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EstaPastaDeTrabalho" defaultThemeVersion="166925"/>
  <mc:AlternateContent xmlns:mc="http://schemas.openxmlformats.org/markup-compatibility/2006">
    <mc:Choice Requires="x15">
      <x15ac:absPath xmlns:x15ac="http://schemas.microsoft.com/office/spreadsheetml/2010/11/ac" url="G:\DEC\OBRAS E SERVIÇOS\GOIANIA\FÓRUM\2022\ESTÚDIO COMUNICAÇÃO - 3º PAVTO - PA 11772-2022\Orçamento\ORÇAMENTO FINAL\"/>
    </mc:Choice>
  </mc:AlternateContent>
  <xr:revisionPtr revIDLastSave="0" documentId="13_ncr:1_{B89ACC44-9314-4B03-8B90-54AE7770139B}" xr6:coauthVersionLast="47" xr6:coauthVersionMax="47" xr10:uidLastSave="{00000000-0000-0000-0000-000000000000}"/>
  <bookViews>
    <workbookView xWindow="-120" yWindow="-120" windowWidth="21840" windowHeight="13140" tabRatio="820" activeTab="1" xr2:uid="{00000000-000D-0000-FFFF-FFFF00000000}"/>
  </bookViews>
  <sheets>
    <sheet name="CAPA-DADOS" sheetId="1" r:id="rId1"/>
    <sheet name="01_SINTETICO" sheetId="2" r:id="rId2"/>
    <sheet name="02_CRONOGRAMA" sheetId="3" r:id="rId3"/>
    <sheet name="03_COMPOSIÇÕES" sheetId="4" r:id="rId4"/>
    <sheet name="04_PESQUISAS" sheetId="5" r:id="rId5"/>
    <sheet name="05_BDI" sheetId="6" r:id="rId6"/>
    <sheet name="06_ENCARGOS" sheetId="7" r:id="rId7"/>
    <sheet name="CURVA ABC" sheetId="8" r:id="rId8"/>
    <sheet name="INSUMOS_AUX" sheetId="10" r:id="rId9"/>
    <sheet name="INSUMOS SINAPI" sheetId="11" r:id="rId10"/>
    <sheet name="SERVICOS SINAPI" sheetId="12" r:id="rId11"/>
  </sheets>
  <definedNames>
    <definedName name="_xlnm._FilterDatabase" localSheetId="1" hidden="1">'01_SINTETICO'!$A$6:$S$103</definedName>
    <definedName name="_xlnm._FilterDatabase" localSheetId="3" hidden="1">'03_COMPOSIÇÕES'!$A$5:$G$1041</definedName>
    <definedName name="_xlnm._FilterDatabase" localSheetId="4" hidden="1">'04_PESQUISAS'!$A$7:$G$7</definedName>
    <definedName name="_xlnm._FilterDatabase" localSheetId="7" hidden="1">'CURVA ABC'!$A$6:$I$86</definedName>
    <definedName name="_xlnm._FilterDatabase" localSheetId="8" hidden="1">INSUMOS_AUX!$A$3:$H$172</definedName>
    <definedName name="_xlnm.Print_Area" localSheetId="1">'01_SINTETICO'!$A:$J</definedName>
    <definedName name="_xlnm.Print_Area" localSheetId="2">'02_CRONOGRAMA'!$B$2:$I$32</definedName>
    <definedName name="_xlnm.Print_Area" localSheetId="3">'03_COMPOSIÇÕES'!$A$1:$G$1041</definedName>
    <definedName name="_xlnm.Print_Area" localSheetId="4">'04_PESQUISAS'!$A:$G</definedName>
    <definedName name="_xlnm.Print_Area" localSheetId="5">'05_BDI'!$A$1:$E$45</definedName>
    <definedName name="_xlnm.Print_Area" localSheetId="6">'06_ENCARGOS'!$A:$G</definedName>
    <definedName name="_xlnm.Print_Area" localSheetId="0">'CAPA-DADOS'!$A$1:$M$29</definedName>
    <definedName name="_xlnm.Print_Area" localSheetId="7">'CURVA ABC'!$A$1:$K$86</definedName>
    <definedName name="_xlnm.Print_Area" localSheetId="9">'INSUMOS SINAPI'!$A:$E</definedName>
    <definedName name="_xlnm.Print_Area" localSheetId="8">INSUMOS_AUX!$A:$H</definedName>
    <definedName name="_xlnm.Print_Area" localSheetId="10">'SERVICOS SINAPI'!$A$1:$E$7425</definedName>
    <definedName name="BDI_MAT" localSheetId="1">'01_SINTETICO'!$I$107</definedName>
    <definedName name="BDI_MAT" localSheetId="7">'CURVA ABC'!#REF!</definedName>
    <definedName name="BDI_MDO" localSheetId="1">'01_SINTETICO'!$J$107</definedName>
    <definedName name="BDI_MDO" localSheetId="7">'CURVA ABC'!#REF!</definedName>
    <definedName name="MED_DIRETA">'02_CRONOGRAMA'!$K$3</definedName>
    <definedName name="_xlnm.Print_Titles" localSheetId="1">'01_SINTETICO'!$1:$5</definedName>
    <definedName name="_xlnm.Print_Titles" localSheetId="3">'03_COMPOSIÇÕES'!$1:$3</definedName>
    <definedName name="_xlnm.Print_Titles" localSheetId="4">'04_PESQUISAS'!$1:$5</definedName>
    <definedName name="_xlnm.Print_Titles" localSheetId="7">'CURVA ABC'!$1:$5</definedName>
  </definedNames>
  <calcPr calcId="181029"/>
  <extLst>
    <ext xmlns:loext="http://schemas.libreoffice.org/" uri="{7626C862-2A13-11E5-B345-FEFF819CDC9F}">
      <loext:extCalcPr stringRefSyntax="ExcelA1"/>
    </ext>
  </extLst>
</workbook>
</file>

<file path=xl/calcChain.xml><?xml version="1.0" encoding="utf-8"?>
<calcChain xmlns="http://schemas.openxmlformats.org/spreadsheetml/2006/main">
  <c r="L120" i="2" l="1"/>
  <c r="E142" i="5"/>
  <c r="F142" i="5" s="1"/>
  <c r="G139" i="5" s="1"/>
  <c r="E149" i="5"/>
  <c r="F149" i="5" s="1"/>
  <c r="G146" i="5" s="1"/>
  <c r="G146" i="10" l="1"/>
  <c r="G147" i="10"/>
  <c r="F147" i="10" s="1"/>
  <c r="G148" i="10"/>
  <c r="F148" i="10" s="1"/>
  <c r="G149" i="10"/>
  <c r="G150" i="10"/>
  <c r="F150" i="10" s="1"/>
  <c r="G404" i="4"/>
  <c r="G405" i="4"/>
  <c r="G406" i="4"/>
  <c r="G407" i="4"/>
  <c r="G408" i="4"/>
  <c r="G409" i="4"/>
  <c r="F410" i="4"/>
  <c r="F411" i="4"/>
  <c r="G411" i="4"/>
  <c r="G403" i="4"/>
  <c r="G356" i="4"/>
  <c r="G357" i="4"/>
  <c r="G358" i="4"/>
  <c r="G359" i="4"/>
  <c r="G360" i="4"/>
  <c r="G361" i="4"/>
  <c r="G362" i="4"/>
  <c r="G363" i="4"/>
  <c r="G364" i="4"/>
  <c r="G365" i="4"/>
  <c r="G366" i="4"/>
  <c r="G367" i="4"/>
  <c r="G368" i="4"/>
  <c r="G369" i="4"/>
  <c r="G370" i="4"/>
  <c r="G371" i="4"/>
  <c r="F372" i="4"/>
  <c r="F373" i="4"/>
  <c r="G355" i="4"/>
  <c r="G277" i="4"/>
  <c r="G278" i="4"/>
  <c r="G279" i="4"/>
  <c r="G280" i="4"/>
  <c r="G281" i="4"/>
  <c r="G282" i="4"/>
  <c r="G283" i="4"/>
  <c r="G284" i="4"/>
  <c r="G285" i="4"/>
  <c r="F286" i="4"/>
  <c r="F287" i="4"/>
  <c r="G276" i="4"/>
  <c r="G214" i="4"/>
  <c r="G215" i="4"/>
  <c r="G216" i="4"/>
  <c r="G217" i="4"/>
  <c r="G218" i="4"/>
  <c r="G219" i="4"/>
  <c r="G220" i="4"/>
  <c r="G221" i="4"/>
  <c r="G222" i="4"/>
  <c r="G223" i="4"/>
  <c r="G224" i="4"/>
  <c r="G225" i="4"/>
  <c r="G226" i="4"/>
  <c r="G227" i="4"/>
  <c r="G228" i="4"/>
  <c r="G229" i="4"/>
  <c r="G230" i="4"/>
  <c r="F231" i="4"/>
  <c r="F232" i="4"/>
  <c r="F233" i="4"/>
  <c r="G233" i="4"/>
  <c r="G213" i="4"/>
  <c r="G141" i="4"/>
  <c r="G142" i="4"/>
  <c r="G143" i="4"/>
  <c r="G144" i="4"/>
  <c r="G145" i="4"/>
  <c r="G146" i="4"/>
  <c r="G147" i="4"/>
  <c r="G148" i="4"/>
  <c r="F149" i="4"/>
  <c r="F140" i="4"/>
  <c r="G117" i="4"/>
  <c r="G118" i="4"/>
  <c r="G119" i="4"/>
  <c r="G120" i="4"/>
  <c r="G121" i="4"/>
  <c r="G122" i="4"/>
  <c r="G123" i="4"/>
  <c r="F124" i="4"/>
  <c r="F125" i="4"/>
  <c r="G116" i="4"/>
  <c r="F149" i="10" l="1"/>
  <c r="F366" i="4" s="1"/>
  <c r="F146" i="10"/>
  <c r="F225" i="4" s="1"/>
  <c r="F361" i="4"/>
  <c r="H148" i="10"/>
  <c r="H147" i="10"/>
  <c r="F360" i="4"/>
  <c r="F367" i="4"/>
  <c r="H150" i="10"/>
  <c r="B27" i="8"/>
  <c r="C27" i="8"/>
  <c r="D27" i="8"/>
  <c r="E27" i="8"/>
  <c r="F27" i="8"/>
  <c r="B85" i="8"/>
  <c r="C85" i="8"/>
  <c r="D85" i="8"/>
  <c r="E85" i="8"/>
  <c r="F85" i="8"/>
  <c r="B37" i="8"/>
  <c r="C37" i="8"/>
  <c r="D37" i="8"/>
  <c r="E37" i="8"/>
  <c r="F37" i="8"/>
  <c r="B33" i="8"/>
  <c r="C33" i="8"/>
  <c r="D33" i="8"/>
  <c r="E33" i="8"/>
  <c r="F33" i="8"/>
  <c r="B71" i="8"/>
  <c r="C71" i="8"/>
  <c r="D71" i="8"/>
  <c r="E71" i="8"/>
  <c r="F71" i="8"/>
  <c r="B43" i="8"/>
  <c r="C43" i="8"/>
  <c r="D43" i="8"/>
  <c r="E43" i="8"/>
  <c r="F43" i="8"/>
  <c r="B67" i="8"/>
  <c r="C67" i="8"/>
  <c r="D67" i="8"/>
  <c r="E67" i="8"/>
  <c r="F67" i="8"/>
  <c r="B9" i="8"/>
  <c r="C9" i="8"/>
  <c r="D9" i="8"/>
  <c r="E9" i="8"/>
  <c r="F9" i="8"/>
  <c r="B47" i="8"/>
  <c r="C47" i="8"/>
  <c r="D47" i="8"/>
  <c r="E47" i="8"/>
  <c r="F47" i="8"/>
  <c r="B25" i="8"/>
  <c r="C25" i="8"/>
  <c r="D25" i="8"/>
  <c r="E25" i="8"/>
  <c r="F25" i="8"/>
  <c r="B39" i="8"/>
  <c r="C39" i="8"/>
  <c r="D39" i="8"/>
  <c r="E39" i="8"/>
  <c r="F39" i="8"/>
  <c r="B80" i="8"/>
  <c r="C80" i="8"/>
  <c r="D80" i="8"/>
  <c r="E80" i="8"/>
  <c r="F80" i="8"/>
  <c r="B86" i="8"/>
  <c r="C86" i="8"/>
  <c r="D86" i="8"/>
  <c r="E86" i="8"/>
  <c r="F86" i="8"/>
  <c r="B35" i="8"/>
  <c r="C35" i="8"/>
  <c r="D35" i="8"/>
  <c r="E35" i="8"/>
  <c r="F35" i="8"/>
  <c r="B51" i="8"/>
  <c r="C51" i="8"/>
  <c r="D51" i="8"/>
  <c r="E51" i="8"/>
  <c r="F51" i="8"/>
  <c r="B13" i="8"/>
  <c r="C13" i="8"/>
  <c r="D13" i="8"/>
  <c r="E13" i="8"/>
  <c r="F13" i="8"/>
  <c r="B20" i="8"/>
  <c r="C20" i="8"/>
  <c r="D20" i="8"/>
  <c r="E20" i="8"/>
  <c r="F20" i="8"/>
  <c r="B15" i="8"/>
  <c r="C15" i="8"/>
  <c r="D15" i="8"/>
  <c r="E15" i="8"/>
  <c r="F15" i="8"/>
  <c r="B70" i="8"/>
  <c r="C70" i="8"/>
  <c r="D70" i="8"/>
  <c r="E70" i="8"/>
  <c r="F70" i="8"/>
  <c r="B40" i="8"/>
  <c r="C40" i="8"/>
  <c r="D40" i="8"/>
  <c r="E40" i="8"/>
  <c r="F40" i="8"/>
  <c r="B82" i="8"/>
  <c r="C82" i="8"/>
  <c r="D82" i="8"/>
  <c r="E82" i="8"/>
  <c r="F82" i="8"/>
  <c r="B24" i="8"/>
  <c r="C24" i="8"/>
  <c r="D24" i="8"/>
  <c r="E24" i="8"/>
  <c r="F24" i="8"/>
  <c r="B60" i="8"/>
  <c r="C60" i="8"/>
  <c r="D60" i="8"/>
  <c r="E60" i="8"/>
  <c r="F60" i="8"/>
  <c r="B10" i="8"/>
  <c r="C10" i="8"/>
  <c r="D10" i="8"/>
  <c r="E10" i="8"/>
  <c r="F10" i="8"/>
  <c r="B44" i="8"/>
  <c r="C44" i="8"/>
  <c r="D44" i="8"/>
  <c r="E44" i="8"/>
  <c r="F44" i="8"/>
  <c r="B19" i="8"/>
  <c r="C19" i="8"/>
  <c r="D19" i="8"/>
  <c r="E19" i="8"/>
  <c r="F19" i="8"/>
  <c r="B14" i="8"/>
  <c r="C14" i="8"/>
  <c r="D14" i="8"/>
  <c r="E14" i="8"/>
  <c r="F14" i="8"/>
  <c r="B52" i="8"/>
  <c r="C52" i="8"/>
  <c r="D52" i="8"/>
  <c r="E52" i="8"/>
  <c r="F52" i="8"/>
  <c r="B57" i="8"/>
  <c r="C57" i="8"/>
  <c r="D57" i="8"/>
  <c r="E57" i="8"/>
  <c r="F57" i="8"/>
  <c r="B75" i="8"/>
  <c r="C75" i="8"/>
  <c r="D75" i="8"/>
  <c r="E75" i="8"/>
  <c r="F75" i="8"/>
  <c r="B28" i="8"/>
  <c r="C28" i="8"/>
  <c r="D28" i="8"/>
  <c r="E28" i="8"/>
  <c r="F28" i="8"/>
  <c r="B34" i="8"/>
  <c r="C34" i="8"/>
  <c r="D34" i="8"/>
  <c r="E34" i="8"/>
  <c r="F34" i="8"/>
  <c r="B23" i="8"/>
  <c r="C23" i="8"/>
  <c r="D23" i="8"/>
  <c r="E23" i="8"/>
  <c r="F23" i="8"/>
  <c r="B65" i="8"/>
  <c r="C65" i="8"/>
  <c r="D65" i="8"/>
  <c r="E65" i="8"/>
  <c r="F65" i="8"/>
  <c r="B38" i="8"/>
  <c r="C38" i="8"/>
  <c r="D38" i="8"/>
  <c r="E38" i="8"/>
  <c r="F38" i="8"/>
  <c r="B59" i="8"/>
  <c r="C59" i="8"/>
  <c r="D59" i="8"/>
  <c r="E59" i="8"/>
  <c r="F59" i="8"/>
  <c r="B16" i="8"/>
  <c r="C16" i="8"/>
  <c r="D16" i="8"/>
  <c r="E16" i="8"/>
  <c r="F16" i="8"/>
  <c r="B22" i="8"/>
  <c r="C22" i="8"/>
  <c r="D22" i="8"/>
  <c r="E22" i="8"/>
  <c r="F22" i="8"/>
  <c r="B83" i="8"/>
  <c r="C83" i="8"/>
  <c r="D83" i="8"/>
  <c r="E83" i="8"/>
  <c r="F83" i="8"/>
  <c r="B7" i="8"/>
  <c r="C7" i="8"/>
  <c r="D7" i="8"/>
  <c r="E7" i="8"/>
  <c r="F7" i="8"/>
  <c r="B41" i="8"/>
  <c r="C41" i="8"/>
  <c r="D41" i="8"/>
  <c r="E41" i="8"/>
  <c r="F41" i="8"/>
  <c r="B69" i="8"/>
  <c r="C69" i="8"/>
  <c r="D69" i="8"/>
  <c r="E69" i="8"/>
  <c r="F69" i="8"/>
  <c r="B32" i="8"/>
  <c r="C32" i="8"/>
  <c r="D32" i="8"/>
  <c r="E32" i="8"/>
  <c r="F32" i="8"/>
  <c r="B42" i="8"/>
  <c r="C42" i="8"/>
  <c r="D42" i="8"/>
  <c r="E42" i="8"/>
  <c r="F42" i="8"/>
  <c r="B31" i="8"/>
  <c r="C31" i="8"/>
  <c r="D31" i="8"/>
  <c r="E31" i="8"/>
  <c r="F31" i="8"/>
  <c r="B68" i="8"/>
  <c r="C68" i="8"/>
  <c r="D68" i="8"/>
  <c r="E68" i="8"/>
  <c r="F68" i="8"/>
  <c r="B64" i="8"/>
  <c r="C64" i="8"/>
  <c r="D64" i="8"/>
  <c r="E64" i="8"/>
  <c r="F64" i="8"/>
  <c r="B46" i="8"/>
  <c r="C46" i="8"/>
  <c r="D46" i="8"/>
  <c r="E46" i="8"/>
  <c r="F46" i="8"/>
  <c r="B8" i="8"/>
  <c r="C8" i="8"/>
  <c r="D8" i="8"/>
  <c r="E8" i="8"/>
  <c r="F8" i="8"/>
  <c r="B58" i="8"/>
  <c r="C58" i="8"/>
  <c r="D58" i="8"/>
  <c r="E58" i="8"/>
  <c r="F58" i="8"/>
  <c r="B11" i="8"/>
  <c r="C11" i="8"/>
  <c r="D11" i="8"/>
  <c r="E11" i="8"/>
  <c r="F11" i="8"/>
  <c r="B54" i="8"/>
  <c r="C54" i="8"/>
  <c r="D54" i="8"/>
  <c r="E54" i="8"/>
  <c r="F54" i="8"/>
  <c r="B72" i="8"/>
  <c r="C72" i="8"/>
  <c r="D72" i="8"/>
  <c r="E72" i="8"/>
  <c r="F72" i="8"/>
  <c r="B79" i="8"/>
  <c r="C79" i="8"/>
  <c r="D79" i="8"/>
  <c r="E79" i="8"/>
  <c r="F79" i="8"/>
  <c r="B49" i="8"/>
  <c r="C49" i="8"/>
  <c r="D49" i="8"/>
  <c r="E49" i="8"/>
  <c r="F49" i="8"/>
  <c r="B74" i="8"/>
  <c r="C74" i="8"/>
  <c r="D74" i="8"/>
  <c r="E74" i="8"/>
  <c r="F74" i="8"/>
  <c r="B29" i="8"/>
  <c r="C29" i="8"/>
  <c r="D29" i="8"/>
  <c r="E29" i="8"/>
  <c r="F29" i="8"/>
  <c r="B84" i="8"/>
  <c r="C84" i="8"/>
  <c r="D84" i="8"/>
  <c r="E84" i="8"/>
  <c r="F84" i="8"/>
  <c r="B63" i="8"/>
  <c r="C63" i="8"/>
  <c r="D63" i="8"/>
  <c r="E63" i="8"/>
  <c r="F63" i="8"/>
  <c r="B18" i="8"/>
  <c r="C18" i="8"/>
  <c r="D18" i="8"/>
  <c r="E18" i="8"/>
  <c r="F18" i="8"/>
  <c r="B12" i="8"/>
  <c r="C12" i="8"/>
  <c r="D12" i="8"/>
  <c r="E12" i="8"/>
  <c r="F12" i="8"/>
  <c r="B61" i="8"/>
  <c r="C61" i="8"/>
  <c r="D61" i="8"/>
  <c r="E61" i="8"/>
  <c r="F61" i="8"/>
  <c r="B78" i="8"/>
  <c r="C78" i="8"/>
  <c r="D78" i="8"/>
  <c r="E78" i="8"/>
  <c r="F78" i="8"/>
  <c r="B48" i="8"/>
  <c r="C48" i="8"/>
  <c r="D48" i="8"/>
  <c r="E48" i="8"/>
  <c r="F48" i="8"/>
  <c r="B77" i="8"/>
  <c r="C77" i="8"/>
  <c r="D77" i="8"/>
  <c r="E77" i="8"/>
  <c r="F77" i="8"/>
  <c r="B56" i="8"/>
  <c r="C56" i="8"/>
  <c r="D56" i="8"/>
  <c r="E56" i="8"/>
  <c r="F56" i="8"/>
  <c r="B73" i="8"/>
  <c r="C73" i="8"/>
  <c r="D73" i="8"/>
  <c r="E73" i="8"/>
  <c r="F73" i="8"/>
  <c r="B21" i="8"/>
  <c r="C21" i="8"/>
  <c r="D21" i="8"/>
  <c r="E21" i="8"/>
  <c r="F21" i="8"/>
  <c r="B76" i="8"/>
  <c r="C76" i="8"/>
  <c r="D76" i="8"/>
  <c r="E76" i="8"/>
  <c r="F76" i="8"/>
  <c r="B26" i="8"/>
  <c r="C26" i="8"/>
  <c r="D26" i="8"/>
  <c r="E26" i="8"/>
  <c r="F26" i="8"/>
  <c r="B36" i="8"/>
  <c r="C36" i="8"/>
  <c r="D36" i="8"/>
  <c r="E36" i="8"/>
  <c r="F36" i="8"/>
  <c r="B45" i="8"/>
  <c r="C45" i="8"/>
  <c r="D45" i="8"/>
  <c r="E45" i="8"/>
  <c r="F45" i="8"/>
  <c r="B81" i="8"/>
  <c r="C81" i="8"/>
  <c r="D81" i="8"/>
  <c r="E81" i="8"/>
  <c r="F81" i="8"/>
  <c r="B53" i="8"/>
  <c r="C53" i="8"/>
  <c r="D53" i="8"/>
  <c r="E53" i="8"/>
  <c r="F53" i="8"/>
  <c r="B30" i="8"/>
  <c r="C30" i="8"/>
  <c r="D30" i="8"/>
  <c r="E30" i="8"/>
  <c r="F30" i="8"/>
  <c r="B66" i="8"/>
  <c r="C66" i="8"/>
  <c r="D66" i="8"/>
  <c r="E66" i="8"/>
  <c r="F66" i="8"/>
  <c r="B62" i="8"/>
  <c r="C62" i="8"/>
  <c r="D62" i="8"/>
  <c r="E62" i="8"/>
  <c r="F62" i="8"/>
  <c r="B50" i="8"/>
  <c r="C50" i="8"/>
  <c r="D50" i="8"/>
  <c r="E50" i="8"/>
  <c r="F50" i="8"/>
  <c r="B17" i="8"/>
  <c r="C17" i="8"/>
  <c r="D17" i="8"/>
  <c r="E17" i="8"/>
  <c r="F17" i="8"/>
  <c r="G1006" i="4"/>
  <c r="G1005" i="4"/>
  <c r="G1004" i="4"/>
  <c r="G1003" i="4"/>
  <c r="G1002" i="4"/>
  <c r="G1001" i="4"/>
  <c r="G1000" i="4"/>
  <c r="G999" i="4"/>
  <c r="G31" i="4"/>
  <c r="H14" i="2" s="1"/>
  <c r="E135" i="5"/>
  <c r="F135" i="5" s="1"/>
  <c r="G132" i="5" s="1"/>
  <c r="E128" i="5"/>
  <c r="F128" i="5" s="1"/>
  <c r="G125" i="5" s="1"/>
  <c r="D123" i="5"/>
  <c r="D122" i="5"/>
  <c r="D121" i="5"/>
  <c r="D116" i="5"/>
  <c r="D115" i="5"/>
  <c r="D114" i="5"/>
  <c r="D109" i="5"/>
  <c r="D107" i="5"/>
  <c r="E107" i="5" s="1"/>
  <c r="F107" i="5" s="1"/>
  <c r="G104" i="5" s="1"/>
  <c r="D101" i="5"/>
  <c r="D99" i="5"/>
  <c r="D92" i="5"/>
  <c r="D91" i="5"/>
  <c r="E83" i="5"/>
  <c r="F83" i="5" s="1"/>
  <c r="G80" i="5" s="1"/>
  <c r="D76" i="5"/>
  <c r="E75" i="5" s="1"/>
  <c r="F75" i="5" s="1"/>
  <c r="G72" i="5" s="1"/>
  <c r="E67" i="5"/>
  <c r="F67" i="5" s="1"/>
  <c r="G64" i="5" s="1"/>
  <c r="E59" i="5"/>
  <c r="F59" i="5" s="1"/>
  <c r="G56" i="5" s="1"/>
  <c r="D54" i="5"/>
  <c r="D53" i="5"/>
  <c r="D52" i="5"/>
  <c r="E44" i="5"/>
  <c r="F44" i="5" s="1"/>
  <c r="G41" i="5" s="1"/>
  <c r="D38" i="5"/>
  <c r="D37" i="5"/>
  <c r="E28" i="5"/>
  <c r="F28" i="5" s="1"/>
  <c r="G25" i="5" s="1"/>
  <c r="E19" i="5"/>
  <c r="F19" i="5" s="1"/>
  <c r="G16" i="5" s="1"/>
  <c r="E11" i="5"/>
  <c r="F11" i="5" s="1"/>
  <c r="G8" i="5" s="1"/>
  <c r="H146" i="10" l="1"/>
  <c r="H149" i="10"/>
  <c r="E91" i="5"/>
  <c r="F91" i="5" s="1"/>
  <c r="G88" i="5" s="1"/>
  <c r="E121" i="5"/>
  <c r="F121" i="5" s="1"/>
  <c r="G118" i="5" s="1"/>
  <c r="E52" i="5"/>
  <c r="F52" i="5" s="1"/>
  <c r="G49" i="5" s="1"/>
  <c r="E114" i="5"/>
  <c r="F114" i="5" s="1"/>
  <c r="G111" i="5" s="1"/>
  <c r="E36" i="5"/>
  <c r="F36" i="5" s="1"/>
  <c r="G33" i="5" s="1"/>
  <c r="E99" i="5"/>
  <c r="F99" i="5" s="1"/>
  <c r="G96" i="5" s="1"/>
  <c r="F1041" i="4"/>
  <c r="G1040" i="4"/>
  <c r="G1039" i="4"/>
  <c r="G1038" i="4"/>
  <c r="G1037" i="4"/>
  <c r="G1036" i="4"/>
  <c r="G1035" i="4"/>
  <c r="G1034" i="4"/>
  <c r="G1033" i="4"/>
  <c r="F1030" i="4"/>
  <c r="G1029" i="4"/>
  <c r="G1028" i="4"/>
  <c r="G1027" i="4"/>
  <c r="G1026" i="4"/>
  <c r="G1025" i="4"/>
  <c r="G1024" i="4"/>
  <c r="G1023" i="4"/>
  <c r="F1020" i="4"/>
  <c r="G1019" i="4"/>
  <c r="G1018" i="4"/>
  <c r="G1017" i="4"/>
  <c r="G1016" i="4"/>
  <c r="G1015" i="4"/>
  <c r="G1014" i="4"/>
  <c r="G1013" i="4"/>
  <c r="G1012" i="4"/>
  <c r="G1009" i="4"/>
  <c r="F1009" i="4"/>
  <c r="G1008" i="4"/>
  <c r="G1007" i="4"/>
  <c r="F998" i="4"/>
  <c r="F997" i="4"/>
  <c r="G992" i="4"/>
  <c r="F992" i="4"/>
  <c r="G991" i="4"/>
  <c r="F990" i="4"/>
  <c r="F989" i="4"/>
  <c r="G988" i="4"/>
  <c r="G987" i="4"/>
  <c r="F986" i="4"/>
  <c r="G985" i="4"/>
  <c r="G984" i="4"/>
  <c r="G983" i="4"/>
  <c r="G982" i="4"/>
  <c r="G981" i="4"/>
  <c r="G980" i="4"/>
  <c r="G979" i="4"/>
  <c r="G978" i="4"/>
  <c r="G977" i="4"/>
  <c r="G976" i="4"/>
  <c r="G975" i="4"/>
  <c r="G974" i="4"/>
  <c r="G973" i="4"/>
  <c r="G972" i="4"/>
  <c r="G971" i="4"/>
  <c r="G970" i="4"/>
  <c r="G969" i="4"/>
  <c r="F968" i="4"/>
  <c r="G967" i="4"/>
  <c r="F966" i="4"/>
  <c r="G963" i="4"/>
  <c r="F963" i="4"/>
  <c r="G962" i="4"/>
  <c r="G961" i="4"/>
  <c r="G960" i="4"/>
  <c r="G959" i="4"/>
  <c r="G958" i="4"/>
  <c r="G957" i="4"/>
  <c r="G956" i="4"/>
  <c r="F955" i="4"/>
  <c r="G952" i="4"/>
  <c r="F952" i="4"/>
  <c r="G951" i="4"/>
  <c r="G950" i="4"/>
  <c r="G949" i="4"/>
  <c r="G948" i="4"/>
  <c r="G947" i="4"/>
  <c r="G946" i="4"/>
  <c r="G945" i="4"/>
  <c r="F944" i="4"/>
  <c r="G941" i="4"/>
  <c r="F941" i="4"/>
  <c r="F940" i="4"/>
  <c r="G939" i="4"/>
  <c r="G938" i="4"/>
  <c r="G937" i="4"/>
  <c r="G936" i="4"/>
  <c r="G935" i="4"/>
  <c r="G934" i="4"/>
  <c r="G931" i="4"/>
  <c r="F931" i="4"/>
  <c r="F930" i="4"/>
  <c r="G929" i="4"/>
  <c r="G928" i="4"/>
  <c r="G927" i="4"/>
  <c r="G926" i="4"/>
  <c r="G925" i="4"/>
  <c r="G924" i="4"/>
  <c r="G923" i="4"/>
  <c r="G922" i="4"/>
  <c r="F921" i="4"/>
  <c r="G920" i="4"/>
  <c r="F917" i="4"/>
  <c r="G916" i="4"/>
  <c r="G915" i="4"/>
  <c r="G914" i="4"/>
  <c r="G913" i="4"/>
  <c r="G912" i="4"/>
  <c r="G911" i="4"/>
  <c r="G910" i="4"/>
  <c r="G909" i="4"/>
  <c r="F908" i="4"/>
  <c r="G907" i="4"/>
  <c r="G904" i="4"/>
  <c r="F904" i="4"/>
  <c r="F903" i="4"/>
  <c r="G902" i="4"/>
  <c r="G901" i="4"/>
  <c r="G900" i="4"/>
  <c r="G899" i="4"/>
  <c r="G898" i="4"/>
  <c r="G897" i="4"/>
  <c r="G896" i="4"/>
  <c r="G895" i="4"/>
  <c r="F894" i="4"/>
  <c r="G893" i="4"/>
  <c r="G892" i="4"/>
  <c r="G891" i="4"/>
  <c r="G886" i="4"/>
  <c r="G885" i="4"/>
  <c r="G884" i="4"/>
  <c r="G883" i="4"/>
  <c r="G882" i="4"/>
  <c r="G881" i="4"/>
  <c r="F880" i="4"/>
  <c r="G879" i="4"/>
  <c r="G876" i="4"/>
  <c r="G875" i="4"/>
  <c r="G874" i="4"/>
  <c r="G873" i="4"/>
  <c r="G872" i="4"/>
  <c r="G871" i="4"/>
  <c r="F870" i="4"/>
  <c r="G869" i="4"/>
  <c r="G866" i="4"/>
  <c r="G865" i="4"/>
  <c r="G864" i="4"/>
  <c r="G863" i="4"/>
  <c r="G862" i="4"/>
  <c r="G861" i="4"/>
  <c r="F860" i="4"/>
  <c r="G859" i="4"/>
  <c r="G856" i="4"/>
  <c r="G855" i="4"/>
  <c r="G854" i="4"/>
  <c r="F853" i="4"/>
  <c r="G852" i="4"/>
  <c r="G851" i="4"/>
  <c r="G850" i="4"/>
  <c r="G849" i="4"/>
  <c r="G848" i="4"/>
  <c r="G847" i="4"/>
  <c r="G846" i="4"/>
  <c r="G845" i="4"/>
  <c r="G844" i="4"/>
  <c r="F843" i="4"/>
  <c r="F842" i="4"/>
  <c r="G841" i="4"/>
  <c r="G838" i="4"/>
  <c r="F838" i="4"/>
  <c r="G837" i="4"/>
  <c r="G836" i="4"/>
  <c r="G835" i="4"/>
  <c r="G834" i="4"/>
  <c r="G833" i="4"/>
  <c r="G832" i="4"/>
  <c r="F831" i="4"/>
  <c r="F830" i="4"/>
  <c r="G827" i="4"/>
  <c r="F827" i="4"/>
  <c r="G826" i="4"/>
  <c r="G825" i="4"/>
  <c r="G824" i="4"/>
  <c r="G823" i="4"/>
  <c r="G822" i="4"/>
  <c r="G821" i="4"/>
  <c r="F820" i="4"/>
  <c r="F819" i="4"/>
  <c r="G816" i="4"/>
  <c r="G815" i="4"/>
  <c r="G814" i="4"/>
  <c r="G813" i="4"/>
  <c r="G812" i="4"/>
  <c r="G811" i="4"/>
  <c r="G810" i="4"/>
  <c r="G809" i="4"/>
  <c r="G808" i="4"/>
  <c r="G807" i="4"/>
  <c r="F806" i="4"/>
  <c r="F805" i="4"/>
  <c r="G804" i="4"/>
  <c r="G801" i="4"/>
  <c r="F801" i="4"/>
  <c r="G800" i="4"/>
  <c r="G799" i="4"/>
  <c r="G798" i="4"/>
  <c r="G797" i="4"/>
  <c r="G796" i="4"/>
  <c r="G795" i="4"/>
  <c r="F794" i="4"/>
  <c r="F793" i="4"/>
  <c r="G790" i="4"/>
  <c r="F790" i="4"/>
  <c r="G789" i="4"/>
  <c r="G788" i="4"/>
  <c r="G787" i="4"/>
  <c r="G786" i="4"/>
  <c r="G785" i="4"/>
  <c r="G784" i="4"/>
  <c r="F783" i="4"/>
  <c r="F782" i="4"/>
  <c r="G779" i="4"/>
  <c r="G778" i="4"/>
  <c r="G777" i="4"/>
  <c r="G776" i="4"/>
  <c r="G775" i="4"/>
  <c r="G774" i="4"/>
  <c r="G773" i="4"/>
  <c r="F772" i="4"/>
  <c r="F771" i="4"/>
  <c r="G768" i="4"/>
  <c r="G767" i="4"/>
  <c r="G766" i="4"/>
  <c r="G765" i="4"/>
  <c r="G764" i="4"/>
  <c r="G763" i="4"/>
  <c r="G762" i="4"/>
  <c r="F761" i="4"/>
  <c r="F760" i="4"/>
  <c r="G757" i="4"/>
  <c r="F757" i="4"/>
  <c r="G756" i="4"/>
  <c r="F756" i="4"/>
  <c r="F755" i="4"/>
  <c r="F754" i="4"/>
  <c r="G753" i="4"/>
  <c r="G752" i="4"/>
  <c r="G751" i="4"/>
  <c r="G750" i="4"/>
  <c r="G749" i="4"/>
  <c r="G748" i="4"/>
  <c r="G747" i="4"/>
  <c r="G746" i="4"/>
  <c r="G745" i="4"/>
  <c r="G744" i="4"/>
  <c r="G743" i="4"/>
  <c r="G742" i="4"/>
  <c r="F741" i="4"/>
  <c r="G738" i="4"/>
  <c r="G737" i="4"/>
  <c r="G736" i="4"/>
  <c r="G735" i="4"/>
  <c r="G734" i="4"/>
  <c r="G733" i="4"/>
  <c r="F732" i="4"/>
  <c r="F731" i="4"/>
  <c r="G728" i="4"/>
  <c r="F728" i="4"/>
  <c r="G727" i="4"/>
  <c r="G726" i="4"/>
  <c r="G725" i="4"/>
  <c r="G724" i="4"/>
  <c r="G723" i="4"/>
  <c r="G722" i="4"/>
  <c r="F721" i="4"/>
  <c r="F720" i="4"/>
  <c r="G717" i="4"/>
  <c r="G716" i="4"/>
  <c r="G715" i="4"/>
  <c r="G714" i="4"/>
  <c r="G713" i="4"/>
  <c r="G712" i="4"/>
  <c r="G711" i="4"/>
  <c r="F710" i="4"/>
  <c r="G707" i="4"/>
  <c r="F707" i="4"/>
  <c r="G706" i="4"/>
  <c r="G705" i="4"/>
  <c r="G704" i="4"/>
  <c r="G703" i="4"/>
  <c r="G702" i="4"/>
  <c r="G701" i="4"/>
  <c r="F700" i="4"/>
  <c r="F699" i="4"/>
  <c r="G696" i="4"/>
  <c r="G695" i="4"/>
  <c r="G694" i="4"/>
  <c r="G693" i="4"/>
  <c r="G692" i="4"/>
  <c r="G691" i="4"/>
  <c r="G690" i="4"/>
  <c r="F689" i="4"/>
  <c r="F688" i="4"/>
  <c r="G685" i="4"/>
  <c r="G684" i="4"/>
  <c r="G683" i="4"/>
  <c r="G682" i="4"/>
  <c r="G681" i="4"/>
  <c r="G680" i="4"/>
  <c r="G679" i="4"/>
  <c r="F678" i="4"/>
  <c r="F677" i="4"/>
  <c r="G676" i="4"/>
  <c r="G673" i="4"/>
  <c r="G672" i="4"/>
  <c r="G671" i="4"/>
  <c r="G670" i="4"/>
  <c r="G669" i="4"/>
  <c r="G668" i="4"/>
  <c r="G667" i="4"/>
  <c r="F666" i="4"/>
  <c r="F665" i="4"/>
  <c r="G662" i="4"/>
  <c r="G661" i="4"/>
  <c r="G660" i="4"/>
  <c r="G659" i="4"/>
  <c r="G658" i="4"/>
  <c r="G657" i="4"/>
  <c r="F656" i="4"/>
  <c r="G655" i="4"/>
  <c r="F654" i="4"/>
  <c r="G651" i="4"/>
  <c r="G650" i="4"/>
  <c r="G649" i="4"/>
  <c r="G648" i="4"/>
  <c r="G647" i="4"/>
  <c r="G646" i="4"/>
  <c r="G645" i="4"/>
  <c r="F644" i="4"/>
  <c r="F643" i="4"/>
  <c r="F640" i="4"/>
  <c r="F639" i="4"/>
  <c r="G638" i="4"/>
  <c r="G637" i="4"/>
  <c r="G636" i="4"/>
  <c r="G635" i="4"/>
  <c r="G634" i="4"/>
  <c r="G633" i="4"/>
  <c r="G632" i="4"/>
  <c r="G631" i="4"/>
  <c r="G630" i="4"/>
  <c r="G629" i="4"/>
  <c r="G628" i="4"/>
  <c r="G627" i="4"/>
  <c r="G626" i="4"/>
  <c r="G625" i="4"/>
  <c r="G624" i="4"/>
  <c r="G623" i="4"/>
  <c r="G622" i="4"/>
  <c r="G619" i="4"/>
  <c r="G618" i="4"/>
  <c r="G617" i="4"/>
  <c r="G616" i="4"/>
  <c r="G615" i="4"/>
  <c r="G614" i="4"/>
  <c r="G613" i="4"/>
  <c r="G612" i="4"/>
  <c r="G611" i="4"/>
  <c r="F610" i="4"/>
  <c r="F609" i="4"/>
  <c r="G606" i="4"/>
  <c r="G605" i="4"/>
  <c r="G604" i="4"/>
  <c r="G603" i="4"/>
  <c r="G602" i="4"/>
  <c r="G601" i="4"/>
  <c r="G600" i="4"/>
  <c r="G599" i="4"/>
  <c r="G598" i="4"/>
  <c r="F597" i="4"/>
  <c r="F596" i="4"/>
  <c r="G593" i="4"/>
  <c r="G592" i="4"/>
  <c r="G591" i="4"/>
  <c r="G590" i="4"/>
  <c r="G589" i="4"/>
  <c r="G588" i="4"/>
  <c r="G587" i="4"/>
  <c r="G586" i="4"/>
  <c r="G585" i="4"/>
  <c r="F584" i="4"/>
  <c r="F583" i="4"/>
  <c r="G580" i="4"/>
  <c r="G579" i="4"/>
  <c r="G578" i="4"/>
  <c r="G577" i="4"/>
  <c r="G576" i="4"/>
  <c r="G575" i="4"/>
  <c r="G574" i="4"/>
  <c r="G573" i="4"/>
  <c r="G572" i="4"/>
  <c r="F571" i="4"/>
  <c r="F570" i="4"/>
  <c r="F567" i="4"/>
  <c r="G566" i="4"/>
  <c r="G565" i="4"/>
  <c r="G564" i="4"/>
  <c r="G563" i="4"/>
  <c r="G562" i="4"/>
  <c r="G561" i="4"/>
  <c r="G560" i="4"/>
  <c r="G559" i="4"/>
  <c r="G558" i="4"/>
  <c r="F557" i="4"/>
  <c r="F556" i="4"/>
  <c r="G555" i="4"/>
  <c r="G554" i="4"/>
  <c r="F551" i="4"/>
  <c r="G550" i="4"/>
  <c r="G549" i="4"/>
  <c r="G548" i="4"/>
  <c r="G547" i="4"/>
  <c r="G546" i="4"/>
  <c r="G545" i="4"/>
  <c r="G544" i="4"/>
  <c r="G543" i="4"/>
  <c r="G542" i="4"/>
  <c r="F541" i="4"/>
  <c r="F540" i="4"/>
  <c r="G539" i="4"/>
  <c r="G538" i="4"/>
  <c r="G535" i="4"/>
  <c r="G534" i="4"/>
  <c r="G533" i="4"/>
  <c r="G532" i="4"/>
  <c r="G531" i="4"/>
  <c r="G530" i="4"/>
  <c r="G529" i="4"/>
  <c r="F528" i="4"/>
  <c r="F527" i="4"/>
  <c r="G526" i="4"/>
  <c r="G523" i="4"/>
  <c r="G522" i="4"/>
  <c r="G521" i="4"/>
  <c r="G520" i="4"/>
  <c r="G519" i="4"/>
  <c r="G518" i="4"/>
  <c r="F517" i="4"/>
  <c r="F516" i="4"/>
  <c r="G515" i="4"/>
  <c r="G514" i="4"/>
  <c r="G511" i="4"/>
  <c r="G510" i="4"/>
  <c r="G509" i="4"/>
  <c r="G508" i="4"/>
  <c r="G507" i="4"/>
  <c r="G506" i="4"/>
  <c r="F505" i="4"/>
  <c r="F504" i="4"/>
  <c r="G503" i="4"/>
  <c r="G502" i="4"/>
  <c r="G499" i="4"/>
  <c r="G498" i="4"/>
  <c r="G497" i="4"/>
  <c r="G496" i="4"/>
  <c r="G495" i="4"/>
  <c r="G494" i="4"/>
  <c r="G493" i="4"/>
  <c r="G492" i="4"/>
  <c r="G491" i="4"/>
  <c r="G490" i="4"/>
  <c r="F489" i="4"/>
  <c r="F488" i="4"/>
  <c r="F487" i="4"/>
  <c r="F486" i="4"/>
  <c r="G483" i="4"/>
  <c r="G482" i="4"/>
  <c r="G481" i="4"/>
  <c r="G480" i="4"/>
  <c r="G479" i="4"/>
  <c r="G478" i="4"/>
  <c r="G477" i="4"/>
  <c r="G476" i="4"/>
  <c r="G475" i="4"/>
  <c r="F474" i="4"/>
  <c r="G473" i="4"/>
  <c r="F472" i="4"/>
  <c r="F471" i="4"/>
  <c r="F470" i="4"/>
  <c r="G467" i="4"/>
  <c r="G466" i="4"/>
  <c r="G465" i="4"/>
  <c r="G464" i="4"/>
  <c r="G463" i="4"/>
  <c r="G462" i="4"/>
  <c r="G461" i="4"/>
  <c r="F460" i="4"/>
  <c r="F459" i="4"/>
  <c r="G458" i="4"/>
  <c r="F455" i="4"/>
  <c r="G454" i="4"/>
  <c r="G453" i="4"/>
  <c r="G452" i="4"/>
  <c r="G451" i="4"/>
  <c r="G450" i="4"/>
  <c r="G449" i="4"/>
  <c r="G448" i="4"/>
  <c r="G447" i="4"/>
  <c r="G446" i="4"/>
  <c r="F445" i="4"/>
  <c r="F444" i="4"/>
  <c r="G443" i="4"/>
  <c r="G442" i="4"/>
  <c r="G441" i="4"/>
  <c r="G436" i="4"/>
  <c r="F436" i="4"/>
  <c r="F435" i="4"/>
  <c r="G434" i="4"/>
  <c r="G433" i="4"/>
  <c r="G432" i="4"/>
  <c r="G431" i="4"/>
  <c r="G430" i="4"/>
  <c r="G429" i="4"/>
  <c r="G428" i="4"/>
  <c r="G425" i="4"/>
  <c r="F425" i="4"/>
  <c r="F424" i="4"/>
  <c r="F423" i="4"/>
  <c r="G422" i="4"/>
  <c r="G421" i="4"/>
  <c r="G420" i="4"/>
  <c r="G419" i="4"/>
  <c r="G418" i="4"/>
  <c r="G417" i="4"/>
  <c r="G416" i="4"/>
  <c r="G415" i="4"/>
  <c r="G414" i="4"/>
  <c r="F400" i="4"/>
  <c r="G399" i="4"/>
  <c r="F398" i="4"/>
  <c r="G397" i="4"/>
  <c r="G396" i="4"/>
  <c r="G395" i="4"/>
  <c r="G394" i="4"/>
  <c r="G393" i="4"/>
  <c r="G392" i="4"/>
  <c r="G391" i="4"/>
  <c r="G390" i="4"/>
  <c r="G389" i="4"/>
  <c r="F386" i="4"/>
  <c r="F385" i="4"/>
  <c r="G384" i="4"/>
  <c r="G383" i="4"/>
  <c r="G382" i="4"/>
  <c r="G381" i="4"/>
  <c r="G380" i="4"/>
  <c r="G379" i="4"/>
  <c r="G378" i="4"/>
  <c r="G377" i="4"/>
  <c r="G376" i="4"/>
  <c r="G352" i="4"/>
  <c r="G351" i="4"/>
  <c r="F350" i="4"/>
  <c r="G349" i="4"/>
  <c r="G348" i="4"/>
  <c r="G347" i="4"/>
  <c r="G346" i="4"/>
  <c r="G345" i="4"/>
  <c r="G344" i="4"/>
  <c r="G343" i="4"/>
  <c r="G342" i="4"/>
  <c r="G341" i="4"/>
  <c r="G340" i="4"/>
  <c r="G339" i="4"/>
  <c r="G338" i="4"/>
  <c r="F337" i="4"/>
  <c r="F336" i="4"/>
  <c r="G335" i="4"/>
  <c r="G334" i="4"/>
  <c r="G333" i="4"/>
  <c r="F330" i="4"/>
  <c r="G329" i="4"/>
  <c r="G328" i="4"/>
  <c r="F327" i="4"/>
  <c r="G326" i="4"/>
  <c r="G325" i="4"/>
  <c r="G324" i="4"/>
  <c r="G323" i="4"/>
  <c r="G322" i="4"/>
  <c r="G321" i="4"/>
  <c r="G320" i="4"/>
  <c r="G319" i="4"/>
  <c r="G314" i="4"/>
  <c r="F314" i="4"/>
  <c r="F313" i="4"/>
  <c r="F312" i="4"/>
  <c r="G311" i="4"/>
  <c r="G310" i="4"/>
  <c r="G309" i="4"/>
  <c r="G308" i="4"/>
  <c r="G307" i="4"/>
  <c r="G306" i="4"/>
  <c r="G305" i="4"/>
  <c r="G304" i="4"/>
  <c r="F301" i="4"/>
  <c r="F300" i="4"/>
  <c r="G299" i="4"/>
  <c r="G298" i="4"/>
  <c r="G297" i="4"/>
  <c r="G296" i="4"/>
  <c r="G295" i="4"/>
  <c r="G294" i="4"/>
  <c r="G293" i="4"/>
  <c r="G292" i="4"/>
  <c r="G291" i="4"/>
  <c r="G290" i="4"/>
  <c r="G273" i="4"/>
  <c r="F272" i="4"/>
  <c r="F271" i="4"/>
  <c r="G270" i="4"/>
  <c r="G269" i="4"/>
  <c r="G268" i="4"/>
  <c r="G267" i="4"/>
  <c r="G266" i="4"/>
  <c r="G265" i="4"/>
  <c r="G264" i="4"/>
  <c r="G263" i="4"/>
  <c r="G260" i="4"/>
  <c r="G259" i="4"/>
  <c r="F258" i="4"/>
  <c r="G257" i="4"/>
  <c r="G256" i="4"/>
  <c r="G255" i="4"/>
  <c r="G254" i="4"/>
  <c r="G253" i="4"/>
  <c r="G252" i="4"/>
  <c r="G247" i="4"/>
  <c r="F247" i="4"/>
  <c r="F246" i="4"/>
  <c r="G245" i="4"/>
  <c r="G244" i="4"/>
  <c r="G243" i="4"/>
  <c r="G242" i="4"/>
  <c r="G241" i="4"/>
  <c r="G240" i="4"/>
  <c r="G239" i="4"/>
  <c r="G238" i="4"/>
  <c r="G237" i="4"/>
  <c r="F236" i="4"/>
  <c r="F210" i="4"/>
  <c r="G209" i="4"/>
  <c r="G208" i="4"/>
  <c r="G207" i="4"/>
  <c r="G206" i="4"/>
  <c r="G205" i="4"/>
  <c r="G204" i="4"/>
  <c r="F203" i="4"/>
  <c r="G202" i="4"/>
  <c r="G201" i="4"/>
  <c r="G200" i="4"/>
  <c r="G199" i="4"/>
  <c r="G198" i="4"/>
  <c r="G197" i="4"/>
  <c r="G196" i="4"/>
  <c r="G195" i="4"/>
  <c r="G194" i="4"/>
  <c r="G193" i="4"/>
  <c r="G192" i="4"/>
  <c r="F191" i="4"/>
  <c r="F188" i="4"/>
  <c r="G187" i="4"/>
  <c r="G186" i="4"/>
  <c r="G185" i="4"/>
  <c r="G184" i="4"/>
  <c r="G183" i="4"/>
  <c r="G182" i="4"/>
  <c r="G181" i="4"/>
  <c r="G180" i="4"/>
  <c r="G179" i="4"/>
  <c r="G178" i="4"/>
  <c r="G177" i="4"/>
  <c r="F176" i="4"/>
  <c r="F171" i="4"/>
  <c r="G170" i="4"/>
  <c r="G169" i="4"/>
  <c r="G168" i="4"/>
  <c r="G167" i="4"/>
  <c r="G166" i="4"/>
  <c r="G165" i="4"/>
  <c r="F162" i="4"/>
  <c r="G161" i="4"/>
  <c r="G160" i="4"/>
  <c r="G159" i="4"/>
  <c r="G158" i="4"/>
  <c r="G157" i="4"/>
  <c r="G156" i="4"/>
  <c r="G155" i="4"/>
  <c r="G152" i="4"/>
  <c r="G151" i="4" s="1"/>
  <c r="F152" i="4"/>
  <c r="F151" i="4" s="1"/>
  <c r="F137" i="4"/>
  <c r="F136" i="4"/>
  <c r="G135" i="4"/>
  <c r="G134" i="4"/>
  <c r="G133" i="4"/>
  <c r="G132" i="4"/>
  <c r="G131" i="4"/>
  <c r="G130" i="4"/>
  <c r="G129" i="4"/>
  <c r="G128" i="4"/>
  <c r="F113" i="4"/>
  <c r="F112" i="4"/>
  <c r="G111" i="4"/>
  <c r="G110" i="4"/>
  <c r="G109" i="4"/>
  <c r="G108" i="4"/>
  <c r="G107" i="4"/>
  <c r="G106" i="4"/>
  <c r="G105" i="4"/>
  <c r="G104" i="4"/>
  <c r="F101" i="4"/>
  <c r="G100" i="4"/>
  <c r="G99" i="4"/>
  <c r="G98" i="4"/>
  <c r="G97" i="4"/>
  <c r="G96" i="4"/>
  <c r="G95" i="4"/>
  <c r="G94" i="4"/>
  <c r="G93" i="4"/>
  <c r="F92" i="4"/>
  <c r="F87" i="4"/>
  <c r="G86" i="4"/>
  <c r="G85" i="4"/>
  <c r="G84" i="4"/>
  <c r="G83" i="4"/>
  <c r="G82" i="4"/>
  <c r="G81" i="4"/>
  <c r="G80" i="4"/>
  <c r="G77" i="4"/>
  <c r="F76" i="4"/>
  <c r="G75" i="4"/>
  <c r="G74" i="4"/>
  <c r="G73" i="4"/>
  <c r="G72" i="4"/>
  <c r="G71" i="4"/>
  <c r="G70" i="4"/>
  <c r="F67" i="4"/>
  <c r="F66" i="4"/>
  <c r="G65" i="4"/>
  <c r="G64" i="4"/>
  <c r="G63" i="4"/>
  <c r="G62" i="4"/>
  <c r="G61" i="4"/>
  <c r="G60" i="4"/>
  <c r="G59" i="4"/>
  <c r="G58" i="4"/>
  <c r="F55" i="4"/>
  <c r="G54" i="4"/>
  <c r="G53" i="4"/>
  <c r="G52" i="4"/>
  <c r="G51" i="4"/>
  <c r="G50" i="4"/>
  <c r="G49" i="4"/>
  <c r="G48" i="4"/>
  <c r="G47" i="4"/>
  <c r="G46" i="4"/>
  <c r="G45" i="4"/>
  <c r="G44" i="4"/>
  <c r="F43" i="4"/>
  <c r="G42" i="4"/>
  <c r="G41" i="4"/>
  <c r="G40" i="4"/>
  <c r="G39" i="4"/>
  <c r="G38" i="4"/>
  <c r="G37" i="4"/>
  <c r="G36" i="4"/>
  <c r="F35" i="4"/>
  <c r="G34" i="4"/>
  <c r="G27" i="4"/>
  <c r="G26" i="4" s="1"/>
  <c r="F27" i="4"/>
  <c r="F26" i="4" s="1"/>
  <c r="G24" i="4"/>
  <c r="G23" i="4" s="1"/>
  <c r="H10" i="2" s="1"/>
  <c r="J10" i="2" s="1"/>
  <c r="F24" i="4"/>
  <c r="F23" i="4" s="1"/>
  <c r="G21" i="4"/>
  <c r="G20" i="4"/>
  <c r="G19" i="4"/>
  <c r="G18" i="4"/>
  <c r="F17" i="4"/>
  <c r="G14" i="4"/>
  <c r="G13" i="4"/>
  <c r="F12" i="4"/>
  <c r="G11" i="4"/>
  <c r="G10" i="4"/>
  <c r="G121" i="10"/>
  <c r="F121" i="10" s="1"/>
  <c r="G116" i="10"/>
  <c r="G47" i="10"/>
  <c r="G82" i="10"/>
  <c r="G12" i="10"/>
  <c r="G117" i="10"/>
  <c r="G59" i="10"/>
  <c r="G26" i="10"/>
  <c r="F26" i="10" s="1"/>
  <c r="G104" i="10"/>
  <c r="G75" i="10"/>
  <c r="F75" i="10" s="1"/>
  <c r="G53" i="10"/>
  <c r="F53" i="10" s="1"/>
  <c r="G83" i="10"/>
  <c r="G114" i="10"/>
  <c r="G45" i="10"/>
  <c r="F45" i="10" s="1"/>
  <c r="G7" i="10"/>
  <c r="F7" i="10" s="1"/>
  <c r="G43" i="10"/>
  <c r="F43" i="10" s="1"/>
  <c r="G18" i="10"/>
  <c r="G19" i="10"/>
  <c r="G65" i="10"/>
  <c r="G63" i="10"/>
  <c r="G80" i="10"/>
  <c r="G118" i="10"/>
  <c r="G70" i="10"/>
  <c r="G62" i="10"/>
  <c r="G66" i="10"/>
  <c r="G85" i="10"/>
  <c r="G61" i="10"/>
  <c r="G84" i="10"/>
  <c r="G54" i="10"/>
  <c r="F54" i="10" s="1"/>
  <c r="G14" i="10"/>
  <c r="G122" i="10"/>
  <c r="G143" i="10"/>
  <c r="G46" i="10"/>
  <c r="G87" i="10"/>
  <c r="G79" i="10"/>
  <c r="G145" i="10"/>
  <c r="G49" i="10"/>
  <c r="G11" i="10"/>
  <c r="G73" i="10"/>
  <c r="G120" i="10"/>
  <c r="G13" i="10"/>
  <c r="G58" i="10"/>
  <c r="G52" i="10"/>
  <c r="F52" i="10" s="1"/>
  <c r="G37" i="10"/>
  <c r="G91" i="10"/>
  <c r="G57" i="10"/>
  <c r="G81" i="10"/>
  <c r="G69" i="10"/>
  <c r="G30" i="10"/>
  <c r="F30" i="10" s="1"/>
  <c r="G48" i="10"/>
  <c r="G136" i="10"/>
  <c r="G101" i="10"/>
  <c r="G135" i="10"/>
  <c r="G141" i="10"/>
  <c r="G17" i="10"/>
  <c r="F17" i="10" s="1"/>
  <c r="G127" i="10"/>
  <c r="G106" i="10"/>
  <c r="G103" i="10"/>
  <c r="G32" i="10"/>
  <c r="G71" i="10"/>
  <c r="G27" i="10"/>
  <c r="G139" i="10"/>
  <c r="G68" i="10"/>
  <c r="G140" i="10"/>
  <c r="G125" i="10"/>
  <c r="G131" i="10"/>
  <c r="G142" i="10"/>
  <c r="G119" i="10"/>
  <c r="G130" i="10"/>
  <c r="G29" i="10"/>
  <c r="G6" i="10"/>
  <c r="F6" i="10" s="1"/>
  <c r="G105" i="10"/>
  <c r="G132" i="10"/>
  <c r="G96" i="10"/>
  <c r="G108" i="10"/>
  <c r="G126" i="10"/>
  <c r="G10" i="10"/>
  <c r="G38" i="10"/>
  <c r="F38" i="10" s="1"/>
  <c r="G55" i="10"/>
  <c r="G86" i="10"/>
  <c r="G107" i="10"/>
  <c r="G134" i="10"/>
  <c r="G44" i="10"/>
  <c r="F44" i="10" s="1"/>
  <c r="G23" i="10"/>
  <c r="G22" i="10"/>
  <c r="G123" i="10"/>
  <c r="G98" i="10"/>
  <c r="G39" i="10"/>
  <c r="G115" i="10"/>
  <c r="G4" i="10"/>
  <c r="F4" i="10" s="1"/>
  <c r="G99" i="10"/>
  <c r="G74" i="10"/>
  <c r="G102" i="10"/>
  <c r="G8" i="10"/>
  <c r="G36" i="10"/>
  <c r="G67" i="10"/>
  <c r="G97" i="10"/>
  <c r="G28" i="10"/>
  <c r="G41" i="10"/>
  <c r="G89" i="10"/>
  <c r="G110" i="10"/>
  <c r="G137" i="10"/>
  <c r="G138" i="10"/>
  <c r="G93" i="10"/>
  <c r="G78" i="10"/>
  <c r="G51" i="10"/>
  <c r="G16" i="10"/>
  <c r="F16" i="10" s="1"/>
  <c r="G111" i="10"/>
  <c r="G21" i="10"/>
  <c r="G60" i="10"/>
  <c r="G33" i="10"/>
  <c r="G144" i="10"/>
  <c r="G95" i="10"/>
  <c r="G24" i="10"/>
  <c r="G25" i="10"/>
  <c r="G20" i="10"/>
  <c r="G128" i="10"/>
  <c r="G112" i="10"/>
  <c r="G40" i="10"/>
  <c r="G9" i="10"/>
  <c r="G92" i="10"/>
  <c r="G72" i="10"/>
  <c r="G113" i="10"/>
  <c r="G88" i="10"/>
  <c r="G109" i="10"/>
  <c r="G94" i="10"/>
  <c r="G50" i="10"/>
  <c r="G133" i="10"/>
  <c r="G15" i="10"/>
  <c r="G56" i="10"/>
  <c r="G77" i="10"/>
  <c r="G34" i="10"/>
  <c r="G5" i="10"/>
  <c r="G100" i="10"/>
  <c r="G42" i="10"/>
  <c r="G31" i="10"/>
  <c r="G76" i="10"/>
  <c r="G129" i="10"/>
  <c r="G90" i="10"/>
  <c r="G35" i="10"/>
  <c r="G64" i="10"/>
  <c r="G124" i="10"/>
  <c r="F124" i="10" s="1"/>
  <c r="B7425" i="12"/>
  <c r="B7424" i="12"/>
  <c r="B7423" i="12"/>
  <c r="B7422" i="12"/>
  <c r="B7421" i="12"/>
  <c r="B7420" i="12"/>
  <c r="B7419" i="12"/>
  <c r="B7418" i="12"/>
  <c r="B7417" i="12"/>
  <c r="B7416" i="12"/>
  <c r="B7415" i="12"/>
  <c r="B7414" i="12"/>
  <c r="B7413" i="12"/>
  <c r="B7412" i="12"/>
  <c r="B7411" i="12"/>
  <c r="B7410" i="12"/>
  <c r="B7409" i="12"/>
  <c r="B7408" i="12"/>
  <c r="B7407" i="12"/>
  <c r="B7406" i="12"/>
  <c r="B7405" i="12"/>
  <c r="B7404" i="12"/>
  <c r="B7403" i="12"/>
  <c r="B7402" i="12"/>
  <c r="B7401" i="12"/>
  <c r="B7400" i="12"/>
  <c r="B7399" i="12"/>
  <c r="B7398" i="12"/>
  <c r="B7397" i="12"/>
  <c r="B7396" i="12"/>
  <c r="B7395" i="12"/>
  <c r="B7394" i="12"/>
  <c r="B7393" i="12"/>
  <c r="B7392" i="12"/>
  <c r="B7391" i="12"/>
  <c r="B7390" i="12"/>
  <c r="B7389" i="12"/>
  <c r="B7388" i="12"/>
  <c r="B7387" i="12"/>
  <c r="B7386" i="12"/>
  <c r="B7385" i="12"/>
  <c r="B7384" i="12"/>
  <c r="B7383" i="12"/>
  <c r="B7382" i="12"/>
  <c r="B7381" i="12"/>
  <c r="B7380" i="12"/>
  <c r="B7379" i="12"/>
  <c r="B7378" i="12"/>
  <c r="B7377" i="12"/>
  <c r="B7376" i="12"/>
  <c r="B7375" i="12"/>
  <c r="B7374" i="12"/>
  <c r="B7373" i="12"/>
  <c r="B7372" i="12"/>
  <c r="B7371" i="12"/>
  <c r="B7370" i="12"/>
  <c r="B7369" i="12"/>
  <c r="B7368" i="12"/>
  <c r="B7367" i="12"/>
  <c r="B7366" i="12"/>
  <c r="B7365" i="12"/>
  <c r="B7364" i="12"/>
  <c r="B7363" i="12"/>
  <c r="B7362" i="12"/>
  <c r="B7361" i="12"/>
  <c r="B7360" i="12"/>
  <c r="B7359" i="12"/>
  <c r="B7358" i="12"/>
  <c r="B7357" i="12"/>
  <c r="B7356" i="12"/>
  <c r="B7355" i="12"/>
  <c r="B7354" i="12"/>
  <c r="B7353" i="12"/>
  <c r="B7352" i="12"/>
  <c r="B7351" i="12"/>
  <c r="B7350" i="12"/>
  <c r="B7349" i="12"/>
  <c r="B7348" i="12"/>
  <c r="B7347" i="12"/>
  <c r="B7346" i="12"/>
  <c r="B7345" i="12"/>
  <c r="B7344" i="12"/>
  <c r="B7343" i="12"/>
  <c r="B7342" i="12"/>
  <c r="B7341" i="12"/>
  <c r="B7340" i="12"/>
  <c r="B7339" i="12"/>
  <c r="B7338" i="12"/>
  <c r="B7337" i="12"/>
  <c r="B7336" i="12"/>
  <c r="B7335" i="12"/>
  <c r="B7334" i="12"/>
  <c r="B7333" i="12"/>
  <c r="B7332" i="12"/>
  <c r="B7331" i="12"/>
  <c r="B7330" i="12"/>
  <c r="B7329" i="12"/>
  <c r="B7328" i="12"/>
  <c r="B7327" i="12"/>
  <c r="B7326" i="12"/>
  <c r="B7325" i="12"/>
  <c r="B7324" i="12"/>
  <c r="B7323" i="12"/>
  <c r="B7322" i="12"/>
  <c r="B7321" i="12"/>
  <c r="B7320" i="12"/>
  <c r="B7319" i="12"/>
  <c r="B7318" i="12"/>
  <c r="B7317" i="12"/>
  <c r="B7316" i="12"/>
  <c r="B7315" i="12"/>
  <c r="B7314" i="12"/>
  <c r="B7313" i="12"/>
  <c r="B7312" i="12"/>
  <c r="B7311" i="12"/>
  <c r="B7310" i="12"/>
  <c r="B7309" i="12"/>
  <c r="B7308" i="12"/>
  <c r="B7307" i="12"/>
  <c r="B7306" i="12"/>
  <c r="B7305" i="12"/>
  <c r="B7304" i="12"/>
  <c r="B7303" i="12"/>
  <c r="B7302" i="12"/>
  <c r="B7301" i="12"/>
  <c r="B7300" i="12"/>
  <c r="B7299" i="12"/>
  <c r="B7298" i="12"/>
  <c r="B7297" i="12"/>
  <c r="B7296" i="12"/>
  <c r="B7295" i="12"/>
  <c r="B7294" i="12"/>
  <c r="B7293" i="12"/>
  <c r="B7292" i="12"/>
  <c r="B7291" i="12"/>
  <c r="B7290" i="12"/>
  <c r="B7289" i="12"/>
  <c r="B7288" i="12"/>
  <c r="B7287" i="12"/>
  <c r="B7286" i="12"/>
  <c r="B7285" i="12"/>
  <c r="B7284" i="12"/>
  <c r="B7283" i="12"/>
  <c r="B7282" i="12"/>
  <c r="B7281" i="12"/>
  <c r="B7280" i="12"/>
  <c r="B7279" i="12"/>
  <c r="B7278" i="12"/>
  <c r="B7277" i="12"/>
  <c r="B7276" i="12"/>
  <c r="B7275" i="12"/>
  <c r="B7274" i="12"/>
  <c r="B7273" i="12"/>
  <c r="B7272" i="12"/>
  <c r="B7271" i="12"/>
  <c r="B7270" i="12"/>
  <c r="B7269" i="12"/>
  <c r="B7268" i="12"/>
  <c r="B7267" i="12"/>
  <c r="B7266" i="12"/>
  <c r="B7265" i="12"/>
  <c r="B7264" i="12"/>
  <c r="B7263" i="12"/>
  <c r="B7262" i="12"/>
  <c r="B7261" i="12"/>
  <c r="B7260" i="12"/>
  <c r="B7259" i="12"/>
  <c r="B7258" i="12"/>
  <c r="B7257" i="12"/>
  <c r="B7256" i="12"/>
  <c r="B7255" i="12"/>
  <c r="B7254" i="12"/>
  <c r="B7253" i="12"/>
  <c r="B7252" i="12"/>
  <c r="B7251" i="12"/>
  <c r="B7250" i="12"/>
  <c r="B7249" i="12"/>
  <c r="B7248" i="12"/>
  <c r="B7247" i="12"/>
  <c r="B7246" i="12"/>
  <c r="B7245" i="12"/>
  <c r="B7244" i="12"/>
  <c r="B7243" i="12"/>
  <c r="B7242" i="12"/>
  <c r="B7241" i="12"/>
  <c r="B7240" i="12"/>
  <c r="B7239" i="12"/>
  <c r="B7238" i="12"/>
  <c r="B7237" i="12"/>
  <c r="B7236" i="12"/>
  <c r="B7235" i="12"/>
  <c r="B7234" i="12"/>
  <c r="B7233" i="12"/>
  <c r="B7232" i="12"/>
  <c r="B7231" i="12"/>
  <c r="B7230" i="12"/>
  <c r="B7229" i="12"/>
  <c r="B7228" i="12"/>
  <c r="B7227" i="12"/>
  <c r="B7226" i="12"/>
  <c r="B7225" i="12"/>
  <c r="B7224" i="12"/>
  <c r="B7223" i="12"/>
  <c r="B7222" i="12"/>
  <c r="B7221" i="12"/>
  <c r="B7220" i="12"/>
  <c r="B7219" i="12"/>
  <c r="B7218" i="12"/>
  <c r="B7217" i="12"/>
  <c r="B7216" i="12"/>
  <c r="B7215" i="12"/>
  <c r="B7214" i="12"/>
  <c r="B7213" i="12"/>
  <c r="B7212" i="12"/>
  <c r="B7211" i="12"/>
  <c r="B7210" i="12"/>
  <c r="B7209" i="12"/>
  <c r="B7208" i="12"/>
  <c r="B7207" i="12"/>
  <c r="B7206" i="12"/>
  <c r="B7205" i="12"/>
  <c r="B7204" i="12"/>
  <c r="B7203" i="12"/>
  <c r="B7202" i="12"/>
  <c r="B7201" i="12"/>
  <c r="B7200" i="12"/>
  <c r="B7199" i="12"/>
  <c r="B7198" i="12"/>
  <c r="B7197" i="12"/>
  <c r="B7196" i="12"/>
  <c r="B7195" i="12"/>
  <c r="B7194" i="12"/>
  <c r="B7193" i="12"/>
  <c r="B7192" i="12"/>
  <c r="B7191" i="12"/>
  <c r="B7190" i="12"/>
  <c r="B7189" i="12"/>
  <c r="B7188" i="12"/>
  <c r="B7187" i="12"/>
  <c r="B7186" i="12"/>
  <c r="B7185" i="12"/>
  <c r="B7184" i="12"/>
  <c r="B7183" i="12"/>
  <c r="B7182" i="12"/>
  <c r="B7181" i="12"/>
  <c r="B7180" i="12"/>
  <c r="B7179" i="12"/>
  <c r="B7178" i="12"/>
  <c r="B7177" i="12"/>
  <c r="B7176" i="12"/>
  <c r="B7175" i="12"/>
  <c r="B7174" i="12"/>
  <c r="B7173" i="12"/>
  <c r="B7172" i="12"/>
  <c r="B7171" i="12"/>
  <c r="B7170" i="12"/>
  <c r="B7169" i="12"/>
  <c r="B7168" i="12"/>
  <c r="B7167" i="12"/>
  <c r="B7166" i="12"/>
  <c r="B7165" i="12"/>
  <c r="B7164" i="12"/>
  <c r="B7163" i="12"/>
  <c r="B7162" i="12"/>
  <c r="B7161" i="12"/>
  <c r="B7160" i="12"/>
  <c r="B7159" i="12"/>
  <c r="B7158" i="12"/>
  <c r="B7157" i="12"/>
  <c r="B7156" i="12"/>
  <c r="B7155" i="12"/>
  <c r="B7154" i="12"/>
  <c r="B7153" i="12"/>
  <c r="B7152" i="12"/>
  <c r="B7151" i="12"/>
  <c r="B7150" i="12"/>
  <c r="B7149" i="12"/>
  <c r="B7148" i="12"/>
  <c r="B7147" i="12"/>
  <c r="B7146" i="12"/>
  <c r="B7145" i="12"/>
  <c r="B7144" i="12"/>
  <c r="B7143" i="12"/>
  <c r="B7142" i="12"/>
  <c r="B7141" i="12"/>
  <c r="B7140" i="12"/>
  <c r="B7139" i="12"/>
  <c r="B7138" i="12"/>
  <c r="B7137" i="12"/>
  <c r="B7136" i="12"/>
  <c r="B7135" i="12"/>
  <c r="B7134" i="12"/>
  <c r="B7133" i="12"/>
  <c r="B7132" i="12"/>
  <c r="B7131" i="12"/>
  <c r="B7130" i="12"/>
  <c r="B7129" i="12"/>
  <c r="B7128" i="12"/>
  <c r="B7127" i="12"/>
  <c r="B7126" i="12"/>
  <c r="B7125" i="12"/>
  <c r="B7124" i="12"/>
  <c r="B7123" i="12"/>
  <c r="B7122" i="12"/>
  <c r="B7121" i="12"/>
  <c r="B7120" i="12"/>
  <c r="B7119" i="12"/>
  <c r="B7118" i="12"/>
  <c r="B7117" i="12"/>
  <c r="B7116" i="12"/>
  <c r="B7115" i="12"/>
  <c r="B7114" i="12"/>
  <c r="B7113" i="12"/>
  <c r="B7112" i="12"/>
  <c r="B7111" i="12"/>
  <c r="B7110" i="12"/>
  <c r="B7109" i="12"/>
  <c r="B7108" i="12"/>
  <c r="B7107" i="12"/>
  <c r="B7106" i="12"/>
  <c r="B7105" i="12"/>
  <c r="B7104" i="12"/>
  <c r="B7103" i="12"/>
  <c r="B7102" i="12"/>
  <c r="B7101" i="12"/>
  <c r="B7100" i="12"/>
  <c r="B7099" i="12"/>
  <c r="B7098" i="12"/>
  <c r="B7097" i="12"/>
  <c r="B7096" i="12"/>
  <c r="B7095" i="12"/>
  <c r="B7094" i="12"/>
  <c r="B7093" i="12"/>
  <c r="B7092" i="12"/>
  <c r="B7091" i="12"/>
  <c r="B7090" i="12"/>
  <c r="B7089" i="12"/>
  <c r="B7088" i="12"/>
  <c r="B7087" i="12"/>
  <c r="B7086" i="12"/>
  <c r="B7085" i="12"/>
  <c r="B7084" i="12"/>
  <c r="B7083" i="12"/>
  <c r="B7082" i="12"/>
  <c r="B7081" i="12"/>
  <c r="B7080" i="12"/>
  <c r="B7079" i="12"/>
  <c r="B7078" i="12"/>
  <c r="B7077" i="12"/>
  <c r="B7076" i="12"/>
  <c r="B7075" i="12"/>
  <c r="B7074" i="12"/>
  <c r="B7073" i="12"/>
  <c r="B7072" i="12"/>
  <c r="B7071" i="12"/>
  <c r="B7070" i="12"/>
  <c r="B7069" i="12"/>
  <c r="B7068" i="12"/>
  <c r="B7067" i="12"/>
  <c r="B7066" i="12"/>
  <c r="B7065" i="12"/>
  <c r="B7064" i="12"/>
  <c r="B7063" i="12"/>
  <c r="B7062" i="12"/>
  <c r="B7061" i="12"/>
  <c r="B7060" i="12"/>
  <c r="B7059" i="12"/>
  <c r="B7058" i="12"/>
  <c r="B7057" i="12"/>
  <c r="B7056" i="12"/>
  <c r="B7055" i="12"/>
  <c r="B7054" i="12"/>
  <c r="B7053" i="12"/>
  <c r="B7052" i="12"/>
  <c r="B7051" i="12"/>
  <c r="B7050" i="12"/>
  <c r="B7049" i="12"/>
  <c r="B7048" i="12"/>
  <c r="B7047" i="12"/>
  <c r="B7046" i="12"/>
  <c r="B7045" i="12"/>
  <c r="B7044" i="12"/>
  <c r="B7043" i="12"/>
  <c r="B7042" i="12"/>
  <c r="B7041" i="12"/>
  <c r="B7040" i="12"/>
  <c r="B7039" i="12"/>
  <c r="B7038" i="12"/>
  <c r="B7037" i="12"/>
  <c r="B7036" i="12"/>
  <c r="B7035" i="12"/>
  <c r="B7034" i="12"/>
  <c r="B7033" i="12"/>
  <c r="B7032" i="12"/>
  <c r="B7031" i="12"/>
  <c r="B7030" i="12"/>
  <c r="B7029" i="12"/>
  <c r="B7028" i="12"/>
  <c r="B7027" i="12"/>
  <c r="B7026" i="12"/>
  <c r="B7025" i="12"/>
  <c r="B7024" i="12"/>
  <c r="B7023" i="12"/>
  <c r="B7022" i="12"/>
  <c r="B7021" i="12"/>
  <c r="B7020" i="12"/>
  <c r="B7019" i="12"/>
  <c r="B7018" i="12"/>
  <c r="B7017" i="12"/>
  <c r="B7016" i="12"/>
  <c r="B7015" i="12"/>
  <c r="B7014" i="12"/>
  <c r="B7013" i="12"/>
  <c r="B7012" i="12"/>
  <c r="B7011" i="12"/>
  <c r="B7010" i="12"/>
  <c r="B7009" i="12"/>
  <c r="B7008" i="12"/>
  <c r="B7007" i="12"/>
  <c r="B7006" i="12"/>
  <c r="B7005" i="12"/>
  <c r="B7004" i="12"/>
  <c r="B7003" i="12"/>
  <c r="B7002" i="12"/>
  <c r="B7001" i="12"/>
  <c r="B7000" i="12"/>
  <c r="B6999" i="12"/>
  <c r="B6998" i="12"/>
  <c r="B6997" i="12"/>
  <c r="B6996" i="12"/>
  <c r="B6995" i="12"/>
  <c r="B6994" i="12"/>
  <c r="B6993" i="12"/>
  <c r="B6992" i="12"/>
  <c r="B6991" i="12"/>
  <c r="B6990" i="12"/>
  <c r="B6989" i="12"/>
  <c r="B6988" i="12"/>
  <c r="B6987" i="12"/>
  <c r="B6986" i="12"/>
  <c r="B6985" i="12"/>
  <c r="B6984" i="12"/>
  <c r="B6983" i="12"/>
  <c r="B6982" i="12"/>
  <c r="B6981" i="12"/>
  <c r="B6980" i="12"/>
  <c r="B6979" i="12"/>
  <c r="B6978" i="12"/>
  <c r="B6977" i="12"/>
  <c r="B6976" i="12"/>
  <c r="B6975" i="12"/>
  <c r="B6974" i="12"/>
  <c r="B6973" i="12"/>
  <c r="B6972" i="12"/>
  <c r="B6971" i="12"/>
  <c r="B6970" i="12"/>
  <c r="B6969" i="12"/>
  <c r="B6968" i="12"/>
  <c r="B6967" i="12"/>
  <c r="B6966" i="12"/>
  <c r="B6965" i="12"/>
  <c r="B6964" i="12"/>
  <c r="B6963" i="12"/>
  <c r="B6962" i="12"/>
  <c r="B6961" i="12"/>
  <c r="B6960" i="12"/>
  <c r="B6959" i="12"/>
  <c r="B6958" i="12"/>
  <c r="B6957" i="12"/>
  <c r="B6956" i="12"/>
  <c r="B6955" i="12"/>
  <c r="B6954" i="12"/>
  <c r="B6953" i="12"/>
  <c r="B6952" i="12"/>
  <c r="B6951" i="12"/>
  <c r="B6950" i="12"/>
  <c r="B6949" i="12"/>
  <c r="B6948" i="12"/>
  <c r="B6947" i="12"/>
  <c r="B6946" i="12"/>
  <c r="B6945" i="12"/>
  <c r="B6944" i="12"/>
  <c r="B6943" i="12"/>
  <c r="B6942" i="12"/>
  <c r="B6941" i="12"/>
  <c r="B6940" i="12"/>
  <c r="B6939" i="12"/>
  <c r="B6938" i="12"/>
  <c r="B6937" i="12"/>
  <c r="B6936" i="12"/>
  <c r="B6935" i="12"/>
  <c r="B6934" i="12"/>
  <c r="B6933" i="12"/>
  <c r="B6932" i="12"/>
  <c r="B6931" i="12"/>
  <c r="B6930" i="12"/>
  <c r="B6929" i="12"/>
  <c r="B6928" i="12"/>
  <c r="B6927" i="12"/>
  <c r="B6926" i="12"/>
  <c r="B6925" i="12"/>
  <c r="B6924" i="12"/>
  <c r="B6923" i="12"/>
  <c r="B6922" i="12"/>
  <c r="B6921" i="12"/>
  <c r="B6920" i="12"/>
  <c r="B6919" i="12"/>
  <c r="B6918" i="12"/>
  <c r="B6917" i="12"/>
  <c r="B6916" i="12"/>
  <c r="B6915" i="12"/>
  <c r="B6914" i="12"/>
  <c r="B6913" i="12"/>
  <c r="B6912" i="12"/>
  <c r="B6911" i="12"/>
  <c r="B6910" i="12"/>
  <c r="B6909" i="12"/>
  <c r="B6908" i="12"/>
  <c r="B6907" i="12"/>
  <c r="B6906" i="12"/>
  <c r="B6905" i="12"/>
  <c r="B6904" i="12"/>
  <c r="B6903" i="12"/>
  <c r="B6902" i="12"/>
  <c r="B6901" i="12"/>
  <c r="B6900" i="12"/>
  <c r="B6899" i="12"/>
  <c r="B6898" i="12"/>
  <c r="B6897" i="12"/>
  <c r="B6896" i="12"/>
  <c r="B6895" i="12"/>
  <c r="B6894" i="12"/>
  <c r="B6893" i="12"/>
  <c r="B6892" i="12"/>
  <c r="B6891" i="12"/>
  <c r="B6890" i="12"/>
  <c r="B6889" i="12"/>
  <c r="B6888" i="12"/>
  <c r="B6887" i="12"/>
  <c r="B6886" i="12"/>
  <c r="B6885" i="12"/>
  <c r="B6884" i="12"/>
  <c r="B6883" i="12"/>
  <c r="B6882" i="12"/>
  <c r="B6881" i="12"/>
  <c r="B6880" i="12"/>
  <c r="B6879" i="12"/>
  <c r="B6878" i="12"/>
  <c r="B6877" i="12"/>
  <c r="B6876" i="12"/>
  <c r="B6875" i="12"/>
  <c r="B6874" i="12"/>
  <c r="B6873" i="12"/>
  <c r="B6872" i="12"/>
  <c r="B6871" i="12"/>
  <c r="B6870" i="12"/>
  <c r="B6869" i="12"/>
  <c r="B6868" i="12"/>
  <c r="B6867" i="12"/>
  <c r="B6866" i="12"/>
  <c r="B6865" i="12"/>
  <c r="B6864" i="12"/>
  <c r="B6863" i="12"/>
  <c r="B6862" i="12"/>
  <c r="B6861" i="12"/>
  <c r="B6860" i="12"/>
  <c r="B6859" i="12"/>
  <c r="B6858" i="12"/>
  <c r="B6857" i="12"/>
  <c r="B6856" i="12"/>
  <c r="B6855" i="12"/>
  <c r="B6854" i="12"/>
  <c r="B6853" i="12"/>
  <c r="B6852" i="12"/>
  <c r="B6851" i="12"/>
  <c r="B6850" i="12"/>
  <c r="B6849" i="12"/>
  <c r="B6848" i="12"/>
  <c r="B6847" i="12"/>
  <c r="B6846" i="12"/>
  <c r="B6845" i="12"/>
  <c r="B6844" i="12"/>
  <c r="B6843" i="12"/>
  <c r="B6842" i="12"/>
  <c r="B6841" i="12"/>
  <c r="B6840" i="12"/>
  <c r="B6839" i="12"/>
  <c r="B6838" i="12"/>
  <c r="B6837" i="12"/>
  <c r="B6836" i="12"/>
  <c r="B6835" i="12"/>
  <c r="B6834" i="12"/>
  <c r="B6833" i="12"/>
  <c r="B6832" i="12"/>
  <c r="B6831" i="12"/>
  <c r="B6830" i="12"/>
  <c r="B6829" i="12"/>
  <c r="B6828" i="12"/>
  <c r="B6827" i="12"/>
  <c r="B6826" i="12"/>
  <c r="B6825" i="12"/>
  <c r="B6824" i="12"/>
  <c r="B6823" i="12"/>
  <c r="B6822" i="12"/>
  <c r="B6821" i="12"/>
  <c r="B6820" i="12"/>
  <c r="B6819" i="12"/>
  <c r="B6818" i="12"/>
  <c r="B6817" i="12"/>
  <c r="B6816" i="12"/>
  <c r="B6815" i="12"/>
  <c r="B6814" i="12"/>
  <c r="B6813" i="12"/>
  <c r="B6812" i="12"/>
  <c r="B6811" i="12"/>
  <c r="B6810" i="12"/>
  <c r="B6809" i="12"/>
  <c r="B6808" i="12"/>
  <c r="B6807" i="12"/>
  <c r="B6806" i="12"/>
  <c r="B6805" i="12"/>
  <c r="B6804" i="12"/>
  <c r="B6803" i="12"/>
  <c r="B6802" i="12"/>
  <c r="B6801" i="12"/>
  <c r="B6800" i="12"/>
  <c r="B6799" i="12"/>
  <c r="B6798" i="12"/>
  <c r="B6797" i="12"/>
  <c r="B6796" i="12"/>
  <c r="B6795" i="12"/>
  <c r="B6794" i="12"/>
  <c r="B6793" i="12"/>
  <c r="B6792" i="12"/>
  <c r="B6791" i="12"/>
  <c r="B6790" i="12"/>
  <c r="B6789" i="12"/>
  <c r="B6788" i="12"/>
  <c r="B6787" i="12"/>
  <c r="B6786" i="12"/>
  <c r="B6785" i="12"/>
  <c r="B6784" i="12"/>
  <c r="B6783" i="12"/>
  <c r="B6782" i="12"/>
  <c r="B6781" i="12"/>
  <c r="B6780" i="12"/>
  <c r="B6779" i="12"/>
  <c r="B6778" i="12"/>
  <c r="B6777" i="12"/>
  <c r="B6776" i="12"/>
  <c r="B6775" i="12"/>
  <c r="B6774" i="12"/>
  <c r="B6773" i="12"/>
  <c r="B6772" i="12"/>
  <c r="B6771" i="12"/>
  <c r="B6770" i="12"/>
  <c r="B6769" i="12"/>
  <c r="B6768" i="12"/>
  <c r="B6767" i="12"/>
  <c r="B6766" i="12"/>
  <c r="B6765" i="12"/>
  <c r="B6764" i="12"/>
  <c r="B6763" i="12"/>
  <c r="B6762" i="12"/>
  <c r="B6761" i="12"/>
  <c r="B6760" i="12"/>
  <c r="B6759" i="12"/>
  <c r="B6758" i="12"/>
  <c r="B6757" i="12"/>
  <c r="B6756" i="12"/>
  <c r="B6755" i="12"/>
  <c r="B6754" i="12"/>
  <c r="B6753" i="12"/>
  <c r="B6752" i="12"/>
  <c r="B6751" i="12"/>
  <c r="B6750" i="12"/>
  <c r="B6749" i="12"/>
  <c r="B6748" i="12"/>
  <c r="B6747" i="12"/>
  <c r="B6746" i="12"/>
  <c r="B6745" i="12"/>
  <c r="B6744" i="12"/>
  <c r="B6743" i="12"/>
  <c r="B6742" i="12"/>
  <c r="B6741" i="12"/>
  <c r="B6740" i="12"/>
  <c r="B6739" i="12"/>
  <c r="B6738" i="12"/>
  <c r="B6737" i="12"/>
  <c r="B6736" i="12"/>
  <c r="B6735" i="12"/>
  <c r="B6734" i="12"/>
  <c r="B6733" i="12"/>
  <c r="B6732" i="12"/>
  <c r="B6731" i="12"/>
  <c r="B6730" i="12"/>
  <c r="B6729" i="12"/>
  <c r="B6728" i="12"/>
  <c r="B6727" i="12"/>
  <c r="B6726" i="12"/>
  <c r="B6725" i="12"/>
  <c r="B6724" i="12"/>
  <c r="B6723" i="12"/>
  <c r="B6722" i="12"/>
  <c r="B6721" i="12"/>
  <c r="B6720" i="12"/>
  <c r="B6719" i="12"/>
  <c r="B6718" i="12"/>
  <c r="B6717" i="12"/>
  <c r="B6716" i="12"/>
  <c r="B6715" i="12"/>
  <c r="B6714" i="12"/>
  <c r="B6713" i="12"/>
  <c r="B6712" i="12"/>
  <c r="B6711" i="12"/>
  <c r="B6710" i="12"/>
  <c r="B6709" i="12"/>
  <c r="B6708" i="12"/>
  <c r="B6707" i="12"/>
  <c r="B6706" i="12"/>
  <c r="B6705" i="12"/>
  <c r="B6704" i="12"/>
  <c r="B6703" i="12"/>
  <c r="B6702" i="12"/>
  <c r="B6701" i="12"/>
  <c r="B6700" i="12"/>
  <c r="B6699" i="12"/>
  <c r="B6698" i="12"/>
  <c r="B6697" i="12"/>
  <c r="B6696" i="12"/>
  <c r="B6695" i="12"/>
  <c r="B6694" i="12"/>
  <c r="B6693" i="12"/>
  <c r="B6692" i="12"/>
  <c r="B6691" i="12"/>
  <c r="B6690" i="12"/>
  <c r="B6689" i="12"/>
  <c r="B6688" i="12"/>
  <c r="B6687" i="12"/>
  <c r="B6686" i="12"/>
  <c r="B6685" i="12"/>
  <c r="B6684" i="12"/>
  <c r="B6683" i="12"/>
  <c r="B6682" i="12"/>
  <c r="B6681" i="12"/>
  <c r="B6680" i="12"/>
  <c r="B6679" i="12"/>
  <c r="B6678" i="12"/>
  <c r="B6677" i="12"/>
  <c r="B6676" i="12"/>
  <c r="B6675" i="12"/>
  <c r="B6674" i="12"/>
  <c r="B6673" i="12"/>
  <c r="B6672" i="12"/>
  <c r="B6671" i="12"/>
  <c r="B6670" i="12"/>
  <c r="B6669" i="12"/>
  <c r="B6668" i="12"/>
  <c r="B6667" i="12"/>
  <c r="B6666" i="12"/>
  <c r="B6665" i="12"/>
  <c r="B6664" i="12"/>
  <c r="B6663" i="12"/>
  <c r="B6662" i="12"/>
  <c r="B6661" i="12"/>
  <c r="B6660" i="12"/>
  <c r="B6659" i="12"/>
  <c r="B6658" i="12"/>
  <c r="B6657" i="12"/>
  <c r="B6656" i="12"/>
  <c r="B6655" i="12"/>
  <c r="B6654" i="12"/>
  <c r="B6653" i="12"/>
  <c r="B6652" i="12"/>
  <c r="B6651" i="12"/>
  <c r="B6650" i="12"/>
  <c r="B6649" i="12"/>
  <c r="B6648" i="12"/>
  <c r="B6647" i="12"/>
  <c r="B6646" i="12"/>
  <c r="B6645" i="12"/>
  <c r="B6644" i="12"/>
  <c r="B6643" i="12"/>
  <c r="B6642" i="12"/>
  <c r="B6641" i="12"/>
  <c r="B6640" i="12"/>
  <c r="B6639" i="12"/>
  <c r="B6638" i="12"/>
  <c r="B6637" i="12"/>
  <c r="B6636" i="12"/>
  <c r="B6635" i="12"/>
  <c r="B6634" i="12"/>
  <c r="B6633" i="12"/>
  <c r="B6632" i="12"/>
  <c r="B6631" i="12"/>
  <c r="B6630" i="12"/>
  <c r="B6629" i="12"/>
  <c r="B6628" i="12"/>
  <c r="B6627" i="12"/>
  <c r="B6626" i="12"/>
  <c r="B6625" i="12"/>
  <c r="B6624" i="12"/>
  <c r="B6623" i="12"/>
  <c r="B6622" i="12"/>
  <c r="B6621" i="12"/>
  <c r="B6620" i="12"/>
  <c r="B6619" i="12"/>
  <c r="B6618" i="12"/>
  <c r="B6617" i="12"/>
  <c r="B6616" i="12"/>
  <c r="B6615" i="12"/>
  <c r="B6614" i="12"/>
  <c r="B6613" i="12"/>
  <c r="B6612" i="12"/>
  <c r="B6611" i="12"/>
  <c r="B6610" i="12"/>
  <c r="B6609" i="12"/>
  <c r="B6608" i="12"/>
  <c r="B6607" i="12"/>
  <c r="B6606" i="12"/>
  <c r="B6605" i="12"/>
  <c r="B6604" i="12"/>
  <c r="B6603" i="12"/>
  <c r="B6602" i="12"/>
  <c r="B6601" i="12"/>
  <c r="B6600" i="12"/>
  <c r="B6599" i="12"/>
  <c r="B6598" i="12"/>
  <c r="B6597" i="12"/>
  <c r="B6596" i="12"/>
  <c r="B6595" i="12"/>
  <c r="B6594" i="12"/>
  <c r="B6593" i="12"/>
  <c r="B6592" i="12"/>
  <c r="B6591" i="12"/>
  <c r="B6590" i="12"/>
  <c r="B6589" i="12"/>
  <c r="B6588" i="12"/>
  <c r="B6587" i="12"/>
  <c r="B6586" i="12"/>
  <c r="B6585" i="12"/>
  <c r="B6584" i="12"/>
  <c r="B6583" i="12"/>
  <c r="B6582" i="12"/>
  <c r="B6581" i="12"/>
  <c r="B6580" i="12"/>
  <c r="B6579" i="12"/>
  <c r="B6578" i="12"/>
  <c r="B6577" i="12"/>
  <c r="B6576" i="12"/>
  <c r="B6575" i="12"/>
  <c r="B6574" i="12"/>
  <c r="B6573" i="12"/>
  <c r="B6572" i="12"/>
  <c r="B6571" i="12"/>
  <c r="B6570" i="12"/>
  <c r="B6569" i="12"/>
  <c r="B6568" i="12"/>
  <c r="B6567" i="12"/>
  <c r="B6566" i="12"/>
  <c r="B6565" i="12"/>
  <c r="B6564" i="12"/>
  <c r="B6563" i="12"/>
  <c r="B6562" i="12"/>
  <c r="B6561" i="12"/>
  <c r="B6560" i="12"/>
  <c r="B6559" i="12"/>
  <c r="B6558" i="12"/>
  <c r="B6557" i="12"/>
  <c r="B6556" i="12"/>
  <c r="B6555" i="12"/>
  <c r="B6554" i="12"/>
  <c r="B6553" i="12"/>
  <c r="B6552" i="12"/>
  <c r="B6551" i="12"/>
  <c r="B6550" i="12"/>
  <c r="B6549" i="12"/>
  <c r="B6548" i="12"/>
  <c r="B6547" i="12"/>
  <c r="B6546" i="12"/>
  <c r="B6545" i="12"/>
  <c r="B6544" i="12"/>
  <c r="B6543" i="12"/>
  <c r="B6542" i="12"/>
  <c r="B6541" i="12"/>
  <c r="B6540" i="12"/>
  <c r="B6539" i="12"/>
  <c r="B6538" i="12"/>
  <c r="B6537" i="12"/>
  <c r="B6536" i="12"/>
  <c r="B6535" i="12"/>
  <c r="B6534" i="12"/>
  <c r="B6533" i="12"/>
  <c r="B6532" i="12"/>
  <c r="B6531" i="12"/>
  <c r="B6530" i="12"/>
  <c r="B6529" i="12"/>
  <c r="B6528" i="12"/>
  <c r="B6527" i="12"/>
  <c r="B6526" i="12"/>
  <c r="B6525" i="12"/>
  <c r="B6524" i="12"/>
  <c r="B6523" i="12"/>
  <c r="B6522" i="12"/>
  <c r="B6521" i="12"/>
  <c r="B6520" i="12"/>
  <c r="B6519" i="12"/>
  <c r="B6518" i="12"/>
  <c r="B6517" i="12"/>
  <c r="B6516" i="12"/>
  <c r="B6515" i="12"/>
  <c r="B6514" i="12"/>
  <c r="B6513" i="12"/>
  <c r="B6512" i="12"/>
  <c r="B6511" i="12"/>
  <c r="B6510" i="12"/>
  <c r="B6509" i="12"/>
  <c r="B6508" i="12"/>
  <c r="B6507" i="12"/>
  <c r="B6506" i="12"/>
  <c r="B6505" i="12"/>
  <c r="B6504" i="12"/>
  <c r="B6503" i="12"/>
  <c r="B6502" i="12"/>
  <c r="B6501" i="12"/>
  <c r="B6500" i="12"/>
  <c r="B6499" i="12"/>
  <c r="B6498" i="12"/>
  <c r="B6497" i="12"/>
  <c r="B6496" i="12"/>
  <c r="B6495" i="12"/>
  <c r="B6494" i="12"/>
  <c r="B6493" i="12"/>
  <c r="B6492" i="12"/>
  <c r="B6491" i="12"/>
  <c r="B6490" i="12"/>
  <c r="B6489" i="12"/>
  <c r="B6488" i="12"/>
  <c r="B6487" i="12"/>
  <c r="B6486" i="12"/>
  <c r="B6485" i="12"/>
  <c r="B6484" i="12"/>
  <c r="B6483" i="12"/>
  <c r="B6482" i="12"/>
  <c r="B6481" i="12"/>
  <c r="B6480" i="12"/>
  <c r="B6479" i="12"/>
  <c r="B6478" i="12"/>
  <c r="B6477" i="12"/>
  <c r="B6476" i="12"/>
  <c r="B6475" i="12"/>
  <c r="B6474" i="12"/>
  <c r="B6473" i="12"/>
  <c r="B6472" i="12"/>
  <c r="B6471" i="12"/>
  <c r="B6470" i="12"/>
  <c r="B6469" i="12"/>
  <c r="B6468" i="12"/>
  <c r="B6467" i="12"/>
  <c r="B6466" i="12"/>
  <c r="B6465" i="12"/>
  <c r="B6464" i="12"/>
  <c r="B6463" i="12"/>
  <c r="B6462" i="12"/>
  <c r="B6461" i="12"/>
  <c r="B6460" i="12"/>
  <c r="B6459" i="12"/>
  <c r="B6458" i="12"/>
  <c r="B6457" i="12"/>
  <c r="B6456" i="12"/>
  <c r="B6455" i="12"/>
  <c r="B6454" i="12"/>
  <c r="B6453" i="12"/>
  <c r="B6452" i="12"/>
  <c r="B6451" i="12"/>
  <c r="B6450" i="12"/>
  <c r="B6449" i="12"/>
  <c r="B6448" i="12"/>
  <c r="B6447" i="12"/>
  <c r="B6446" i="12"/>
  <c r="B6445" i="12"/>
  <c r="B6444" i="12"/>
  <c r="B6443" i="12"/>
  <c r="B6442" i="12"/>
  <c r="B6441" i="12"/>
  <c r="B6440" i="12"/>
  <c r="B6439" i="12"/>
  <c r="B6438" i="12"/>
  <c r="B6437" i="12"/>
  <c r="B6436" i="12"/>
  <c r="B6435" i="12"/>
  <c r="B6434" i="12"/>
  <c r="B6433" i="12"/>
  <c r="B6432" i="12"/>
  <c r="B6431" i="12"/>
  <c r="B6430" i="12"/>
  <c r="B6429" i="12"/>
  <c r="B6428" i="12"/>
  <c r="B6427" i="12"/>
  <c r="B6426" i="12"/>
  <c r="B6425" i="12"/>
  <c r="B6424" i="12"/>
  <c r="B6423" i="12"/>
  <c r="B6422" i="12"/>
  <c r="B6421" i="12"/>
  <c r="B6420" i="12"/>
  <c r="B6419" i="12"/>
  <c r="B6418" i="12"/>
  <c r="B6417" i="12"/>
  <c r="B6416" i="12"/>
  <c r="B6415" i="12"/>
  <c r="B6414" i="12"/>
  <c r="B6413" i="12"/>
  <c r="B6412" i="12"/>
  <c r="B6411" i="12"/>
  <c r="B6410" i="12"/>
  <c r="B6409" i="12"/>
  <c r="B6408" i="12"/>
  <c r="B6407" i="12"/>
  <c r="B6406" i="12"/>
  <c r="B6405" i="12"/>
  <c r="B6404" i="12"/>
  <c r="B6403" i="12"/>
  <c r="B6402" i="12"/>
  <c r="B6401" i="12"/>
  <c r="B6400" i="12"/>
  <c r="B6399" i="12"/>
  <c r="B6398" i="12"/>
  <c r="B6397" i="12"/>
  <c r="B6396" i="12"/>
  <c r="B6395" i="12"/>
  <c r="B6394" i="12"/>
  <c r="B6393" i="12"/>
  <c r="B6392" i="12"/>
  <c r="B6391" i="12"/>
  <c r="B6390" i="12"/>
  <c r="B6389" i="12"/>
  <c r="B6388" i="12"/>
  <c r="B6387" i="12"/>
  <c r="B6386" i="12"/>
  <c r="B6385" i="12"/>
  <c r="B6384" i="12"/>
  <c r="B6383" i="12"/>
  <c r="B6382" i="12"/>
  <c r="B6381" i="12"/>
  <c r="B6380" i="12"/>
  <c r="B6379" i="12"/>
  <c r="B6378" i="12"/>
  <c r="B6377" i="12"/>
  <c r="B6376" i="12"/>
  <c r="B6375" i="12"/>
  <c r="B6374" i="12"/>
  <c r="B6373" i="12"/>
  <c r="B6372" i="12"/>
  <c r="B6371" i="12"/>
  <c r="B6370" i="12"/>
  <c r="B6369" i="12"/>
  <c r="B6368" i="12"/>
  <c r="B6367" i="12"/>
  <c r="B6366" i="12"/>
  <c r="B6365" i="12"/>
  <c r="B6364" i="12"/>
  <c r="B6363" i="12"/>
  <c r="B6362" i="12"/>
  <c r="B6361" i="12"/>
  <c r="B6360" i="12"/>
  <c r="B6359" i="12"/>
  <c r="B6358" i="12"/>
  <c r="B6357" i="12"/>
  <c r="B6356" i="12"/>
  <c r="B6355" i="12"/>
  <c r="B6354" i="12"/>
  <c r="B6353" i="12"/>
  <c r="B6352" i="12"/>
  <c r="B6351" i="12"/>
  <c r="B6350" i="12"/>
  <c r="B6349" i="12"/>
  <c r="B6348" i="12"/>
  <c r="B6347" i="12"/>
  <c r="B6346" i="12"/>
  <c r="B6345" i="12"/>
  <c r="B6344" i="12"/>
  <c r="B6343" i="12"/>
  <c r="B6342" i="12"/>
  <c r="B6341" i="12"/>
  <c r="B6340" i="12"/>
  <c r="B6339" i="12"/>
  <c r="B6338" i="12"/>
  <c r="B6337" i="12"/>
  <c r="B6336" i="12"/>
  <c r="B6335" i="12"/>
  <c r="B6334" i="12"/>
  <c r="B6333" i="12"/>
  <c r="B6332" i="12"/>
  <c r="B6331" i="12"/>
  <c r="B6330" i="12"/>
  <c r="B6329" i="12"/>
  <c r="B6328" i="12"/>
  <c r="B6327" i="12"/>
  <c r="B6326" i="12"/>
  <c r="B6325" i="12"/>
  <c r="B6324" i="12"/>
  <c r="B6323" i="12"/>
  <c r="B6322" i="12"/>
  <c r="B6321" i="12"/>
  <c r="B6320" i="12"/>
  <c r="B6319" i="12"/>
  <c r="B6318" i="12"/>
  <c r="B6317" i="12"/>
  <c r="B6316" i="12"/>
  <c r="B6315" i="12"/>
  <c r="B6314" i="12"/>
  <c r="B6313" i="12"/>
  <c r="B6312" i="12"/>
  <c r="B6311" i="12"/>
  <c r="B6310" i="12"/>
  <c r="B6309" i="12"/>
  <c r="B6308" i="12"/>
  <c r="B6307" i="12"/>
  <c r="B6306" i="12"/>
  <c r="B6305" i="12"/>
  <c r="B6304" i="12"/>
  <c r="B6303" i="12"/>
  <c r="B6302" i="12"/>
  <c r="B6301" i="12"/>
  <c r="B6300" i="12"/>
  <c r="B6299" i="12"/>
  <c r="B6298" i="12"/>
  <c r="B6297" i="12"/>
  <c r="B6296" i="12"/>
  <c r="B6295" i="12"/>
  <c r="B6294" i="12"/>
  <c r="B6293" i="12"/>
  <c r="B6292" i="12"/>
  <c r="B6291" i="12"/>
  <c r="B6290" i="12"/>
  <c r="B6289" i="12"/>
  <c r="B6288" i="12"/>
  <c r="B6287" i="12"/>
  <c r="B6286" i="12"/>
  <c r="B6285" i="12"/>
  <c r="B6284" i="12"/>
  <c r="B6283" i="12"/>
  <c r="B6282" i="12"/>
  <c r="B6281" i="12"/>
  <c r="B6280" i="12"/>
  <c r="B6279" i="12"/>
  <c r="B6278" i="12"/>
  <c r="B6277" i="12"/>
  <c r="B6276" i="12"/>
  <c r="B6275" i="12"/>
  <c r="B6274" i="12"/>
  <c r="B6273" i="12"/>
  <c r="B6272" i="12"/>
  <c r="B6271" i="12"/>
  <c r="B6270" i="12"/>
  <c r="B6269" i="12"/>
  <c r="B6268" i="12"/>
  <c r="B6267" i="12"/>
  <c r="B6266" i="12"/>
  <c r="B6265" i="12"/>
  <c r="B6264" i="12"/>
  <c r="B6263" i="12"/>
  <c r="B6262" i="12"/>
  <c r="B6261" i="12"/>
  <c r="B6260" i="12"/>
  <c r="B6259" i="12"/>
  <c r="B6258" i="12"/>
  <c r="B6257" i="12"/>
  <c r="B6256" i="12"/>
  <c r="B6255" i="12"/>
  <c r="B6254" i="12"/>
  <c r="B6253" i="12"/>
  <c r="B6252" i="12"/>
  <c r="B6251" i="12"/>
  <c r="B6250" i="12"/>
  <c r="B6249" i="12"/>
  <c r="B6248" i="12"/>
  <c r="B6247" i="12"/>
  <c r="B6246" i="12"/>
  <c r="B6245" i="12"/>
  <c r="B6244" i="12"/>
  <c r="B6243" i="12"/>
  <c r="B6242" i="12"/>
  <c r="B6241" i="12"/>
  <c r="B6240" i="12"/>
  <c r="B6239" i="12"/>
  <c r="B6238" i="12"/>
  <c r="B6237" i="12"/>
  <c r="B6236" i="12"/>
  <c r="B6235" i="12"/>
  <c r="B6234" i="12"/>
  <c r="B6233" i="12"/>
  <c r="B6232" i="12"/>
  <c r="B6231" i="12"/>
  <c r="B6230" i="12"/>
  <c r="B6229" i="12"/>
  <c r="B6228" i="12"/>
  <c r="B6227" i="12"/>
  <c r="B6226" i="12"/>
  <c r="B6225" i="12"/>
  <c r="B6224" i="12"/>
  <c r="B6223" i="12"/>
  <c r="B6222" i="12"/>
  <c r="B6221" i="12"/>
  <c r="B6220" i="12"/>
  <c r="B6219" i="12"/>
  <c r="B6218" i="12"/>
  <c r="B6217" i="12"/>
  <c r="B6216" i="12"/>
  <c r="B6215" i="12"/>
  <c r="B6214" i="12"/>
  <c r="B6213" i="12"/>
  <c r="B6212" i="12"/>
  <c r="B6211" i="12"/>
  <c r="B6210" i="12"/>
  <c r="B6209" i="12"/>
  <c r="B6208" i="12"/>
  <c r="B6207" i="12"/>
  <c r="B6206" i="12"/>
  <c r="B6205" i="12"/>
  <c r="B6204" i="12"/>
  <c r="B6203" i="12"/>
  <c r="B6202" i="12"/>
  <c r="B6201" i="12"/>
  <c r="B6200" i="12"/>
  <c r="B6199" i="12"/>
  <c r="B6198" i="12"/>
  <c r="B6197" i="12"/>
  <c r="B6196" i="12"/>
  <c r="B6195" i="12"/>
  <c r="B6194" i="12"/>
  <c r="B6193" i="12"/>
  <c r="B6192" i="12"/>
  <c r="B6191" i="12"/>
  <c r="B6190" i="12"/>
  <c r="B6189" i="12"/>
  <c r="B6188" i="12"/>
  <c r="B6187" i="12"/>
  <c r="B6186" i="12"/>
  <c r="B6185" i="12"/>
  <c r="B6184" i="12"/>
  <c r="B6183" i="12"/>
  <c r="B6182" i="12"/>
  <c r="B6181" i="12"/>
  <c r="B6180" i="12"/>
  <c r="B6179" i="12"/>
  <c r="B6178" i="12"/>
  <c r="B6177" i="12"/>
  <c r="B6176" i="12"/>
  <c r="B6175" i="12"/>
  <c r="B6174" i="12"/>
  <c r="B6173" i="12"/>
  <c r="B6172" i="12"/>
  <c r="B6171" i="12"/>
  <c r="B6170" i="12"/>
  <c r="B6169" i="12"/>
  <c r="B6168" i="12"/>
  <c r="B6167" i="12"/>
  <c r="B6166" i="12"/>
  <c r="B6165" i="12"/>
  <c r="B6164" i="12"/>
  <c r="B6163" i="12"/>
  <c r="B6162" i="12"/>
  <c r="B6161" i="12"/>
  <c r="B6160" i="12"/>
  <c r="B6159" i="12"/>
  <c r="B6158" i="12"/>
  <c r="B6157" i="12"/>
  <c r="B6156" i="12"/>
  <c r="B6155" i="12"/>
  <c r="B6154" i="12"/>
  <c r="B6153" i="12"/>
  <c r="B6152" i="12"/>
  <c r="B6151" i="12"/>
  <c r="B6150" i="12"/>
  <c r="B6149" i="12"/>
  <c r="B6148" i="12"/>
  <c r="B6147" i="12"/>
  <c r="B6146" i="12"/>
  <c r="B6145" i="12"/>
  <c r="B6144" i="12"/>
  <c r="B6143" i="12"/>
  <c r="B6142" i="12"/>
  <c r="B6141" i="12"/>
  <c r="B6140" i="12"/>
  <c r="B6139" i="12"/>
  <c r="B6138" i="12"/>
  <c r="B6137" i="12"/>
  <c r="B6136" i="12"/>
  <c r="B6135" i="12"/>
  <c r="B6134" i="12"/>
  <c r="B6133" i="12"/>
  <c r="B6132" i="12"/>
  <c r="B6131" i="12"/>
  <c r="B6130" i="12"/>
  <c r="B6129" i="12"/>
  <c r="B6128" i="12"/>
  <c r="B6127" i="12"/>
  <c r="B6126" i="12"/>
  <c r="B6125" i="12"/>
  <c r="B6124" i="12"/>
  <c r="B6123" i="12"/>
  <c r="B6122" i="12"/>
  <c r="B6121" i="12"/>
  <c r="B6120" i="12"/>
  <c r="B6119" i="12"/>
  <c r="B6118" i="12"/>
  <c r="B6117" i="12"/>
  <c r="B6116" i="12"/>
  <c r="B6115" i="12"/>
  <c r="B6114" i="12"/>
  <c r="B6113" i="12"/>
  <c r="B6112" i="12"/>
  <c r="B6111" i="12"/>
  <c r="B6110" i="12"/>
  <c r="B6109" i="12"/>
  <c r="B6108" i="12"/>
  <c r="B6107" i="12"/>
  <c r="B6106" i="12"/>
  <c r="B6105" i="12"/>
  <c r="B6104" i="12"/>
  <c r="B6103" i="12"/>
  <c r="B6102" i="12"/>
  <c r="B6101" i="12"/>
  <c r="B6100" i="12"/>
  <c r="B6099" i="12"/>
  <c r="B6098" i="12"/>
  <c r="B6097" i="12"/>
  <c r="B6096" i="12"/>
  <c r="B6095" i="12"/>
  <c r="B6094" i="12"/>
  <c r="B6093" i="12"/>
  <c r="B6092" i="12"/>
  <c r="B6091" i="12"/>
  <c r="B6090" i="12"/>
  <c r="B6089" i="12"/>
  <c r="B6088" i="12"/>
  <c r="B6087" i="12"/>
  <c r="B6086" i="12"/>
  <c r="B6085" i="12"/>
  <c r="B6084" i="12"/>
  <c r="B6083" i="12"/>
  <c r="B6082" i="12"/>
  <c r="B6081" i="12"/>
  <c r="B6080" i="12"/>
  <c r="B6079" i="12"/>
  <c r="B6078" i="12"/>
  <c r="B6077" i="12"/>
  <c r="B6076" i="12"/>
  <c r="B6075" i="12"/>
  <c r="B6074" i="12"/>
  <c r="B6073" i="12"/>
  <c r="B6072" i="12"/>
  <c r="B6071" i="12"/>
  <c r="B6070" i="12"/>
  <c r="B6069" i="12"/>
  <c r="B6068" i="12"/>
  <c r="B6067" i="12"/>
  <c r="B6066" i="12"/>
  <c r="B6065" i="12"/>
  <c r="B6064" i="12"/>
  <c r="B6063" i="12"/>
  <c r="B6062" i="12"/>
  <c r="B6061" i="12"/>
  <c r="B6060" i="12"/>
  <c r="B6059" i="12"/>
  <c r="B6058" i="12"/>
  <c r="B6057" i="12"/>
  <c r="B6056" i="12"/>
  <c r="B6055" i="12"/>
  <c r="B6054" i="12"/>
  <c r="B6053" i="12"/>
  <c r="B6052" i="12"/>
  <c r="B6051" i="12"/>
  <c r="B6050" i="12"/>
  <c r="B6049" i="12"/>
  <c r="B6048" i="12"/>
  <c r="B6047" i="12"/>
  <c r="B6046" i="12"/>
  <c r="B6045" i="12"/>
  <c r="B6044" i="12"/>
  <c r="B6043" i="12"/>
  <c r="B6042" i="12"/>
  <c r="B6041" i="12"/>
  <c r="B6040" i="12"/>
  <c r="B6039" i="12"/>
  <c r="B6038" i="12"/>
  <c r="B6037" i="12"/>
  <c r="B6036" i="12"/>
  <c r="B6035" i="12"/>
  <c r="B6034" i="12"/>
  <c r="B6033" i="12"/>
  <c r="B6032" i="12"/>
  <c r="B6031" i="12"/>
  <c r="B6030" i="12"/>
  <c r="B6029" i="12"/>
  <c r="B6028" i="12"/>
  <c r="B6027" i="12"/>
  <c r="B6026" i="12"/>
  <c r="B6025" i="12"/>
  <c r="B6024" i="12"/>
  <c r="B6023" i="12"/>
  <c r="B6022" i="12"/>
  <c r="B6021" i="12"/>
  <c r="B6020" i="12"/>
  <c r="B6019" i="12"/>
  <c r="B6018" i="12"/>
  <c r="B6017" i="12"/>
  <c r="B6016" i="12"/>
  <c r="B6015" i="12"/>
  <c r="B6014" i="12"/>
  <c r="B6013" i="12"/>
  <c r="B6012" i="12"/>
  <c r="B6011" i="12"/>
  <c r="B6010" i="12"/>
  <c r="B6009" i="12"/>
  <c r="B6008" i="12"/>
  <c r="B6007" i="12"/>
  <c r="B6006" i="12"/>
  <c r="B6005" i="12"/>
  <c r="B6004" i="12"/>
  <c r="B6003" i="12"/>
  <c r="B6002" i="12"/>
  <c r="B6001" i="12"/>
  <c r="B6000" i="12"/>
  <c r="B5999" i="12"/>
  <c r="B5998" i="12"/>
  <c r="B5997" i="12"/>
  <c r="B5996" i="12"/>
  <c r="B5995" i="12"/>
  <c r="B5994" i="12"/>
  <c r="B5993" i="12"/>
  <c r="B5992" i="12"/>
  <c r="B5991" i="12"/>
  <c r="B5990" i="12"/>
  <c r="B5989" i="12"/>
  <c r="B5988" i="12"/>
  <c r="B5987" i="12"/>
  <c r="B5986" i="12"/>
  <c r="B5985" i="12"/>
  <c r="B5984" i="12"/>
  <c r="B5983" i="12"/>
  <c r="B5982" i="12"/>
  <c r="B5981" i="12"/>
  <c r="B5980" i="12"/>
  <c r="B5979" i="12"/>
  <c r="B5978" i="12"/>
  <c r="B5977" i="12"/>
  <c r="B5976" i="12"/>
  <c r="B5975" i="12"/>
  <c r="B5974" i="12"/>
  <c r="B5973" i="12"/>
  <c r="B5972" i="12"/>
  <c r="B5971" i="12"/>
  <c r="B5970" i="12"/>
  <c r="B5969" i="12"/>
  <c r="B5968" i="12"/>
  <c r="B5967" i="12"/>
  <c r="B5966" i="12"/>
  <c r="B5965" i="12"/>
  <c r="B5964" i="12"/>
  <c r="B5963" i="12"/>
  <c r="B5962" i="12"/>
  <c r="B5961" i="12"/>
  <c r="B5960" i="12"/>
  <c r="B5959" i="12"/>
  <c r="B5958" i="12"/>
  <c r="B5957" i="12"/>
  <c r="B5956" i="12"/>
  <c r="B5955" i="12"/>
  <c r="B5954" i="12"/>
  <c r="B5953" i="12"/>
  <c r="B5952" i="12"/>
  <c r="B5951" i="12"/>
  <c r="B5950" i="12"/>
  <c r="B5949" i="12"/>
  <c r="B5948" i="12"/>
  <c r="B5947" i="12"/>
  <c r="B5946" i="12"/>
  <c r="B5945" i="12"/>
  <c r="B5944" i="12"/>
  <c r="B5943" i="12"/>
  <c r="B5942" i="12"/>
  <c r="B5941" i="12"/>
  <c r="B5940" i="12"/>
  <c r="B5939" i="12"/>
  <c r="B5938" i="12"/>
  <c r="B5937" i="12"/>
  <c r="B5936" i="12"/>
  <c r="B5935" i="12"/>
  <c r="B5934" i="12"/>
  <c r="B5933" i="12"/>
  <c r="B5932" i="12"/>
  <c r="B5931" i="12"/>
  <c r="B5930" i="12"/>
  <c r="B5929" i="12"/>
  <c r="B5928" i="12"/>
  <c r="B5927" i="12"/>
  <c r="B5926" i="12"/>
  <c r="B5925" i="12"/>
  <c r="B5924" i="12"/>
  <c r="B5923" i="12"/>
  <c r="B5922" i="12"/>
  <c r="B5921" i="12"/>
  <c r="B5920" i="12"/>
  <c r="B5919" i="12"/>
  <c r="B5918" i="12"/>
  <c r="B5917" i="12"/>
  <c r="B5916" i="12"/>
  <c r="B5915" i="12"/>
  <c r="B5914" i="12"/>
  <c r="B5913" i="12"/>
  <c r="B5912" i="12"/>
  <c r="B5911" i="12"/>
  <c r="B5910" i="12"/>
  <c r="B5909" i="12"/>
  <c r="B5908" i="12"/>
  <c r="B5907" i="12"/>
  <c r="B5906" i="12"/>
  <c r="B5905" i="12"/>
  <c r="B5904" i="12"/>
  <c r="B5903" i="12"/>
  <c r="B5902" i="12"/>
  <c r="B5901" i="12"/>
  <c r="B5900" i="12"/>
  <c r="B5899" i="12"/>
  <c r="B5898" i="12"/>
  <c r="B5897" i="12"/>
  <c r="B5896" i="12"/>
  <c r="B5895" i="12"/>
  <c r="B5894" i="12"/>
  <c r="B5893" i="12"/>
  <c r="B5892" i="12"/>
  <c r="B5891" i="12"/>
  <c r="B5890" i="12"/>
  <c r="B5889" i="12"/>
  <c r="B5888" i="12"/>
  <c r="B5887" i="12"/>
  <c r="B5886" i="12"/>
  <c r="B5885" i="12"/>
  <c r="B5884" i="12"/>
  <c r="B5883" i="12"/>
  <c r="B5882" i="12"/>
  <c r="B5881" i="12"/>
  <c r="B5880" i="12"/>
  <c r="B5879" i="12"/>
  <c r="B5878" i="12"/>
  <c r="B5877" i="12"/>
  <c r="B5876" i="12"/>
  <c r="B5875" i="12"/>
  <c r="B5874" i="12"/>
  <c r="B5873" i="12"/>
  <c r="B5872" i="12"/>
  <c r="B5871" i="12"/>
  <c r="B5870" i="12"/>
  <c r="B5869" i="12"/>
  <c r="B5868" i="12"/>
  <c r="B5867" i="12"/>
  <c r="B5866" i="12"/>
  <c r="B5865" i="12"/>
  <c r="B5864" i="12"/>
  <c r="B5863" i="12"/>
  <c r="B5862" i="12"/>
  <c r="B5861" i="12"/>
  <c r="B5860" i="12"/>
  <c r="B5859" i="12"/>
  <c r="B5858" i="12"/>
  <c r="B5857" i="12"/>
  <c r="B5856" i="12"/>
  <c r="B5855" i="12"/>
  <c r="B5854" i="12"/>
  <c r="B5853" i="12"/>
  <c r="B5852" i="12"/>
  <c r="B5851" i="12"/>
  <c r="B5850" i="12"/>
  <c r="B5849" i="12"/>
  <c r="B5848" i="12"/>
  <c r="B5847" i="12"/>
  <c r="B5846" i="12"/>
  <c r="B5845" i="12"/>
  <c r="B5844" i="12"/>
  <c r="B5843" i="12"/>
  <c r="B5842" i="12"/>
  <c r="B5841" i="12"/>
  <c r="B5840" i="12"/>
  <c r="B5839" i="12"/>
  <c r="B5838" i="12"/>
  <c r="B5837" i="12"/>
  <c r="B5836" i="12"/>
  <c r="B5835" i="12"/>
  <c r="B5834" i="12"/>
  <c r="B5833" i="12"/>
  <c r="B5832" i="12"/>
  <c r="B5831" i="12"/>
  <c r="B5830" i="12"/>
  <c r="B5829" i="12"/>
  <c r="B5828" i="12"/>
  <c r="B5827" i="12"/>
  <c r="B5826" i="12"/>
  <c r="B5825" i="12"/>
  <c r="B5824" i="12"/>
  <c r="B5823" i="12"/>
  <c r="B5822" i="12"/>
  <c r="B5821" i="12"/>
  <c r="B5820" i="12"/>
  <c r="B5819" i="12"/>
  <c r="B5818" i="12"/>
  <c r="B5817" i="12"/>
  <c r="B5816" i="12"/>
  <c r="B5815" i="12"/>
  <c r="B5814" i="12"/>
  <c r="B5813" i="12"/>
  <c r="B5812" i="12"/>
  <c r="B5811" i="12"/>
  <c r="B5810" i="12"/>
  <c r="B5809" i="12"/>
  <c r="B5808" i="12"/>
  <c r="B5807" i="12"/>
  <c r="B5806" i="12"/>
  <c r="B5805" i="12"/>
  <c r="B5804" i="12"/>
  <c r="B5803" i="12"/>
  <c r="B5802" i="12"/>
  <c r="B5801" i="12"/>
  <c r="B5800" i="12"/>
  <c r="B5799" i="12"/>
  <c r="B5798" i="12"/>
  <c r="B5797" i="12"/>
  <c r="B5796" i="12"/>
  <c r="B5795" i="12"/>
  <c r="B5794" i="12"/>
  <c r="B5793" i="12"/>
  <c r="B5792" i="12"/>
  <c r="B5791" i="12"/>
  <c r="B5790" i="12"/>
  <c r="B5789" i="12"/>
  <c r="B5788" i="12"/>
  <c r="B5787" i="12"/>
  <c r="B5786" i="12"/>
  <c r="B5785" i="12"/>
  <c r="B5784" i="12"/>
  <c r="B5783" i="12"/>
  <c r="B5782" i="12"/>
  <c r="B5781" i="12"/>
  <c r="B5780" i="12"/>
  <c r="B5779" i="12"/>
  <c r="B5778" i="12"/>
  <c r="B5777" i="12"/>
  <c r="B5776" i="12"/>
  <c r="B5775" i="12"/>
  <c r="B5774" i="12"/>
  <c r="B5773" i="12"/>
  <c r="B5772" i="12"/>
  <c r="B5771" i="12"/>
  <c r="B5770" i="12"/>
  <c r="B5769" i="12"/>
  <c r="B5768" i="12"/>
  <c r="B5767" i="12"/>
  <c r="B5766" i="12"/>
  <c r="B5765" i="12"/>
  <c r="B5764" i="12"/>
  <c r="B5763" i="12"/>
  <c r="B5762" i="12"/>
  <c r="B5761" i="12"/>
  <c r="B5760" i="12"/>
  <c r="B5759" i="12"/>
  <c r="B5758" i="12"/>
  <c r="B5757" i="12"/>
  <c r="B5756" i="12"/>
  <c r="B5755" i="12"/>
  <c r="B5754" i="12"/>
  <c r="B5753" i="12"/>
  <c r="B5752" i="12"/>
  <c r="B5751" i="12"/>
  <c r="B5750" i="12"/>
  <c r="B5749" i="12"/>
  <c r="B5748" i="12"/>
  <c r="B5747" i="12"/>
  <c r="B5746" i="12"/>
  <c r="B5745" i="12"/>
  <c r="B5744" i="12"/>
  <c r="B5743" i="12"/>
  <c r="B5742" i="12"/>
  <c r="B5741" i="12"/>
  <c r="B5740" i="12"/>
  <c r="B5739" i="12"/>
  <c r="B5738" i="12"/>
  <c r="B5737" i="12"/>
  <c r="B5736" i="12"/>
  <c r="B5735" i="12"/>
  <c r="B5734" i="12"/>
  <c r="B5733" i="12"/>
  <c r="B5732" i="12"/>
  <c r="B5731" i="12"/>
  <c r="B5730" i="12"/>
  <c r="B5729" i="12"/>
  <c r="B5728" i="12"/>
  <c r="B5727" i="12"/>
  <c r="B5726" i="12"/>
  <c r="B5725" i="12"/>
  <c r="B5724" i="12"/>
  <c r="B5723" i="12"/>
  <c r="B5722" i="12"/>
  <c r="B5721" i="12"/>
  <c r="B5720" i="12"/>
  <c r="B5719" i="12"/>
  <c r="B5718" i="12"/>
  <c r="B5717" i="12"/>
  <c r="B5716" i="12"/>
  <c r="B5715" i="12"/>
  <c r="B5714" i="12"/>
  <c r="B5713" i="12"/>
  <c r="B5712" i="12"/>
  <c r="B5711" i="12"/>
  <c r="B5710" i="12"/>
  <c r="B5709" i="12"/>
  <c r="B5708" i="12"/>
  <c r="B5707" i="12"/>
  <c r="B5706" i="12"/>
  <c r="B5705" i="12"/>
  <c r="B5704" i="12"/>
  <c r="B5703" i="12"/>
  <c r="B5702" i="12"/>
  <c r="B5701" i="12"/>
  <c r="B5700" i="12"/>
  <c r="B5699" i="12"/>
  <c r="B5698" i="12"/>
  <c r="B5697" i="12"/>
  <c r="B5696" i="12"/>
  <c r="B5695" i="12"/>
  <c r="B5694" i="12"/>
  <c r="B5693" i="12"/>
  <c r="B5692" i="12"/>
  <c r="B5691" i="12"/>
  <c r="B5690" i="12"/>
  <c r="B5689" i="12"/>
  <c r="B5688" i="12"/>
  <c r="B5687" i="12"/>
  <c r="B5686" i="12"/>
  <c r="B5685" i="12"/>
  <c r="B5684" i="12"/>
  <c r="B5683" i="12"/>
  <c r="B5682" i="12"/>
  <c r="B5681" i="12"/>
  <c r="B5680" i="12"/>
  <c r="B5679" i="12"/>
  <c r="B5678" i="12"/>
  <c r="B5677" i="12"/>
  <c r="B5676" i="12"/>
  <c r="B5675" i="12"/>
  <c r="B5674" i="12"/>
  <c r="B5673" i="12"/>
  <c r="B5672" i="12"/>
  <c r="B5671" i="12"/>
  <c r="B5670" i="12"/>
  <c r="B5669" i="12"/>
  <c r="B5668" i="12"/>
  <c r="B5667" i="12"/>
  <c r="B5666" i="12"/>
  <c r="B5665" i="12"/>
  <c r="B5664" i="12"/>
  <c r="B5663" i="12"/>
  <c r="B5662" i="12"/>
  <c r="B5661" i="12"/>
  <c r="B5660" i="12"/>
  <c r="B5659" i="12"/>
  <c r="B5658" i="12"/>
  <c r="B5657" i="12"/>
  <c r="B5656" i="12"/>
  <c r="B5655" i="12"/>
  <c r="B5654" i="12"/>
  <c r="B5653" i="12"/>
  <c r="B5652" i="12"/>
  <c r="B5651" i="12"/>
  <c r="B5650" i="12"/>
  <c r="B5649" i="12"/>
  <c r="B5648" i="12"/>
  <c r="B5647" i="12"/>
  <c r="B5646" i="12"/>
  <c r="B5645" i="12"/>
  <c r="B5644" i="12"/>
  <c r="B5643" i="12"/>
  <c r="B5642" i="12"/>
  <c r="B5641" i="12"/>
  <c r="B5640" i="12"/>
  <c r="B5639" i="12"/>
  <c r="B5638" i="12"/>
  <c r="B5637" i="12"/>
  <c r="B5636" i="12"/>
  <c r="B5635" i="12"/>
  <c r="B5634" i="12"/>
  <c r="B5633" i="12"/>
  <c r="B5632" i="12"/>
  <c r="B5631" i="12"/>
  <c r="B5630" i="12"/>
  <c r="B5629" i="12"/>
  <c r="B5628" i="12"/>
  <c r="B5627" i="12"/>
  <c r="B5626" i="12"/>
  <c r="B5625" i="12"/>
  <c r="B5624" i="12"/>
  <c r="B5623" i="12"/>
  <c r="B5622" i="12"/>
  <c r="B5621" i="12"/>
  <c r="B5620" i="12"/>
  <c r="B5619" i="12"/>
  <c r="B5618" i="12"/>
  <c r="B5617" i="12"/>
  <c r="B5616" i="12"/>
  <c r="B5615" i="12"/>
  <c r="B5614" i="12"/>
  <c r="B5613" i="12"/>
  <c r="B5612" i="12"/>
  <c r="B5611" i="12"/>
  <c r="B5610" i="12"/>
  <c r="B5609" i="12"/>
  <c r="B5608" i="12"/>
  <c r="B5607" i="12"/>
  <c r="B5606" i="12"/>
  <c r="B5605" i="12"/>
  <c r="B5604" i="12"/>
  <c r="B5603" i="12"/>
  <c r="B5602" i="12"/>
  <c r="B5601" i="12"/>
  <c r="B5600" i="12"/>
  <c r="B5599" i="12"/>
  <c r="B5598" i="12"/>
  <c r="B5597" i="12"/>
  <c r="B5596" i="12"/>
  <c r="B5595" i="12"/>
  <c r="B5594" i="12"/>
  <c r="B5593" i="12"/>
  <c r="B5592" i="12"/>
  <c r="B5591" i="12"/>
  <c r="B5590" i="12"/>
  <c r="B5589" i="12"/>
  <c r="B5588" i="12"/>
  <c r="B5587" i="12"/>
  <c r="B5586" i="12"/>
  <c r="B5585" i="12"/>
  <c r="B5584" i="12"/>
  <c r="B5583" i="12"/>
  <c r="B5582" i="12"/>
  <c r="B5581" i="12"/>
  <c r="B5580" i="12"/>
  <c r="B5579" i="12"/>
  <c r="B5578" i="12"/>
  <c r="B5577" i="12"/>
  <c r="B5576" i="12"/>
  <c r="B5575" i="12"/>
  <c r="B5574" i="12"/>
  <c r="B5573" i="12"/>
  <c r="B5572" i="12"/>
  <c r="B5571" i="12"/>
  <c r="B5570" i="12"/>
  <c r="B5569" i="12"/>
  <c r="B5568" i="12"/>
  <c r="B5567" i="12"/>
  <c r="B5566" i="12"/>
  <c r="B5565" i="12"/>
  <c r="B5564" i="12"/>
  <c r="B5563" i="12"/>
  <c r="B5562" i="12"/>
  <c r="B5561" i="12"/>
  <c r="B5560" i="12"/>
  <c r="B5559" i="12"/>
  <c r="B5558" i="12"/>
  <c r="B5557" i="12"/>
  <c r="B5556" i="12"/>
  <c r="B5555" i="12"/>
  <c r="B5554" i="12"/>
  <c r="B5553" i="12"/>
  <c r="B5552" i="12"/>
  <c r="B5551" i="12"/>
  <c r="B5550" i="12"/>
  <c r="B5549" i="12"/>
  <c r="B5548" i="12"/>
  <c r="B5547" i="12"/>
  <c r="B5546" i="12"/>
  <c r="B5545" i="12"/>
  <c r="B5544" i="12"/>
  <c r="B5543" i="12"/>
  <c r="B5542" i="12"/>
  <c r="B5541" i="12"/>
  <c r="B5540" i="12"/>
  <c r="B5539" i="12"/>
  <c r="B5538" i="12"/>
  <c r="B5537" i="12"/>
  <c r="B5536" i="12"/>
  <c r="B5535" i="12"/>
  <c r="B5534" i="12"/>
  <c r="B5533" i="12"/>
  <c r="B5532" i="12"/>
  <c r="B5531" i="12"/>
  <c r="B5530" i="12"/>
  <c r="B5529" i="12"/>
  <c r="B5528" i="12"/>
  <c r="B5527" i="12"/>
  <c r="B5526" i="12"/>
  <c r="B5525" i="12"/>
  <c r="B5524" i="12"/>
  <c r="B5523" i="12"/>
  <c r="B5522" i="12"/>
  <c r="B5521" i="12"/>
  <c r="B5520" i="12"/>
  <c r="B5519" i="12"/>
  <c r="B5518" i="12"/>
  <c r="B5517" i="12"/>
  <c r="B5516" i="12"/>
  <c r="B5515" i="12"/>
  <c r="B5514" i="12"/>
  <c r="B5513" i="12"/>
  <c r="B5512" i="12"/>
  <c r="B5511" i="12"/>
  <c r="B5510" i="12"/>
  <c r="B5509" i="12"/>
  <c r="B5508" i="12"/>
  <c r="B5507" i="12"/>
  <c r="B5506" i="12"/>
  <c r="B5505" i="12"/>
  <c r="B5504" i="12"/>
  <c r="B5503" i="12"/>
  <c r="B5502" i="12"/>
  <c r="B5501" i="12"/>
  <c r="B5500" i="12"/>
  <c r="B5499" i="12"/>
  <c r="B5498" i="12"/>
  <c r="B5497" i="12"/>
  <c r="B5496" i="12"/>
  <c r="B5495" i="12"/>
  <c r="B5494" i="12"/>
  <c r="B5493" i="12"/>
  <c r="B5492" i="12"/>
  <c r="B5491" i="12"/>
  <c r="B5490" i="12"/>
  <c r="B5489" i="12"/>
  <c r="B5488" i="12"/>
  <c r="B5487" i="12"/>
  <c r="B5486" i="12"/>
  <c r="B5485" i="12"/>
  <c r="B5484" i="12"/>
  <c r="B5483" i="12"/>
  <c r="B5482" i="12"/>
  <c r="B5481" i="12"/>
  <c r="B5480" i="12"/>
  <c r="B5479" i="12"/>
  <c r="B5478" i="12"/>
  <c r="B5477" i="12"/>
  <c r="B5476" i="12"/>
  <c r="B5475" i="12"/>
  <c r="B5474" i="12"/>
  <c r="B5473" i="12"/>
  <c r="B5472" i="12"/>
  <c r="B5471" i="12"/>
  <c r="B5470" i="12"/>
  <c r="B5469" i="12"/>
  <c r="B5468" i="12"/>
  <c r="B5467" i="12"/>
  <c r="B5466" i="12"/>
  <c r="B5465" i="12"/>
  <c r="B5464" i="12"/>
  <c r="B5463" i="12"/>
  <c r="B5462" i="12"/>
  <c r="B5461" i="12"/>
  <c r="B5460" i="12"/>
  <c r="B5459" i="12"/>
  <c r="B5458" i="12"/>
  <c r="B5457" i="12"/>
  <c r="B5456" i="12"/>
  <c r="B5455" i="12"/>
  <c r="B5454" i="12"/>
  <c r="B5453" i="12"/>
  <c r="B5452" i="12"/>
  <c r="B5451" i="12"/>
  <c r="B5450" i="12"/>
  <c r="B5449" i="12"/>
  <c r="B5448" i="12"/>
  <c r="B5447" i="12"/>
  <c r="B5446" i="12"/>
  <c r="B5445" i="12"/>
  <c r="B5444" i="12"/>
  <c r="B5443" i="12"/>
  <c r="B5442" i="12"/>
  <c r="B5441" i="12"/>
  <c r="B5440" i="12"/>
  <c r="B5439" i="12"/>
  <c r="B5438" i="12"/>
  <c r="B5437" i="12"/>
  <c r="B5436" i="12"/>
  <c r="B5435" i="12"/>
  <c r="B5434" i="12"/>
  <c r="B5433" i="12"/>
  <c r="B5432" i="12"/>
  <c r="B5431" i="12"/>
  <c r="B5430" i="12"/>
  <c r="B5429" i="12"/>
  <c r="B5428" i="12"/>
  <c r="B5427" i="12"/>
  <c r="B5426" i="12"/>
  <c r="B5425" i="12"/>
  <c r="B5424" i="12"/>
  <c r="B5423" i="12"/>
  <c r="B5422" i="12"/>
  <c r="B5421" i="12"/>
  <c r="B5420" i="12"/>
  <c r="B5419" i="12"/>
  <c r="B5418" i="12"/>
  <c r="B5417" i="12"/>
  <c r="B5416" i="12"/>
  <c r="B5415" i="12"/>
  <c r="B5414" i="12"/>
  <c r="B5413" i="12"/>
  <c r="B5412" i="12"/>
  <c r="B5411" i="12"/>
  <c r="B5410" i="12"/>
  <c r="B5409" i="12"/>
  <c r="B5408" i="12"/>
  <c r="B5407" i="12"/>
  <c r="B5406" i="12"/>
  <c r="B5405" i="12"/>
  <c r="B5404" i="12"/>
  <c r="B5403" i="12"/>
  <c r="B5402" i="12"/>
  <c r="B5401" i="12"/>
  <c r="B5400" i="12"/>
  <c r="B5399" i="12"/>
  <c r="B5398" i="12"/>
  <c r="B5397" i="12"/>
  <c r="B5396" i="12"/>
  <c r="B5395" i="12"/>
  <c r="B5394" i="12"/>
  <c r="B5393" i="12"/>
  <c r="B5392" i="12"/>
  <c r="B5391" i="12"/>
  <c r="B5390" i="12"/>
  <c r="B5389" i="12"/>
  <c r="B5388" i="12"/>
  <c r="B5387" i="12"/>
  <c r="B5386" i="12"/>
  <c r="B5385" i="12"/>
  <c r="B5384" i="12"/>
  <c r="B5383" i="12"/>
  <c r="B5382" i="12"/>
  <c r="B5381" i="12"/>
  <c r="B5380" i="12"/>
  <c r="B5379" i="12"/>
  <c r="B5378" i="12"/>
  <c r="B5377" i="12"/>
  <c r="B5376" i="12"/>
  <c r="B5375" i="12"/>
  <c r="B5374" i="12"/>
  <c r="B5373" i="12"/>
  <c r="B5372" i="12"/>
  <c r="B5371" i="12"/>
  <c r="B5370" i="12"/>
  <c r="B5369" i="12"/>
  <c r="B5368" i="12"/>
  <c r="B5367" i="12"/>
  <c r="B5366" i="12"/>
  <c r="B5365" i="12"/>
  <c r="B5364" i="12"/>
  <c r="B5363" i="12"/>
  <c r="B5362" i="12"/>
  <c r="B5361" i="12"/>
  <c r="B5360" i="12"/>
  <c r="B5359" i="12"/>
  <c r="B5358" i="12"/>
  <c r="B5357" i="12"/>
  <c r="B5356" i="12"/>
  <c r="B5355" i="12"/>
  <c r="B5354" i="12"/>
  <c r="B5353" i="12"/>
  <c r="B5352" i="12"/>
  <c r="B5351" i="12"/>
  <c r="B5350" i="12"/>
  <c r="B5349" i="12"/>
  <c r="B5348" i="12"/>
  <c r="B5347" i="12"/>
  <c r="B5346" i="12"/>
  <c r="B5345" i="12"/>
  <c r="B5344" i="12"/>
  <c r="B5343" i="12"/>
  <c r="B5342" i="12"/>
  <c r="B5341" i="12"/>
  <c r="B5340" i="12"/>
  <c r="B5339" i="12"/>
  <c r="B5338" i="12"/>
  <c r="B5337" i="12"/>
  <c r="B5336" i="12"/>
  <c r="B5335" i="12"/>
  <c r="B5334" i="12"/>
  <c r="B5333" i="12"/>
  <c r="B5332" i="12"/>
  <c r="B5331" i="12"/>
  <c r="B5330" i="12"/>
  <c r="B5329" i="12"/>
  <c r="B5328" i="12"/>
  <c r="B5327" i="12"/>
  <c r="B5326" i="12"/>
  <c r="B5325" i="12"/>
  <c r="B5324" i="12"/>
  <c r="B5323" i="12"/>
  <c r="B5322" i="12"/>
  <c r="B5321" i="12"/>
  <c r="B5320" i="12"/>
  <c r="B5319" i="12"/>
  <c r="B5318" i="12"/>
  <c r="B5317" i="12"/>
  <c r="B5316" i="12"/>
  <c r="B5315" i="12"/>
  <c r="B5314" i="12"/>
  <c r="B5313" i="12"/>
  <c r="B5312" i="12"/>
  <c r="B5311" i="12"/>
  <c r="B5310" i="12"/>
  <c r="B5309" i="12"/>
  <c r="B5308" i="12"/>
  <c r="B5307" i="12"/>
  <c r="B5306" i="12"/>
  <c r="B5305" i="12"/>
  <c r="B5304" i="12"/>
  <c r="B5303" i="12"/>
  <c r="B5302" i="12"/>
  <c r="B5301" i="12"/>
  <c r="B5300" i="12"/>
  <c r="B5299" i="12"/>
  <c r="B5298" i="12"/>
  <c r="B5297" i="12"/>
  <c r="B5296" i="12"/>
  <c r="B5295" i="12"/>
  <c r="B5294" i="12"/>
  <c r="B5293" i="12"/>
  <c r="B5292" i="12"/>
  <c r="B5291" i="12"/>
  <c r="B5290" i="12"/>
  <c r="B5289" i="12"/>
  <c r="B5288" i="12"/>
  <c r="B5287" i="12"/>
  <c r="B5286" i="12"/>
  <c r="B5285" i="12"/>
  <c r="B5284" i="12"/>
  <c r="B5283" i="12"/>
  <c r="B5282" i="12"/>
  <c r="B5281" i="12"/>
  <c r="B5280" i="12"/>
  <c r="B5279" i="12"/>
  <c r="B5278" i="12"/>
  <c r="B5277" i="12"/>
  <c r="B5276" i="12"/>
  <c r="B5275" i="12"/>
  <c r="B5274" i="12"/>
  <c r="B5273" i="12"/>
  <c r="B5272" i="12"/>
  <c r="B5271" i="12"/>
  <c r="B5270" i="12"/>
  <c r="B5269" i="12"/>
  <c r="B5268" i="12"/>
  <c r="B5267" i="12"/>
  <c r="B5266" i="12"/>
  <c r="B5265" i="12"/>
  <c r="B5264" i="12"/>
  <c r="B5263" i="12"/>
  <c r="B5262" i="12"/>
  <c r="B5261" i="12"/>
  <c r="B5260" i="12"/>
  <c r="B5259" i="12"/>
  <c r="B5258" i="12"/>
  <c r="B5257" i="12"/>
  <c r="B5256" i="12"/>
  <c r="B5255" i="12"/>
  <c r="B5254" i="12"/>
  <c r="B5253" i="12"/>
  <c r="B5252" i="12"/>
  <c r="B5251" i="12"/>
  <c r="B5250" i="12"/>
  <c r="B5249" i="12"/>
  <c r="B5248" i="12"/>
  <c r="B5247" i="12"/>
  <c r="B5246" i="12"/>
  <c r="B5245" i="12"/>
  <c r="B5244" i="12"/>
  <c r="B5243" i="12"/>
  <c r="B5242" i="12"/>
  <c r="B5241" i="12"/>
  <c r="B5240" i="12"/>
  <c r="B5239" i="12"/>
  <c r="B5238" i="12"/>
  <c r="B5237" i="12"/>
  <c r="B5236" i="12"/>
  <c r="B5235" i="12"/>
  <c r="B5234" i="12"/>
  <c r="B5233" i="12"/>
  <c r="B5232" i="12"/>
  <c r="B5231" i="12"/>
  <c r="B5230" i="12"/>
  <c r="B5229" i="12"/>
  <c r="B5228" i="12"/>
  <c r="B5227" i="12"/>
  <c r="B5226" i="12"/>
  <c r="B5225" i="12"/>
  <c r="B5224" i="12"/>
  <c r="B5223" i="12"/>
  <c r="B5222" i="12"/>
  <c r="B5221" i="12"/>
  <c r="B5220" i="12"/>
  <c r="B5219" i="12"/>
  <c r="B5218" i="12"/>
  <c r="B5217" i="12"/>
  <c r="B5216" i="12"/>
  <c r="B5215" i="12"/>
  <c r="B5214" i="12"/>
  <c r="B5213" i="12"/>
  <c r="B5212" i="12"/>
  <c r="B5211" i="12"/>
  <c r="B5210" i="12"/>
  <c r="B5209" i="12"/>
  <c r="B5208" i="12"/>
  <c r="B5207" i="12"/>
  <c r="B5206" i="12"/>
  <c r="B5205" i="12"/>
  <c r="B5204" i="12"/>
  <c r="B5203" i="12"/>
  <c r="B5202" i="12"/>
  <c r="B5201" i="12"/>
  <c r="B5200" i="12"/>
  <c r="B5199" i="12"/>
  <c r="B5198" i="12"/>
  <c r="B5197" i="12"/>
  <c r="B5196" i="12"/>
  <c r="B5195" i="12"/>
  <c r="B5194" i="12"/>
  <c r="B5193" i="12"/>
  <c r="B5192" i="12"/>
  <c r="B5191" i="12"/>
  <c r="B5190" i="12"/>
  <c r="B5189" i="12"/>
  <c r="B5188" i="12"/>
  <c r="B5187" i="12"/>
  <c r="B5186" i="12"/>
  <c r="B5185" i="12"/>
  <c r="B5184" i="12"/>
  <c r="B5183" i="12"/>
  <c r="B5182" i="12"/>
  <c r="B5181" i="12"/>
  <c r="B5180" i="12"/>
  <c r="B5179" i="12"/>
  <c r="B5178" i="12"/>
  <c r="B5177" i="12"/>
  <c r="B5176" i="12"/>
  <c r="B5175" i="12"/>
  <c r="B5174" i="12"/>
  <c r="B5173" i="12"/>
  <c r="B5172" i="12"/>
  <c r="B5171" i="12"/>
  <c r="B5170" i="12"/>
  <c r="B5169" i="12"/>
  <c r="B5168" i="12"/>
  <c r="B5167" i="12"/>
  <c r="B5166" i="12"/>
  <c r="B5165" i="12"/>
  <c r="B5164" i="12"/>
  <c r="B5163" i="12"/>
  <c r="B5162" i="12"/>
  <c r="B5161" i="12"/>
  <c r="B5160" i="12"/>
  <c r="B5159" i="12"/>
  <c r="B5158" i="12"/>
  <c r="B5157" i="12"/>
  <c r="B5156" i="12"/>
  <c r="B5155" i="12"/>
  <c r="B5154" i="12"/>
  <c r="B5153" i="12"/>
  <c r="B5152" i="12"/>
  <c r="B5151" i="12"/>
  <c r="B5150" i="12"/>
  <c r="B5149" i="12"/>
  <c r="B5148" i="12"/>
  <c r="B5147" i="12"/>
  <c r="B5146" i="12"/>
  <c r="B5145" i="12"/>
  <c r="B5144" i="12"/>
  <c r="B5143" i="12"/>
  <c r="B5142" i="12"/>
  <c r="B5141" i="12"/>
  <c r="B5140" i="12"/>
  <c r="B5139" i="12"/>
  <c r="B5138" i="12"/>
  <c r="B5137" i="12"/>
  <c r="B5136" i="12"/>
  <c r="B5135" i="12"/>
  <c r="B5134" i="12"/>
  <c r="B5133" i="12"/>
  <c r="B5132" i="12"/>
  <c r="B5131" i="12"/>
  <c r="B5130" i="12"/>
  <c r="B5129" i="12"/>
  <c r="B5128" i="12"/>
  <c r="B5127" i="12"/>
  <c r="B5126" i="12"/>
  <c r="B5125" i="12"/>
  <c r="B5124" i="12"/>
  <c r="B5123" i="12"/>
  <c r="B5122" i="12"/>
  <c r="B5121" i="12"/>
  <c r="B5120" i="12"/>
  <c r="B5119" i="12"/>
  <c r="B5118" i="12"/>
  <c r="B5117" i="12"/>
  <c r="B5116" i="12"/>
  <c r="B5115" i="12"/>
  <c r="B5114" i="12"/>
  <c r="B5113" i="12"/>
  <c r="B5112" i="12"/>
  <c r="B5111" i="12"/>
  <c r="B5110" i="12"/>
  <c r="B5109" i="12"/>
  <c r="B5108" i="12"/>
  <c r="B5107" i="12"/>
  <c r="B5106" i="12"/>
  <c r="B5105" i="12"/>
  <c r="B5104" i="12"/>
  <c r="B5103" i="12"/>
  <c r="B5102" i="12"/>
  <c r="B5101" i="12"/>
  <c r="B5100" i="12"/>
  <c r="B5099" i="12"/>
  <c r="B5098" i="12"/>
  <c r="B5097" i="12"/>
  <c r="B5096" i="12"/>
  <c r="B5095" i="12"/>
  <c r="B5094" i="12"/>
  <c r="B5093" i="12"/>
  <c r="B5092" i="12"/>
  <c r="B5091" i="12"/>
  <c r="B5090" i="12"/>
  <c r="B5089" i="12"/>
  <c r="B5088" i="12"/>
  <c r="B5087" i="12"/>
  <c r="B5086" i="12"/>
  <c r="B5085" i="12"/>
  <c r="B5084" i="12"/>
  <c r="B5083" i="12"/>
  <c r="B5082" i="12"/>
  <c r="B5081" i="12"/>
  <c r="B5080" i="12"/>
  <c r="B5079" i="12"/>
  <c r="B5078" i="12"/>
  <c r="B5077" i="12"/>
  <c r="B5076" i="12"/>
  <c r="B5075" i="12"/>
  <c r="B5074" i="12"/>
  <c r="B5073" i="12"/>
  <c r="B5072" i="12"/>
  <c r="B5071" i="12"/>
  <c r="B5070" i="12"/>
  <c r="B5069" i="12"/>
  <c r="B5068" i="12"/>
  <c r="B5067" i="12"/>
  <c r="B5066" i="12"/>
  <c r="B5065" i="12"/>
  <c r="B5064" i="12"/>
  <c r="B5063" i="12"/>
  <c r="B5062" i="12"/>
  <c r="B5061" i="12"/>
  <c r="B5060" i="12"/>
  <c r="B5059" i="12"/>
  <c r="B5058" i="12"/>
  <c r="B5057" i="12"/>
  <c r="B5056" i="12"/>
  <c r="B5055" i="12"/>
  <c r="B5054" i="12"/>
  <c r="B5053" i="12"/>
  <c r="B5052" i="12"/>
  <c r="B5051" i="12"/>
  <c r="B5050" i="12"/>
  <c r="B5049" i="12"/>
  <c r="B5048" i="12"/>
  <c r="B5047" i="12"/>
  <c r="B5046" i="12"/>
  <c r="B5045" i="12"/>
  <c r="B5044" i="12"/>
  <c r="B5043" i="12"/>
  <c r="B5042" i="12"/>
  <c r="B5041" i="12"/>
  <c r="B5040" i="12"/>
  <c r="B5039" i="12"/>
  <c r="B5038" i="12"/>
  <c r="B5037" i="12"/>
  <c r="B5036" i="12"/>
  <c r="B5035" i="12"/>
  <c r="B5034" i="12"/>
  <c r="B5033" i="12"/>
  <c r="B5032" i="12"/>
  <c r="B5031" i="12"/>
  <c r="B5030" i="12"/>
  <c r="B5029" i="12"/>
  <c r="B5028" i="12"/>
  <c r="B5027" i="12"/>
  <c r="B5026" i="12"/>
  <c r="B5025" i="12"/>
  <c r="B5024" i="12"/>
  <c r="B5023" i="12"/>
  <c r="B5022" i="12"/>
  <c r="B5021" i="12"/>
  <c r="B5020" i="12"/>
  <c r="B5019" i="12"/>
  <c r="B5018" i="12"/>
  <c r="B5017" i="12"/>
  <c r="B5016" i="12"/>
  <c r="B5015" i="12"/>
  <c r="B5014" i="12"/>
  <c r="B5013" i="12"/>
  <c r="B5012" i="12"/>
  <c r="B5011" i="12"/>
  <c r="B5010" i="12"/>
  <c r="B5009" i="12"/>
  <c r="B5008" i="12"/>
  <c r="B5007" i="12"/>
  <c r="B5006" i="12"/>
  <c r="B5005" i="12"/>
  <c r="B5004" i="12"/>
  <c r="B5003" i="12"/>
  <c r="B5002" i="12"/>
  <c r="B5001" i="12"/>
  <c r="B5000" i="12"/>
  <c r="B4999" i="12"/>
  <c r="B4998" i="12"/>
  <c r="B4997" i="12"/>
  <c r="B4996" i="12"/>
  <c r="B4995" i="12"/>
  <c r="B4994" i="12"/>
  <c r="B4993" i="12"/>
  <c r="B4992" i="12"/>
  <c r="B4991" i="12"/>
  <c r="B4990" i="12"/>
  <c r="B4989" i="12"/>
  <c r="B4988" i="12"/>
  <c r="B4987" i="12"/>
  <c r="B4986" i="12"/>
  <c r="B4985" i="12"/>
  <c r="B4984" i="12"/>
  <c r="B4983" i="12"/>
  <c r="B4982" i="12"/>
  <c r="B4981" i="12"/>
  <c r="B4980" i="12"/>
  <c r="B4979" i="12"/>
  <c r="B4978" i="12"/>
  <c r="B4977" i="12"/>
  <c r="B4976" i="12"/>
  <c r="B4975" i="12"/>
  <c r="B4974" i="12"/>
  <c r="B4973" i="12"/>
  <c r="B4972" i="12"/>
  <c r="B4971" i="12"/>
  <c r="B4970" i="12"/>
  <c r="B4969" i="12"/>
  <c r="B4968" i="12"/>
  <c r="B4967" i="12"/>
  <c r="B4966" i="12"/>
  <c r="B4965" i="12"/>
  <c r="B4964" i="12"/>
  <c r="B4963" i="12"/>
  <c r="B4962" i="12"/>
  <c r="B4961" i="12"/>
  <c r="B4960" i="12"/>
  <c r="B4959" i="12"/>
  <c r="B4958" i="12"/>
  <c r="B4957" i="12"/>
  <c r="B4956" i="12"/>
  <c r="B4955" i="12"/>
  <c r="B4954" i="12"/>
  <c r="B4953" i="12"/>
  <c r="B4952" i="12"/>
  <c r="B4951" i="12"/>
  <c r="B4950" i="12"/>
  <c r="B4949" i="12"/>
  <c r="B4948" i="12"/>
  <c r="B4947" i="12"/>
  <c r="B4946" i="12"/>
  <c r="B4945" i="12"/>
  <c r="B4944" i="12"/>
  <c r="B4943" i="12"/>
  <c r="B4942" i="12"/>
  <c r="B4941" i="12"/>
  <c r="B4940" i="12"/>
  <c r="B4939" i="12"/>
  <c r="B4938" i="12"/>
  <c r="B4937" i="12"/>
  <c r="B4936" i="12"/>
  <c r="B4935" i="12"/>
  <c r="B4934" i="12"/>
  <c r="B4933" i="12"/>
  <c r="B4932" i="12"/>
  <c r="B4931" i="12"/>
  <c r="B4930" i="12"/>
  <c r="B4929" i="12"/>
  <c r="B4928" i="12"/>
  <c r="B4927" i="12"/>
  <c r="B4926" i="12"/>
  <c r="B4925" i="12"/>
  <c r="B4924" i="12"/>
  <c r="B4923" i="12"/>
  <c r="B4922" i="12"/>
  <c r="B4921" i="12"/>
  <c r="B4920" i="12"/>
  <c r="B4919" i="12"/>
  <c r="B4918" i="12"/>
  <c r="B4917" i="12"/>
  <c r="B4916" i="12"/>
  <c r="B4915" i="12"/>
  <c r="B4914" i="12"/>
  <c r="B4913" i="12"/>
  <c r="B4912" i="12"/>
  <c r="B4911" i="12"/>
  <c r="B4910" i="12"/>
  <c r="B4909" i="12"/>
  <c r="B4908" i="12"/>
  <c r="B4907" i="12"/>
  <c r="B4906" i="12"/>
  <c r="B4905" i="12"/>
  <c r="B4904" i="12"/>
  <c r="B4903" i="12"/>
  <c r="B4902" i="12"/>
  <c r="B4901" i="12"/>
  <c r="B4900" i="12"/>
  <c r="B4899" i="12"/>
  <c r="B4898" i="12"/>
  <c r="B4897" i="12"/>
  <c r="B4896" i="12"/>
  <c r="B4895" i="12"/>
  <c r="B4894" i="12"/>
  <c r="B4893" i="12"/>
  <c r="B4892" i="12"/>
  <c r="B4891" i="12"/>
  <c r="B4890" i="12"/>
  <c r="B4889" i="12"/>
  <c r="B4888" i="12"/>
  <c r="B4887" i="12"/>
  <c r="B4886" i="12"/>
  <c r="B4885" i="12"/>
  <c r="B4884" i="12"/>
  <c r="B4883" i="12"/>
  <c r="B4882" i="12"/>
  <c r="B4881" i="12"/>
  <c r="B4880" i="12"/>
  <c r="B4879" i="12"/>
  <c r="B4878" i="12"/>
  <c r="B4877" i="12"/>
  <c r="B4876" i="12"/>
  <c r="B4875" i="12"/>
  <c r="B4874" i="12"/>
  <c r="B4873" i="12"/>
  <c r="B4872" i="12"/>
  <c r="B4871" i="12"/>
  <c r="B4870" i="12"/>
  <c r="B4869" i="12"/>
  <c r="B4868" i="12"/>
  <c r="B4867" i="12"/>
  <c r="B4866" i="12"/>
  <c r="B4865" i="12"/>
  <c r="B4864" i="12"/>
  <c r="B4863" i="12"/>
  <c r="B4862" i="12"/>
  <c r="B4861" i="12"/>
  <c r="B4860" i="12"/>
  <c r="B4859" i="12"/>
  <c r="B4858" i="12"/>
  <c r="B4857" i="12"/>
  <c r="B4856" i="12"/>
  <c r="B4855" i="12"/>
  <c r="B4854" i="12"/>
  <c r="B4853" i="12"/>
  <c r="B4852" i="12"/>
  <c r="B4851" i="12"/>
  <c r="B4850" i="12"/>
  <c r="B4849" i="12"/>
  <c r="B4848" i="12"/>
  <c r="B4847" i="12"/>
  <c r="B4846" i="12"/>
  <c r="B4845" i="12"/>
  <c r="B4844" i="12"/>
  <c r="B4843" i="12"/>
  <c r="B4842" i="12"/>
  <c r="B4841" i="12"/>
  <c r="B4840" i="12"/>
  <c r="B4839" i="12"/>
  <c r="B4838" i="12"/>
  <c r="B4837" i="12"/>
  <c r="B4836" i="12"/>
  <c r="B4835" i="12"/>
  <c r="B4834" i="12"/>
  <c r="B4833" i="12"/>
  <c r="B4832" i="12"/>
  <c r="B4831" i="12"/>
  <c r="B4830" i="12"/>
  <c r="B4829" i="12"/>
  <c r="B4828" i="12"/>
  <c r="B4827" i="12"/>
  <c r="B4826" i="12"/>
  <c r="B4825" i="12"/>
  <c r="B4824" i="12"/>
  <c r="B4823" i="12"/>
  <c r="B4822" i="12"/>
  <c r="B4821" i="12"/>
  <c r="B4820" i="12"/>
  <c r="B4819" i="12"/>
  <c r="B4818" i="12"/>
  <c r="B4817" i="12"/>
  <c r="B4816" i="12"/>
  <c r="B4815" i="12"/>
  <c r="B4814" i="12"/>
  <c r="B4813" i="12"/>
  <c r="B4812" i="12"/>
  <c r="B4811" i="12"/>
  <c r="B4810" i="12"/>
  <c r="B4809" i="12"/>
  <c r="B4808" i="12"/>
  <c r="B4807" i="12"/>
  <c r="B4806" i="12"/>
  <c r="B4805" i="12"/>
  <c r="B4804" i="12"/>
  <c r="B4803" i="12"/>
  <c r="B4802" i="12"/>
  <c r="B4801" i="12"/>
  <c r="B4800" i="12"/>
  <c r="B4799" i="12"/>
  <c r="B4798" i="12"/>
  <c r="B4797" i="12"/>
  <c r="B4796" i="12"/>
  <c r="B4795" i="12"/>
  <c r="B4794" i="12"/>
  <c r="B4793" i="12"/>
  <c r="B4792" i="12"/>
  <c r="B4791" i="12"/>
  <c r="B4790" i="12"/>
  <c r="B4789" i="12"/>
  <c r="B4788" i="12"/>
  <c r="B4787" i="12"/>
  <c r="B4786" i="12"/>
  <c r="B4785" i="12"/>
  <c r="B4784" i="12"/>
  <c r="B4783" i="12"/>
  <c r="B4782" i="12"/>
  <c r="B4781" i="12"/>
  <c r="B4780" i="12"/>
  <c r="B4779" i="12"/>
  <c r="B4778" i="12"/>
  <c r="B4777" i="12"/>
  <c r="B4776" i="12"/>
  <c r="B4775" i="12"/>
  <c r="B4774" i="12"/>
  <c r="B4773" i="12"/>
  <c r="B4772" i="12"/>
  <c r="B4771" i="12"/>
  <c r="B4770" i="12"/>
  <c r="B4769" i="12"/>
  <c r="B4768" i="12"/>
  <c r="B4767" i="12"/>
  <c r="B4766" i="12"/>
  <c r="B4765" i="12"/>
  <c r="B4764" i="12"/>
  <c r="B4763" i="12"/>
  <c r="B4762" i="12"/>
  <c r="B4761" i="12"/>
  <c r="B4760" i="12"/>
  <c r="B4759" i="12"/>
  <c r="B4758" i="12"/>
  <c r="B4757" i="12"/>
  <c r="B4756" i="12"/>
  <c r="B4755" i="12"/>
  <c r="B4754" i="12"/>
  <c r="B4753" i="12"/>
  <c r="B4752" i="12"/>
  <c r="B4751" i="12"/>
  <c r="B4750" i="12"/>
  <c r="B4749" i="12"/>
  <c r="B4748" i="12"/>
  <c r="B4747" i="12"/>
  <c r="B4746" i="12"/>
  <c r="B4745" i="12"/>
  <c r="B4744" i="12"/>
  <c r="B4743" i="12"/>
  <c r="B4742" i="12"/>
  <c r="B4741" i="12"/>
  <c r="B4740" i="12"/>
  <c r="B4739" i="12"/>
  <c r="B4738" i="12"/>
  <c r="B4737" i="12"/>
  <c r="B4736" i="12"/>
  <c r="B4735" i="12"/>
  <c r="B4734" i="12"/>
  <c r="B4733" i="12"/>
  <c r="B4732" i="12"/>
  <c r="B4731" i="12"/>
  <c r="B4730" i="12"/>
  <c r="B4729" i="12"/>
  <c r="B4728" i="12"/>
  <c r="B4727" i="12"/>
  <c r="B4726" i="12"/>
  <c r="B4725" i="12"/>
  <c r="B4724" i="12"/>
  <c r="B4723" i="12"/>
  <c r="B4722" i="12"/>
  <c r="B4721" i="12"/>
  <c r="B4720" i="12"/>
  <c r="B4719" i="12"/>
  <c r="B4718" i="12"/>
  <c r="B4717" i="12"/>
  <c r="B4716" i="12"/>
  <c r="B4715" i="12"/>
  <c r="B4714" i="12"/>
  <c r="B4713" i="12"/>
  <c r="B4712" i="12"/>
  <c r="B4711" i="12"/>
  <c r="B4710" i="12"/>
  <c r="B4709" i="12"/>
  <c r="B4708" i="12"/>
  <c r="B4707" i="12"/>
  <c r="B4706" i="12"/>
  <c r="B4705" i="12"/>
  <c r="B4704" i="12"/>
  <c r="B4703" i="12"/>
  <c r="B4702" i="12"/>
  <c r="B4701" i="12"/>
  <c r="B4700" i="12"/>
  <c r="B4699" i="12"/>
  <c r="B4698" i="12"/>
  <c r="B4697" i="12"/>
  <c r="B4696" i="12"/>
  <c r="B4695" i="12"/>
  <c r="B4694" i="12"/>
  <c r="B4693" i="12"/>
  <c r="B4692" i="12"/>
  <c r="B4691" i="12"/>
  <c r="B4690" i="12"/>
  <c r="B4689" i="12"/>
  <c r="B4688" i="12"/>
  <c r="B4687" i="12"/>
  <c r="B4686" i="12"/>
  <c r="B4685" i="12"/>
  <c r="B4684" i="12"/>
  <c r="B4683" i="12"/>
  <c r="B4682" i="12"/>
  <c r="B4681" i="12"/>
  <c r="B4680" i="12"/>
  <c r="B4679" i="12"/>
  <c r="B4678" i="12"/>
  <c r="B4677" i="12"/>
  <c r="B4676" i="12"/>
  <c r="B4675" i="12"/>
  <c r="B4674" i="12"/>
  <c r="B4673" i="12"/>
  <c r="B4672" i="12"/>
  <c r="B4671" i="12"/>
  <c r="B4670" i="12"/>
  <c r="B4669" i="12"/>
  <c r="B4668" i="12"/>
  <c r="B4667" i="12"/>
  <c r="B4666" i="12"/>
  <c r="B4665" i="12"/>
  <c r="B4664" i="12"/>
  <c r="B4663" i="12"/>
  <c r="B4662" i="12"/>
  <c r="B4661" i="12"/>
  <c r="B4660" i="12"/>
  <c r="B4659" i="12"/>
  <c r="B4658" i="12"/>
  <c r="B4657" i="12"/>
  <c r="B4656" i="12"/>
  <c r="B4655" i="12"/>
  <c r="B4654" i="12"/>
  <c r="B4653" i="12"/>
  <c r="B4652" i="12"/>
  <c r="B4651" i="12"/>
  <c r="B4650" i="12"/>
  <c r="B4649" i="12"/>
  <c r="B4648" i="12"/>
  <c r="B4647" i="12"/>
  <c r="B4646" i="12"/>
  <c r="B4645" i="12"/>
  <c r="B4644" i="12"/>
  <c r="B4643" i="12"/>
  <c r="B4642" i="12"/>
  <c r="B4641" i="12"/>
  <c r="B4640" i="12"/>
  <c r="B4639" i="12"/>
  <c r="B4638" i="12"/>
  <c r="B4637" i="12"/>
  <c r="B4636" i="12"/>
  <c r="B4635" i="12"/>
  <c r="B4634" i="12"/>
  <c r="B4633" i="12"/>
  <c r="B4632" i="12"/>
  <c r="B4631" i="12"/>
  <c r="B4630" i="12"/>
  <c r="B4629" i="12"/>
  <c r="B4628" i="12"/>
  <c r="B4627" i="12"/>
  <c r="B4626" i="12"/>
  <c r="B4625" i="12"/>
  <c r="B4624" i="12"/>
  <c r="B4623" i="12"/>
  <c r="B4622" i="12"/>
  <c r="B4621" i="12"/>
  <c r="B4620" i="12"/>
  <c r="B4619" i="12"/>
  <c r="B4618" i="12"/>
  <c r="B4617" i="12"/>
  <c r="B4616" i="12"/>
  <c r="B4615" i="12"/>
  <c r="B4614" i="12"/>
  <c r="B4613" i="12"/>
  <c r="B4612" i="12"/>
  <c r="B4611" i="12"/>
  <c r="B4610" i="12"/>
  <c r="B4609" i="12"/>
  <c r="B4608" i="12"/>
  <c r="B4607" i="12"/>
  <c r="B4606" i="12"/>
  <c r="B4605" i="12"/>
  <c r="B4604" i="12"/>
  <c r="B4603" i="12"/>
  <c r="B4602" i="12"/>
  <c r="B4601" i="12"/>
  <c r="B4600" i="12"/>
  <c r="B4599" i="12"/>
  <c r="B4598" i="12"/>
  <c r="B4597" i="12"/>
  <c r="B4596" i="12"/>
  <c r="B4595" i="12"/>
  <c r="B4594" i="12"/>
  <c r="B4593" i="12"/>
  <c r="B4592" i="12"/>
  <c r="B4591" i="12"/>
  <c r="B4590" i="12"/>
  <c r="B4589" i="12"/>
  <c r="B4588" i="12"/>
  <c r="B4587" i="12"/>
  <c r="B4586" i="12"/>
  <c r="B4585" i="12"/>
  <c r="B4584" i="12"/>
  <c r="B4583" i="12"/>
  <c r="B4582" i="12"/>
  <c r="B4581" i="12"/>
  <c r="B4580" i="12"/>
  <c r="B4579" i="12"/>
  <c r="B4578" i="12"/>
  <c r="B4577" i="12"/>
  <c r="B4576" i="12"/>
  <c r="B4575" i="12"/>
  <c r="B4574" i="12"/>
  <c r="B4573" i="12"/>
  <c r="B4572" i="12"/>
  <c r="B4571" i="12"/>
  <c r="B4570" i="12"/>
  <c r="B4569" i="12"/>
  <c r="B4568" i="12"/>
  <c r="B4567" i="12"/>
  <c r="B4566" i="12"/>
  <c r="B4565" i="12"/>
  <c r="B4564" i="12"/>
  <c r="B4563" i="12"/>
  <c r="B4562" i="12"/>
  <c r="B4561" i="12"/>
  <c r="B4560" i="12"/>
  <c r="B4559" i="12"/>
  <c r="B4558" i="12"/>
  <c r="B4557" i="12"/>
  <c r="B4556" i="12"/>
  <c r="B4555" i="12"/>
  <c r="B4554" i="12"/>
  <c r="B4553" i="12"/>
  <c r="B4552" i="12"/>
  <c r="B4551" i="12"/>
  <c r="B4550" i="12"/>
  <c r="B4549" i="12"/>
  <c r="B4548" i="12"/>
  <c r="B4547" i="12"/>
  <c r="B4546" i="12"/>
  <c r="B4545" i="12"/>
  <c r="B4544" i="12"/>
  <c r="B4543" i="12"/>
  <c r="B4542" i="12"/>
  <c r="B4541" i="12"/>
  <c r="B4540" i="12"/>
  <c r="B4539" i="12"/>
  <c r="B4538" i="12"/>
  <c r="B4537" i="12"/>
  <c r="B4536" i="12"/>
  <c r="B4535" i="12"/>
  <c r="B4534" i="12"/>
  <c r="B4533" i="12"/>
  <c r="B4532" i="12"/>
  <c r="B4531" i="12"/>
  <c r="B4530" i="12"/>
  <c r="B4529" i="12"/>
  <c r="B4528" i="12"/>
  <c r="B4527" i="12"/>
  <c r="B4526" i="12"/>
  <c r="B4525" i="12"/>
  <c r="B4524" i="12"/>
  <c r="B4523" i="12"/>
  <c r="B4522" i="12"/>
  <c r="B4521" i="12"/>
  <c r="B4520" i="12"/>
  <c r="B4519" i="12"/>
  <c r="B4518" i="12"/>
  <c r="B4517" i="12"/>
  <c r="B4516" i="12"/>
  <c r="B4515" i="12"/>
  <c r="B4514" i="12"/>
  <c r="B4513" i="12"/>
  <c r="B4512" i="12"/>
  <c r="B4511" i="12"/>
  <c r="B4510" i="12"/>
  <c r="B4509" i="12"/>
  <c r="B4508" i="12"/>
  <c r="B4507" i="12"/>
  <c r="B4506" i="12"/>
  <c r="B4505" i="12"/>
  <c r="B4504" i="12"/>
  <c r="B4503" i="12"/>
  <c r="B4502" i="12"/>
  <c r="B4501" i="12"/>
  <c r="B4500" i="12"/>
  <c r="B4499" i="12"/>
  <c r="B4498" i="12"/>
  <c r="B4497" i="12"/>
  <c r="B4496" i="12"/>
  <c r="B4495" i="12"/>
  <c r="B4494" i="12"/>
  <c r="B4493" i="12"/>
  <c r="B4492" i="12"/>
  <c r="B4491" i="12"/>
  <c r="B4490" i="12"/>
  <c r="B4489" i="12"/>
  <c r="B4488" i="12"/>
  <c r="B4487" i="12"/>
  <c r="B4486" i="12"/>
  <c r="B4485" i="12"/>
  <c r="B4484" i="12"/>
  <c r="B4483" i="12"/>
  <c r="B4482" i="12"/>
  <c r="B4481" i="12"/>
  <c r="B4480" i="12"/>
  <c r="B4479" i="12"/>
  <c r="B4478" i="12"/>
  <c r="B4477" i="12"/>
  <c r="B4476" i="12"/>
  <c r="B4475" i="12"/>
  <c r="B4474" i="12"/>
  <c r="B4473" i="12"/>
  <c r="B4472" i="12"/>
  <c r="B4471" i="12"/>
  <c r="B4470" i="12"/>
  <c r="B4469" i="12"/>
  <c r="B4468" i="12"/>
  <c r="B4467" i="12"/>
  <c r="B4466" i="12"/>
  <c r="B4465" i="12"/>
  <c r="B4464" i="12"/>
  <c r="B4463" i="12"/>
  <c r="B4462" i="12"/>
  <c r="B4461" i="12"/>
  <c r="B4460" i="12"/>
  <c r="B4459" i="12"/>
  <c r="B4458" i="12"/>
  <c r="B4457" i="12"/>
  <c r="B4456" i="12"/>
  <c r="B4455" i="12"/>
  <c r="B4454" i="12"/>
  <c r="B4453" i="12"/>
  <c r="B4452" i="12"/>
  <c r="B4451" i="12"/>
  <c r="B4450" i="12"/>
  <c r="B4449" i="12"/>
  <c r="B4448" i="12"/>
  <c r="B4447" i="12"/>
  <c r="B4446" i="12"/>
  <c r="B4445" i="12"/>
  <c r="B4444" i="12"/>
  <c r="B4443" i="12"/>
  <c r="B4442" i="12"/>
  <c r="B4441" i="12"/>
  <c r="B4440" i="12"/>
  <c r="B4439" i="12"/>
  <c r="B4438" i="12"/>
  <c r="B4437" i="12"/>
  <c r="B4436" i="12"/>
  <c r="B4435" i="12"/>
  <c r="B4434" i="12"/>
  <c r="B4433" i="12"/>
  <c r="B4432" i="12"/>
  <c r="B4431" i="12"/>
  <c r="B4430" i="12"/>
  <c r="B4429" i="12"/>
  <c r="B4428" i="12"/>
  <c r="B4427" i="12"/>
  <c r="B4426" i="12"/>
  <c r="B4425" i="12"/>
  <c r="B4424" i="12"/>
  <c r="B4423" i="12"/>
  <c r="B4422" i="12"/>
  <c r="B4421" i="12"/>
  <c r="B4420" i="12"/>
  <c r="B4419" i="12"/>
  <c r="B4418" i="12"/>
  <c r="B4417" i="12"/>
  <c r="B4416" i="12"/>
  <c r="B4415" i="12"/>
  <c r="B4414" i="12"/>
  <c r="B4413" i="12"/>
  <c r="B4412" i="12"/>
  <c r="B4411" i="12"/>
  <c r="B4410" i="12"/>
  <c r="B4409" i="12"/>
  <c r="B4408" i="12"/>
  <c r="B4407" i="12"/>
  <c r="B4406" i="12"/>
  <c r="B4405" i="12"/>
  <c r="B4404" i="12"/>
  <c r="B4403" i="12"/>
  <c r="B4402" i="12"/>
  <c r="B4401" i="12"/>
  <c r="B4400" i="12"/>
  <c r="B4399" i="12"/>
  <c r="B4398" i="12"/>
  <c r="B4397" i="12"/>
  <c r="B4396" i="12"/>
  <c r="B4395" i="12"/>
  <c r="B4394" i="12"/>
  <c r="B4393" i="12"/>
  <c r="B4392" i="12"/>
  <c r="B4391" i="12"/>
  <c r="B4390" i="12"/>
  <c r="B4389" i="12"/>
  <c r="B4388" i="12"/>
  <c r="B4387" i="12"/>
  <c r="B4386" i="12"/>
  <c r="B4385" i="12"/>
  <c r="B4384" i="12"/>
  <c r="B4383" i="12"/>
  <c r="B4382" i="12"/>
  <c r="B4381" i="12"/>
  <c r="B4380" i="12"/>
  <c r="B4379" i="12"/>
  <c r="B4378" i="12"/>
  <c r="B4377" i="12"/>
  <c r="B4376" i="12"/>
  <c r="B4375" i="12"/>
  <c r="B4374" i="12"/>
  <c r="B4373" i="12"/>
  <c r="B4372" i="12"/>
  <c r="B4371" i="12"/>
  <c r="B4370" i="12"/>
  <c r="B4369" i="12"/>
  <c r="B4368" i="12"/>
  <c r="B4367" i="12"/>
  <c r="B4366" i="12"/>
  <c r="B4365" i="12"/>
  <c r="B4364" i="12"/>
  <c r="B4363" i="12"/>
  <c r="B4362" i="12"/>
  <c r="B4361" i="12"/>
  <c r="B4360" i="12"/>
  <c r="B4359" i="12"/>
  <c r="B4358" i="12"/>
  <c r="B4357" i="12"/>
  <c r="B4356" i="12"/>
  <c r="B4355" i="12"/>
  <c r="B4354" i="12"/>
  <c r="B4353" i="12"/>
  <c r="B4352" i="12"/>
  <c r="B4351" i="12"/>
  <c r="B4350" i="12"/>
  <c r="B4349" i="12"/>
  <c r="B4348" i="12"/>
  <c r="B4347" i="12"/>
  <c r="B4346" i="12"/>
  <c r="B4345" i="12"/>
  <c r="B4344" i="12"/>
  <c r="B4343" i="12"/>
  <c r="B4342" i="12"/>
  <c r="B4341" i="12"/>
  <c r="B4340" i="12"/>
  <c r="B4339" i="12"/>
  <c r="B4338" i="12"/>
  <c r="B4337" i="12"/>
  <c r="B4336" i="12"/>
  <c r="B4335" i="12"/>
  <c r="B4334" i="12"/>
  <c r="B4333" i="12"/>
  <c r="B4332" i="12"/>
  <c r="B4331" i="12"/>
  <c r="B4330" i="12"/>
  <c r="B4329" i="12"/>
  <c r="B4328" i="12"/>
  <c r="B4327" i="12"/>
  <c r="B4326" i="12"/>
  <c r="B4325" i="12"/>
  <c r="B4324" i="12"/>
  <c r="B4323" i="12"/>
  <c r="B4322" i="12"/>
  <c r="B4321" i="12"/>
  <c r="B4320" i="12"/>
  <c r="B4319" i="12"/>
  <c r="B4318" i="12"/>
  <c r="B4317" i="12"/>
  <c r="B4316" i="12"/>
  <c r="B4315" i="12"/>
  <c r="B4314" i="12"/>
  <c r="B4313" i="12"/>
  <c r="B4312" i="12"/>
  <c r="B4311" i="12"/>
  <c r="B4310" i="12"/>
  <c r="B4309" i="12"/>
  <c r="B4308" i="12"/>
  <c r="B4307" i="12"/>
  <c r="B4306" i="12"/>
  <c r="B4305" i="12"/>
  <c r="B4304" i="12"/>
  <c r="B4303" i="12"/>
  <c r="B4302" i="12"/>
  <c r="B4301" i="12"/>
  <c r="B4300" i="12"/>
  <c r="B4299" i="12"/>
  <c r="B4298" i="12"/>
  <c r="B4297" i="12"/>
  <c r="B4296" i="12"/>
  <c r="B4295" i="12"/>
  <c r="B4294" i="12"/>
  <c r="B4293" i="12"/>
  <c r="B4292" i="12"/>
  <c r="B4291" i="12"/>
  <c r="B4290" i="12"/>
  <c r="B4289" i="12"/>
  <c r="B4288" i="12"/>
  <c r="B4287" i="12"/>
  <c r="B4286" i="12"/>
  <c r="B4285" i="12"/>
  <c r="B4284" i="12"/>
  <c r="B4283" i="12"/>
  <c r="B4282" i="12"/>
  <c r="B4281" i="12"/>
  <c r="B4280" i="12"/>
  <c r="B4279" i="12"/>
  <c r="B4278" i="12"/>
  <c r="B4277" i="12"/>
  <c r="B4276" i="12"/>
  <c r="B4275" i="12"/>
  <c r="B4274" i="12"/>
  <c r="B4273" i="12"/>
  <c r="B4272" i="12"/>
  <c r="B4271" i="12"/>
  <c r="B4270" i="12"/>
  <c r="B4269" i="12"/>
  <c r="B4268" i="12"/>
  <c r="B4267" i="12"/>
  <c r="B4266" i="12"/>
  <c r="B4265" i="12"/>
  <c r="B4264" i="12"/>
  <c r="B4263" i="12"/>
  <c r="B4262" i="12"/>
  <c r="B4261" i="12"/>
  <c r="B4260" i="12"/>
  <c r="B4259" i="12"/>
  <c r="B4258" i="12"/>
  <c r="B4257" i="12"/>
  <c r="B4256" i="12"/>
  <c r="B4255" i="12"/>
  <c r="B4254" i="12"/>
  <c r="B4253" i="12"/>
  <c r="B4252" i="12"/>
  <c r="B4251" i="12"/>
  <c r="B4250" i="12"/>
  <c r="B4249" i="12"/>
  <c r="B4248" i="12"/>
  <c r="B4247" i="12"/>
  <c r="B4246" i="12"/>
  <c r="B4245" i="12"/>
  <c r="B4244" i="12"/>
  <c r="B4243" i="12"/>
  <c r="B4242" i="12"/>
  <c r="B4241" i="12"/>
  <c r="B4240" i="12"/>
  <c r="B4239" i="12"/>
  <c r="B4238" i="12"/>
  <c r="B4237" i="12"/>
  <c r="B4236" i="12"/>
  <c r="B4235" i="12"/>
  <c r="B4234" i="12"/>
  <c r="B4233" i="12"/>
  <c r="B4232" i="12"/>
  <c r="B4231" i="12"/>
  <c r="B4230" i="12"/>
  <c r="B4229" i="12"/>
  <c r="B4228" i="12"/>
  <c r="B4227" i="12"/>
  <c r="B4226" i="12"/>
  <c r="B4225" i="12"/>
  <c r="B4224" i="12"/>
  <c r="B4223" i="12"/>
  <c r="B4222" i="12"/>
  <c r="B4221" i="12"/>
  <c r="B4220" i="12"/>
  <c r="B4219" i="12"/>
  <c r="B4218" i="12"/>
  <c r="B4217" i="12"/>
  <c r="B4216" i="12"/>
  <c r="B4215" i="12"/>
  <c r="B4214" i="12"/>
  <c r="B4213" i="12"/>
  <c r="B4212" i="12"/>
  <c r="B4211" i="12"/>
  <c r="B4210" i="12"/>
  <c r="B4209" i="12"/>
  <c r="B4208" i="12"/>
  <c r="B4207" i="12"/>
  <c r="B4206" i="12"/>
  <c r="B4205" i="12"/>
  <c r="B4204" i="12"/>
  <c r="B4203" i="12"/>
  <c r="B4202" i="12"/>
  <c r="B4201" i="12"/>
  <c r="B4200" i="12"/>
  <c r="B4199" i="12"/>
  <c r="B4198" i="12"/>
  <c r="B4197" i="12"/>
  <c r="B4196" i="12"/>
  <c r="B4195" i="12"/>
  <c r="B4194" i="12"/>
  <c r="B4193" i="12"/>
  <c r="B4192" i="12"/>
  <c r="B4191" i="12"/>
  <c r="B4190" i="12"/>
  <c r="B4189" i="12"/>
  <c r="B4188" i="12"/>
  <c r="B4187" i="12"/>
  <c r="B4186" i="12"/>
  <c r="B4185" i="12"/>
  <c r="B4184" i="12"/>
  <c r="B4183" i="12"/>
  <c r="B4182" i="12"/>
  <c r="B4181" i="12"/>
  <c r="B4180" i="12"/>
  <c r="B4179" i="12"/>
  <c r="B4178" i="12"/>
  <c r="B4177" i="12"/>
  <c r="B4176" i="12"/>
  <c r="B4175" i="12"/>
  <c r="B4174" i="12"/>
  <c r="B4173" i="12"/>
  <c r="B4172" i="12"/>
  <c r="B4171" i="12"/>
  <c r="B4170" i="12"/>
  <c r="B4169" i="12"/>
  <c r="B4168" i="12"/>
  <c r="B4167" i="12"/>
  <c r="B4166" i="12"/>
  <c r="B4165" i="12"/>
  <c r="B4164" i="12"/>
  <c r="B4163" i="12"/>
  <c r="B4162" i="12"/>
  <c r="B4161" i="12"/>
  <c r="B4160" i="12"/>
  <c r="B4159" i="12"/>
  <c r="B4158" i="12"/>
  <c r="B4157" i="12"/>
  <c r="B4156" i="12"/>
  <c r="B4155" i="12"/>
  <c r="B4154" i="12"/>
  <c r="B4153" i="12"/>
  <c r="B4152" i="12"/>
  <c r="B4151" i="12"/>
  <c r="B4150" i="12"/>
  <c r="B4149" i="12"/>
  <c r="B4148" i="12"/>
  <c r="B4147" i="12"/>
  <c r="B4146" i="12"/>
  <c r="B4145" i="12"/>
  <c r="B4144" i="12"/>
  <c r="B4143" i="12"/>
  <c r="B4142" i="12"/>
  <c r="B4141" i="12"/>
  <c r="B4140" i="12"/>
  <c r="B4139" i="12"/>
  <c r="B4138" i="12"/>
  <c r="B4137" i="12"/>
  <c r="B4136" i="12"/>
  <c r="B4135" i="12"/>
  <c r="B4134" i="12"/>
  <c r="B4133" i="12"/>
  <c r="B4132" i="12"/>
  <c r="B4131" i="12"/>
  <c r="B4130" i="12"/>
  <c r="B4129" i="12"/>
  <c r="B4128" i="12"/>
  <c r="B4127" i="12"/>
  <c r="B4126" i="12"/>
  <c r="B4125" i="12"/>
  <c r="B4124" i="12"/>
  <c r="B4123" i="12"/>
  <c r="B4122" i="12"/>
  <c r="B4121" i="12"/>
  <c r="B4120" i="12"/>
  <c r="B4119" i="12"/>
  <c r="B4118" i="12"/>
  <c r="B4117" i="12"/>
  <c r="B4116" i="12"/>
  <c r="B4115" i="12"/>
  <c r="B4114" i="12"/>
  <c r="B4113" i="12"/>
  <c r="B4112" i="12"/>
  <c r="B4111" i="12"/>
  <c r="B4110" i="12"/>
  <c r="B4109" i="12"/>
  <c r="B4108" i="12"/>
  <c r="B4107" i="12"/>
  <c r="B4106" i="12"/>
  <c r="B4105" i="12"/>
  <c r="B4104" i="12"/>
  <c r="B4103" i="12"/>
  <c r="B4102" i="12"/>
  <c r="B4101" i="12"/>
  <c r="B4100" i="12"/>
  <c r="B4099" i="12"/>
  <c r="B4098" i="12"/>
  <c r="B4097" i="12"/>
  <c r="B4096" i="12"/>
  <c r="B4095" i="12"/>
  <c r="B4094" i="12"/>
  <c r="B4093" i="12"/>
  <c r="B4092" i="12"/>
  <c r="B4091" i="12"/>
  <c r="B4090" i="12"/>
  <c r="B4089" i="12"/>
  <c r="B4088" i="12"/>
  <c r="B4087" i="12"/>
  <c r="B4086" i="12"/>
  <c r="B4085" i="12"/>
  <c r="B4084" i="12"/>
  <c r="B4083" i="12"/>
  <c r="B4082" i="12"/>
  <c r="B4081" i="12"/>
  <c r="B4080" i="12"/>
  <c r="B4079" i="12"/>
  <c r="B4078" i="12"/>
  <c r="B4077" i="12"/>
  <c r="B4076" i="12"/>
  <c r="B4075" i="12"/>
  <c r="B4074" i="12"/>
  <c r="B4073" i="12"/>
  <c r="B4072" i="12"/>
  <c r="B4071" i="12"/>
  <c r="B4070" i="12"/>
  <c r="B4069" i="12"/>
  <c r="B4068" i="12"/>
  <c r="B4067" i="12"/>
  <c r="B4066" i="12"/>
  <c r="B4065" i="12"/>
  <c r="B4064" i="12"/>
  <c r="B4063" i="12"/>
  <c r="B4062" i="12"/>
  <c r="B4061" i="12"/>
  <c r="B4060" i="12"/>
  <c r="B4059" i="12"/>
  <c r="B4058" i="12"/>
  <c r="B4057" i="12"/>
  <c r="B4056" i="12"/>
  <c r="B4055" i="12"/>
  <c r="B4054" i="12"/>
  <c r="B4053" i="12"/>
  <c r="B4052" i="12"/>
  <c r="B4051" i="12"/>
  <c r="B4050" i="12"/>
  <c r="B4049" i="12"/>
  <c r="B4048" i="12"/>
  <c r="B4047" i="12"/>
  <c r="B4046" i="12"/>
  <c r="B4045" i="12"/>
  <c r="B4044" i="12"/>
  <c r="B4043" i="12"/>
  <c r="B4042" i="12"/>
  <c r="B4041" i="12"/>
  <c r="B4040" i="12"/>
  <c r="B4039" i="12"/>
  <c r="B4038" i="12"/>
  <c r="B4037" i="12"/>
  <c r="B4036" i="12"/>
  <c r="B4035" i="12"/>
  <c r="B4034" i="12"/>
  <c r="B4033" i="12"/>
  <c r="B4032" i="12"/>
  <c r="B4031" i="12"/>
  <c r="B4030" i="12"/>
  <c r="B4029" i="12"/>
  <c r="B4028" i="12"/>
  <c r="B4027" i="12"/>
  <c r="B4026" i="12"/>
  <c r="B4025" i="12"/>
  <c r="B4024" i="12"/>
  <c r="B4023" i="12"/>
  <c r="B4022" i="12"/>
  <c r="B4021" i="12"/>
  <c r="B4020" i="12"/>
  <c r="B4019" i="12"/>
  <c r="B4018" i="12"/>
  <c r="B4017" i="12"/>
  <c r="B4016" i="12"/>
  <c r="B4015" i="12"/>
  <c r="B4014" i="12"/>
  <c r="B4013" i="12"/>
  <c r="B4012" i="12"/>
  <c r="B4011" i="12"/>
  <c r="B4010" i="12"/>
  <c r="B4009" i="12"/>
  <c r="B4008" i="12"/>
  <c r="B4007" i="12"/>
  <c r="B4006" i="12"/>
  <c r="B4005" i="12"/>
  <c r="B4004" i="12"/>
  <c r="B4003" i="12"/>
  <c r="B4002" i="12"/>
  <c r="B4001" i="12"/>
  <c r="B4000" i="12"/>
  <c r="B3999" i="12"/>
  <c r="B3998" i="12"/>
  <c r="B3997" i="12"/>
  <c r="B3996" i="12"/>
  <c r="B3995" i="12"/>
  <c r="B3994" i="12"/>
  <c r="B3993" i="12"/>
  <c r="B3992" i="12"/>
  <c r="B3991" i="12"/>
  <c r="B3990" i="12"/>
  <c r="B3989" i="12"/>
  <c r="B3988" i="12"/>
  <c r="B3987" i="12"/>
  <c r="B3986" i="12"/>
  <c r="B3985" i="12"/>
  <c r="B3984" i="12"/>
  <c r="B3983" i="12"/>
  <c r="B3982" i="12"/>
  <c r="B3981" i="12"/>
  <c r="B3980" i="12"/>
  <c r="B3979" i="12"/>
  <c r="B3978" i="12"/>
  <c r="B3977" i="12"/>
  <c r="B3976" i="12"/>
  <c r="B3975" i="12"/>
  <c r="B3974" i="12"/>
  <c r="B3973" i="12"/>
  <c r="B3972" i="12"/>
  <c r="B3971" i="12"/>
  <c r="B3970" i="12"/>
  <c r="B3969" i="12"/>
  <c r="B3968" i="12"/>
  <c r="B3967" i="12"/>
  <c r="B3966" i="12"/>
  <c r="B3965" i="12"/>
  <c r="B3964" i="12"/>
  <c r="B3963" i="12"/>
  <c r="B3962" i="12"/>
  <c r="B3961" i="12"/>
  <c r="B3960" i="12"/>
  <c r="B3959" i="12"/>
  <c r="B3958" i="12"/>
  <c r="B3957" i="12"/>
  <c r="B3956" i="12"/>
  <c r="B3955" i="12"/>
  <c r="B3954" i="12"/>
  <c r="B3953" i="12"/>
  <c r="B3952" i="12"/>
  <c r="B3951" i="12"/>
  <c r="B3950" i="12"/>
  <c r="B3949" i="12"/>
  <c r="B3948" i="12"/>
  <c r="B3947" i="12"/>
  <c r="B3946" i="12"/>
  <c r="B3945" i="12"/>
  <c r="B3944" i="12"/>
  <c r="B3943" i="12"/>
  <c r="B3942" i="12"/>
  <c r="B3941" i="12"/>
  <c r="B3940" i="12"/>
  <c r="B3939" i="12"/>
  <c r="B3938" i="12"/>
  <c r="B3937" i="12"/>
  <c r="B3936" i="12"/>
  <c r="B3935" i="12"/>
  <c r="B3934" i="12"/>
  <c r="B3933" i="12"/>
  <c r="B3932" i="12"/>
  <c r="B3931" i="12"/>
  <c r="B3930" i="12"/>
  <c r="B3929" i="12"/>
  <c r="B3928" i="12"/>
  <c r="B3927" i="12"/>
  <c r="B3926" i="12"/>
  <c r="B3925" i="12"/>
  <c r="B3924" i="12"/>
  <c r="B3923" i="12"/>
  <c r="B3922" i="12"/>
  <c r="B3921" i="12"/>
  <c r="B3920" i="12"/>
  <c r="B3919" i="12"/>
  <c r="B3918" i="12"/>
  <c r="B3917" i="12"/>
  <c r="B3916" i="12"/>
  <c r="B3915" i="12"/>
  <c r="B3914" i="12"/>
  <c r="B3913" i="12"/>
  <c r="B3912" i="12"/>
  <c r="B3911" i="12"/>
  <c r="B3910" i="12"/>
  <c r="B3909" i="12"/>
  <c r="B3908" i="12"/>
  <c r="B3907" i="12"/>
  <c r="B3906" i="12"/>
  <c r="B3905" i="12"/>
  <c r="B3904" i="12"/>
  <c r="B3903" i="12"/>
  <c r="B3902" i="12"/>
  <c r="B3901" i="12"/>
  <c r="B3900" i="12"/>
  <c r="B3899" i="12"/>
  <c r="B3898" i="12"/>
  <c r="B3897" i="12"/>
  <c r="B3896" i="12"/>
  <c r="B3895" i="12"/>
  <c r="B3894" i="12"/>
  <c r="B3893" i="12"/>
  <c r="B3892" i="12"/>
  <c r="B3891" i="12"/>
  <c r="B3890" i="12"/>
  <c r="B3889" i="12"/>
  <c r="B3888" i="12"/>
  <c r="B3887" i="12"/>
  <c r="B3886" i="12"/>
  <c r="B3885" i="12"/>
  <c r="B3884" i="12"/>
  <c r="B3883" i="12"/>
  <c r="B3882" i="12"/>
  <c r="B3881" i="12"/>
  <c r="B3880" i="12"/>
  <c r="B3879" i="12"/>
  <c r="B3878" i="12"/>
  <c r="B3877" i="12"/>
  <c r="B3876" i="12"/>
  <c r="B3875" i="12"/>
  <c r="B3874" i="12"/>
  <c r="B3873" i="12"/>
  <c r="B3872" i="12"/>
  <c r="B3871" i="12"/>
  <c r="B3870" i="12"/>
  <c r="B3869" i="12"/>
  <c r="B3868" i="12"/>
  <c r="B3867" i="12"/>
  <c r="B3866" i="12"/>
  <c r="B3865" i="12"/>
  <c r="B3864" i="12"/>
  <c r="B3863" i="12"/>
  <c r="B3862" i="12"/>
  <c r="B3861" i="12"/>
  <c r="B3860" i="12"/>
  <c r="B3859" i="12"/>
  <c r="B3858" i="12"/>
  <c r="B3857" i="12"/>
  <c r="B3856" i="12"/>
  <c r="B3855" i="12"/>
  <c r="B3854" i="12"/>
  <c r="B3853" i="12"/>
  <c r="B3852" i="12"/>
  <c r="B3851" i="12"/>
  <c r="B3850" i="12"/>
  <c r="B3849" i="12"/>
  <c r="B3848" i="12"/>
  <c r="B3847" i="12"/>
  <c r="B3846" i="12"/>
  <c r="B3845" i="12"/>
  <c r="B3844" i="12"/>
  <c r="B3843" i="12"/>
  <c r="B3842" i="12"/>
  <c r="B3841" i="12"/>
  <c r="B3840" i="12"/>
  <c r="B3839" i="12"/>
  <c r="B3838" i="12"/>
  <c r="B3837" i="12"/>
  <c r="B3836" i="12"/>
  <c r="B3835" i="12"/>
  <c r="B3834" i="12"/>
  <c r="B3833" i="12"/>
  <c r="B3832" i="12"/>
  <c r="B3831" i="12"/>
  <c r="B3830" i="12"/>
  <c r="B3829" i="12"/>
  <c r="B3828" i="12"/>
  <c r="B3827" i="12"/>
  <c r="B3826" i="12"/>
  <c r="B3825" i="12"/>
  <c r="B3824" i="12"/>
  <c r="B3823" i="12"/>
  <c r="B3822" i="12"/>
  <c r="B3821" i="12"/>
  <c r="B3820" i="12"/>
  <c r="B3819" i="12"/>
  <c r="B3818" i="12"/>
  <c r="B3817" i="12"/>
  <c r="B3816" i="12"/>
  <c r="B3815" i="12"/>
  <c r="B3814" i="12"/>
  <c r="B3813" i="12"/>
  <c r="B3812" i="12"/>
  <c r="B3811" i="12"/>
  <c r="B3810" i="12"/>
  <c r="B3809" i="12"/>
  <c r="B3808" i="12"/>
  <c r="B3807" i="12"/>
  <c r="B3806" i="12"/>
  <c r="B3805" i="12"/>
  <c r="B3804" i="12"/>
  <c r="B3803" i="12"/>
  <c r="B3802" i="12"/>
  <c r="B3801" i="12"/>
  <c r="B3800" i="12"/>
  <c r="B3799" i="12"/>
  <c r="B3798" i="12"/>
  <c r="B3797" i="12"/>
  <c r="B3796" i="12"/>
  <c r="B3795" i="12"/>
  <c r="B3794" i="12"/>
  <c r="B3793" i="12"/>
  <c r="B3792" i="12"/>
  <c r="B3791" i="12"/>
  <c r="B3790" i="12"/>
  <c r="B3789" i="12"/>
  <c r="B3788" i="12"/>
  <c r="B3787" i="12"/>
  <c r="B3786" i="12"/>
  <c r="B3785" i="12"/>
  <c r="B3784" i="12"/>
  <c r="B3783" i="12"/>
  <c r="B3782" i="12"/>
  <c r="B3781" i="12"/>
  <c r="B3780" i="12"/>
  <c r="B3779" i="12"/>
  <c r="B3778" i="12"/>
  <c r="B3777" i="12"/>
  <c r="B3776" i="12"/>
  <c r="B3775" i="12"/>
  <c r="B3774" i="12"/>
  <c r="B3773" i="12"/>
  <c r="B3772" i="12"/>
  <c r="B3771" i="12"/>
  <c r="B3770" i="12"/>
  <c r="B3769" i="12"/>
  <c r="B3768" i="12"/>
  <c r="B3767" i="12"/>
  <c r="B3766" i="12"/>
  <c r="B3765" i="12"/>
  <c r="B3764" i="12"/>
  <c r="B3763" i="12"/>
  <c r="B3762" i="12"/>
  <c r="B3761" i="12"/>
  <c r="B3760" i="12"/>
  <c r="B3759" i="12"/>
  <c r="B3758" i="12"/>
  <c r="B3757" i="12"/>
  <c r="B3756" i="12"/>
  <c r="B3755" i="12"/>
  <c r="B3754" i="12"/>
  <c r="B3753" i="12"/>
  <c r="B3752" i="12"/>
  <c r="B3751" i="12"/>
  <c r="B3750" i="12"/>
  <c r="B3749" i="12"/>
  <c r="B3748" i="12"/>
  <c r="B3747" i="12"/>
  <c r="B3746" i="12"/>
  <c r="B3745" i="12"/>
  <c r="B3744" i="12"/>
  <c r="B3743" i="12"/>
  <c r="B3742" i="12"/>
  <c r="B3741" i="12"/>
  <c r="B3740" i="12"/>
  <c r="B3739" i="12"/>
  <c r="B3738" i="12"/>
  <c r="B3737" i="12"/>
  <c r="B3736" i="12"/>
  <c r="B3735" i="12"/>
  <c r="B3734" i="12"/>
  <c r="B3733" i="12"/>
  <c r="B3732" i="12"/>
  <c r="B3731" i="12"/>
  <c r="B3730" i="12"/>
  <c r="B3729" i="12"/>
  <c r="B3728" i="12"/>
  <c r="B3727" i="12"/>
  <c r="B3726" i="12"/>
  <c r="B3725" i="12"/>
  <c r="B3724" i="12"/>
  <c r="B3723" i="12"/>
  <c r="B3722" i="12"/>
  <c r="B3721" i="12"/>
  <c r="B3720" i="12"/>
  <c r="B3719" i="12"/>
  <c r="B3718" i="12"/>
  <c r="B3717" i="12"/>
  <c r="B3716" i="12"/>
  <c r="B3715" i="12"/>
  <c r="B3714" i="12"/>
  <c r="B3713" i="12"/>
  <c r="B3712" i="12"/>
  <c r="B3711" i="12"/>
  <c r="B3710" i="12"/>
  <c r="B3709" i="12"/>
  <c r="B3708" i="12"/>
  <c r="B3707" i="12"/>
  <c r="B3706" i="12"/>
  <c r="B3705" i="12"/>
  <c r="B3704" i="12"/>
  <c r="B3703" i="12"/>
  <c r="B3702" i="12"/>
  <c r="B3701" i="12"/>
  <c r="B3700" i="12"/>
  <c r="B3699" i="12"/>
  <c r="B3698" i="12"/>
  <c r="B3697" i="12"/>
  <c r="B3696" i="12"/>
  <c r="B3695" i="12"/>
  <c r="B3694" i="12"/>
  <c r="B3693" i="12"/>
  <c r="B3692" i="12"/>
  <c r="B3691" i="12"/>
  <c r="B3690" i="12"/>
  <c r="B3689" i="12"/>
  <c r="B3688" i="12"/>
  <c r="B3687" i="12"/>
  <c r="B3686" i="12"/>
  <c r="B3685" i="12"/>
  <c r="B3684" i="12"/>
  <c r="B3683" i="12"/>
  <c r="B3682" i="12"/>
  <c r="B3681" i="12"/>
  <c r="B3680" i="12"/>
  <c r="B3679" i="12"/>
  <c r="B3678" i="12"/>
  <c r="B3677" i="12"/>
  <c r="B3676" i="12"/>
  <c r="B3675" i="12"/>
  <c r="B3674" i="12"/>
  <c r="B3673" i="12"/>
  <c r="B3672" i="12"/>
  <c r="B3671" i="12"/>
  <c r="B3670" i="12"/>
  <c r="B3669" i="12"/>
  <c r="B3668" i="12"/>
  <c r="B3667" i="12"/>
  <c r="B3666" i="12"/>
  <c r="B3665" i="12"/>
  <c r="B3664" i="12"/>
  <c r="B3663" i="12"/>
  <c r="B3662" i="12"/>
  <c r="B3661" i="12"/>
  <c r="B3660" i="12"/>
  <c r="B3659" i="12"/>
  <c r="B3658" i="12"/>
  <c r="B3657" i="12"/>
  <c r="B3656" i="12"/>
  <c r="B3655" i="12"/>
  <c r="B3654" i="12"/>
  <c r="B3653" i="12"/>
  <c r="B3652" i="12"/>
  <c r="B3651" i="12"/>
  <c r="B3650" i="12"/>
  <c r="B3649" i="12"/>
  <c r="B3648" i="12"/>
  <c r="B3647" i="12"/>
  <c r="B3646" i="12"/>
  <c r="B3645" i="12"/>
  <c r="B3644" i="12"/>
  <c r="B3643" i="12"/>
  <c r="B3642" i="12"/>
  <c r="B3641" i="12"/>
  <c r="B3640" i="12"/>
  <c r="B3639" i="12"/>
  <c r="B3638" i="12"/>
  <c r="B3637" i="12"/>
  <c r="B3636" i="12"/>
  <c r="B3635" i="12"/>
  <c r="B3634" i="12"/>
  <c r="B3633" i="12"/>
  <c r="B3632" i="12"/>
  <c r="B3631" i="12"/>
  <c r="B3630" i="12"/>
  <c r="B3629" i="12"/>
  <c r="B3628" i="12"/>
  <c r="B3627" i="12"/>
  <c r="B3626" i="12"/>
  <c r="B3625" i="12"/>
  <c r="B3624" i="12"/>
  <c r="B3623" i="12"/>
  <c r="B3622" i="12"/>
  <c r="B3621" i="12"/>
  <c r="B3620" i="12"/>
  <c r="B3619" i="12"/>
  <c r="B3618" i="12"/>
  <c r="B3617" i="12"/>
  <c r="B3616" i="12"/>
  <c r="B3615" i="12"/>
  <c r="B3614" i="12"/>
  <c r="B3613" i="12"/>
  <c r="B3612" i="12"/>
  <c r="B3611" i="12"/>
  <c r="B3610" i="12"/>
  <c r="B3609" i="12"/>
  <c r="B3608" i="12"/>
  <c r="B3607" i="12"/>
  <c r="B3606" i="12"/>
  <c r="B3605" i="12"/>
  <c r="B3604" i="12"/>
  <c r="B3603" i="12"/>
  <c r="B3602" i="12"/>
  <c r="B3601" i="12"/>
  <c r="B3600" i="12"/>
  <c r="B3599" i="12"/>
  <c r="B3598" i="12"/>
  <c r="B3597" i="12"/>
  <c r="B3596" i="12"/>
  <c r="B3595" i="12"/>
  <c r="B3594" i="12"/>
  <c r="B3593" i="12"/>
  <c r="B3592" i="12"/>
  <c r="B3591" i="12"/>
  <c r="B3590" i="12"/>
  <c r="B3589" i="12"/>
  <c r="B3588" i="12"/>
  <c r="B3587" i="12"/>
  <c r="B3586" i="12"/>
  <c r="B3585" i="12"/>
  <c r="B3584" i="12"/>
  <c r="B3583" i="12"/>
  <c r="B3582" i="12"/>
  <c r="B3581" i="12"/>
  <c r="B3580" i="12"/>
  <c r="B3579" i="12"/>
  <c r="B3578" i="12"/>
  <c r="B3577" i="12"/>
  <c r="B3576" i="12"/>
  <c r="B3575" i="12"/>
  <c r="B3574" i="12"/>
  <c r="B3573" i="12"/>
  <c r="B3572" i="12"/>
  <c r="B3571" i="12"/>
  <c r="B3570" i="12"/>
  <c r="B3569" i="12"/>
  <c r="B3568" i="12"/>
  <c r="B3567" i="12"/>
  <c r="B3566" i="12"/>
  <c r="B3565" i="12"/>
  <c r="B3564" i="12"/>
  <c r="B3563" i="12"/>
  <c r="B3562" i="12"/>
  <c r="B3561" i="12"/>
  <c r="B3560" i="12"/>
  <c r="B3559" i="12"/>
  <c r="B3558" i="12"/>
  <c r="B3557" i="12"/>
  <c r="B3556" i="12"/>
  <c r="B3555" i="12"/>
  <c r="B3554" i="12"/>
  <c r="B3553" i="12"/>
  <c r="B3552" i="12"/>
  <c r="B3551" i="12"/>
  <c r="B3550" i="12"/>
  <c r="B3549" i="12"/>
  <c r="B3548" i="12"/>
  <c r="B3547" i="12"/>
  <c r="B3546" i="12"/>
  <c r="B3545" i="12"/>
  <c r="B3544" i="12"/>
  <c r="B3543" i="12"/>
  <c r="B3542" i="12"/>
  <c r="B3541" i="12"/>
  <c r="B3540" i="12"/>
  <c r="B3539" i="12"/>
  <c r="B3538" i="12"/>
  <c r="B3537" i="12"/>
  <c r="B3536" i="12"/>
  <c r="B3535" i="12"/>
  <c r="B3534" i="12"/>
  <c r="B3533" i="12"/>
  <c r="B3532" i="12"/>
  <c r="B3531" i="12"/>
  <c r="B3530" i="12"/>
  <c r="B3529" i="12"/>
  <c r="B3528" i="12"/>
  <c r="B3527" i="12"/>
  <c r="B3526" i="12"/>
  <c r="B3525" i="12"/>
  <c r="B3524" i="12"/>
  <c r="B3523" i="12"/>
  <c r="B3522" i="12"/>
  <c r="B3521" i="12"/>
  <c r="B3520" i="12"/>
  <c r="B3519" i="12"/>
  <c r="B3518" i="12"/>
  <c r="B3517" i="12"/>
  <c r="B3516" i="12"/>
  <c r="B3515" i="12"/>
  <c r="B3514" i="12"/>
  <c r="B3513" i="12"/>
  <c r="B3512" i="12"/>
  <c r="B3511" i="12"/>
  <c r="B3510" i="12"/>
  <c r="B3509" i="12"/>
  <c r="B3508" i="12"/>
  <c r="B3507" i="12"/>
  <c r="B3506" i="12"/>
  <c r="B3505" i="12"/>
  <c r="B3504" i="12"/>
  <c r="B3503" i="12"/>
  <c r="B3502" i="12"/>
  <c r="B3501" i="12"/>
  <c r="B3500" i="12"/>
  <c r="B3499" i="12"/>
  <c r="B3498" i="12"/>
  <c r="B3497" i="12"/>
  <c r="B3496" i="12"/>
  <c r="B3495" i="12"/>
  <c r="B3494" i="12"/>
  <c r="B3493" i="12"/>
  <c r="B3492" i="12"/>
  <c r="B3491" i="12"/>
  <c r="B3490" i="12"/>
  <c r="B3489" i="12"/>
  <c r="B3488" i="12"/>
  <c r="B3487" i="12"/>
  <c r="B3486" i="12"/>
  <c r="B3485" i="12"/>
  <c r="B3484" i="12"/>
  <c r="B3483" i="12"/>
  <c r="B3482" i="12"/>
  <c r="B3481" i="12"/>
  <c r="B3480" i="12"/>
  <c r="B3479" i="12"/>
  <c r="B3478" i="12"/>
  <c r="B3477" i="12"/>
  <c r="B3476" i="12"/>
  <c r="B3475" i="12"/>
  <c r="B3474" i="12"/>
  <c r="B3473" i="12"/>
  <c r="B3472" i="12"/>
  <c r="B3471" i="12"/>
  <c r="B3470" i="12"/>
  <c r="B3469" i="12"/>
  <c r="B3468" i="12"/>
  <c r="B3467" i="12"/>
  <c r="B3466" i="12"/>
  <c r="B3465" i="12"/>
  <c r="B3464" i="12"/>
  <c r="B3463" i="12"/>
  <c r="B3462" i="12"/>
  <c r="B3461" i="12"/>
  <c r="B3460" i="12"/>
  <c r="B3459" i="12"/>
  <c r="B3458" i="12"/>
  <c r="B3457" i="12"/>
  <c r="B3456" i="12"/>
  <c r="B3455" i="12"/>
  <c r="B3454" i="12"/>
  <c r="B3453" i="12"/>
  <c r="B3452" i="12"/>
  <c r="B3451" i="12"/>
  <c r="B3450" i="12"/>
  <c r="B3449" i="12"/>
  <c r="B3448" i="12"/>
  <c r="B3447" i="12"/>
  <c r="B3446" i="12"/>
  <c r="B3445" i="12"/>
  <c r="B3444" i="12"/>
  <c r="B3443" i="12"/>
  <c r="B3442" i="12"/>
  <c r="B3441" i="12"/>
  <c r="B3440" i="12"/>
  <c r="B3439" i="12"/>
  <c r="B3438" i="12"/>
  <c r="B3437" i="12"/>
  <c r="B3436" i="12"/>
  <c r="B3435" i="12"/>
  <c r="B3434" i="12"/>
  <c r="B3433" i="12"/>
  <c r="B3432" i="12"/>
  <c r="B3431" i="12"/>
  <c r="B3430" i="12"/>
  <c r="B3429" i="12"/>
  <c r="B3428" i="12"/>
  <c r="B3427" i="12"/>
  <c r="B3426" i="12"/>
  <c r="B3425" i="12"/>
  <c r="B3424" i="12"/>
  <c r="B3423" i="12"/>
  <c r="B3422" i="12"/>
  <c r="B3421" i="12"/>
  <c r="B3420" i="12"/>
  <c r="B3419" i="12"/>
  <c r="B3418" i="12"/>
  <c r="B3417" i="12"/>
  <c r="B3416" i="12"/>
  <c r="B3415" i="12"/>
  <c r="B3414" i="12"/>
  <c r="B3413" i="12"/>
  <c r="B3412" i="12"/>
  <c r="B3411" i="12"/>
  <c r="B3410" i="12"/>
  <c r="B3409" i="12"/>
  <c r="B3408" i="12"/>
  <c r="B3407" i="12"/>
  <c r="B3406" i="12"/>
  <c r="B3405" i="12"/>
  <c r="B3404" i="12"/>
  <c r="B3403" i="12"/>
  <c r="B3402" i="12"/>
  <c r="B3401" i="12"/>
  <c r="B3400" i="12"/>
  <c r="B3399" i="12"/>
  <c r="B3398" i="12"/>
  <c r="B3397" i="12"/>
  <c r="B3396" i="12"/>
  <c r="B3395" i="12"/>
  <c r="B3394" i="12"/>
  <c r="B3393" i="12"/>
  <c r="B3392" i="12"/>
  <c r="B3391" i="12"/>
  <c r="B3390" i="12"/>
  <c r="B3389" i="12"/>
  <c r="B3388" i="12"/>
  <c r="B3387" i="12"/>
  <c r="B3386" i="12"/>
  <c r="B3385" i="12"/>
  <c r="B3384" i="12"/>
  <c r="B3383" i="12"/>
  <c r="B3382" i="12"/>
  <c r="B3381" i="12"/>
  <c r="B3380" i="12"/>
  <c r="B3379" i="12"/>
  <c r="B3378" i="12"/>
  <c r="B3377" i="12"/>
  <c r="B3376" i="12"/>
  <c r="B3375" i="12"/>
  <c r="B3374" i="12"/>
  <c r="B3373" i="12"/>
  <c r="B3372" i="12"/>
  <c r="B3371" i="12"/>
  <c r="B3370" i="12"/>
  <c r="B3369" i="12"/>
  <c r="B3368" i="12"/>
  <c r="B3367" i="12"/>
  <c r="B3366" i="12"/>
  <c r="B3365" i="12"/>
  <c r="B3364" i="12"/>
  <c r="B3363" i="12"/>
  <c r="B3362" i="12"/>
  <c r="B3361" i="12"/>
  <c r="B3360" i="12"/>
  <c r="B3359" i="12"/>
  <c r="B3358" i="12"/>
  <c r="B3357" i="12"/>
  <c r="B3356" i="12"/>
  <c r="B3355" i="12"/>
  <c r="B3354" i="12"/>
  <c r="B3353" i="12"/>
  <c r="B3352" i="12"/>
  <c r="B3351" i="12"/>
  <c r="B3350" i="12"/>
  <c r="B3349" i="12"/>
  <c r="B3348" i="12"/>
  <c r="B3347" i="12"/>
  <c r="B3346" i="12"/>
  <c r="B3345" i="12"/>
  <c r="B3344" i="12"/>
  <c r="B3343" i="12"/>
  <c r="B3342" i="12"/>
  <c r="B3341" i="12"/>
  <c r="B3340" i="12"/>
  <c r="B3339" i="12"/>
  <c r="B3338" i="12"/>
  <c r="B3337" i="12"/>
  <c r="B3336" i="12"/>
  <c r="B3335" i="12"/>
  <c r="B3334" i="12"/>
  <c r="B3333" i="12"/>
  <c r="B3332" i="12"/>
  <c r="B3331" i="12"/>
  <c r="B3330" i="12"/>
  <c r="B3329" i="12"/>
  <c r="B3328" i="12"/>
  <c r="B3327" i="12"/>
  <c r="B3326" i="12"/>
  <c r="B3325" i="12"/>
  <c r="B3324" i="12"/>
  <c r="B3323" i="12"/>
  <c r="B3322" i="12"/>
  <c r="B3321" i="12"/>
  <c r="B3320" i="12"/>
  <c r="B3319" i="12"/>
  <c r="B3318" i="12"/>
  <c r="B3317" i="12"/>
  <c r="B3316" i="12"/>
  <c r="B3315" i="12"/>
  <c r="B3314" i="12"/>
  <c r="B3313" i="12"/>
  <c r="B3312" i="12"/>
  <c r="B3311" i="12"/>
  <c r="B3310" i="12"/>
  <c r="B3309" i="12"/>
  <c r="B3308" i="12"/>
  <c r="B3307" i="12"/>
  <c r="B3306" i="12"/>
  <c r="B3305" i="12"/>
  <c r="B3304" i="12"/>
  <c r="B3303" i="12"/>
  <c r="B3302" i="12"/>
  <c r="B3301" i="12"/>
  <c r="B3300" i="12"/>
  <c r="B3299" i="12"/>
  <c r="B3298" i="12"/>
  <c r="B3297" i="12"/>
  <c r="B3296" i="12"/>
  <c r="B3295" i="12"/>
  <c r="B3294" i="12"/>
  <c r="B3293" i="12"/>
  <c r="B3292" i="12"/>
  <c r="B3291" i="12"/>
  <c r="B3290" i="12"/>
  <c r="B3289" i="12"/>
  <c r="B3288" i="12"/>
  <c r="B3287" i="12"/>
  <c r="B3286" i="12"/>
  <c r="B3285" i="12"/>
  <c r="B3284" i="12"/>
  <c r="B3283" i="12"/>
  <c r="B3282" i="12"/>
  <c r="B3281" i="12"/>
  <c r="B3280" i="12"/>
  <c r="B3279" i="12"/>
  <c r="B3278" i="12"/>
  <c r="B3277" i="12"/>
  <c r="B3276" i="12"/>
  <c r="B3275" i="12"/>
  <c r="B3274" i="12"/>
  <c r="B3273" i="12"/>
  <c r="B3272" i="12"/>
  <c r="B3271" i="12"/>
  <c r="B3270" i="12"/>
  <c r="B3269" i="12"/>
  <c r="B3268" i="12"/>
  <c r="B3267" i="12"/>
  <c r="B3266" i="12"/>
  <c r="B3265" i="12"/>
  <c r="B3264" i="12"/>
  <c r="B3263" i="12"/>
  <c r="B3262" i="12"/>
  <c r="B3261" i="12"/>
  <c r="B3260" i="12"/>
  <c r="B3259" i="12"/>
  <c r="B3258" i="12"/>
  <c r="B3257" i="12"/>
  <c r="B3256" i="12"/>
  <c r="B3255" i="12"/>
  <c r="B3254" i="12"/>
  <c r="B3253" i="12"/>
  <c r="B3252" i="12"/>
  <c r="B3251" i="12"/>
  <c r="B3250" i="12"/>
  <c r="B3249" i="12"/>
  <c r="B3248" i="12"/>
  <c r="B3247" i="12"/>
  <c r="B3246" i="12"/>
  <c r="B3245" i="12"/>
  <c r="B3244" i="12"/>
  <c r="B3243" i="12"/>
  <c r="B3242" i="12"/>
  <c r="B3241" i="12"/>
  <c r="B3240" i="12"/>
  <c r="B3239" i="12"/>
  <c r="B3238" i="12"/>
  <c r="B3237" i="12"/>
  <c r="B3236" i="12"/>
  <c r="B3235" i="12"/>
  <c r="B3234" i="12"/>
  <c r="B3233" i="12"/>
  <c r="B3232" i="12"/>
  <c r="B3231" i="12"/>
  <c r="B3230" i="12"/>
  <c r="B3229" i="12"/>
  <c r="B3228" i="12"/>
  <c r="B3227" i="12"/>
  <c r="B3226" i="12"/>
  <c r="B3225" i="12"/>
  <c r="B3224" i="12"/>
  <c r="B3223" i="12"/>
  <c r="B3222" i="12"/>
  <c r="B3221" i="12"/>
  <c r="B3220" i="12"/>
  <c r="B3219" i="12"/>
  <c r="B3218" i="12"/>
  <c r="B3217" i="12"/>
  <c r="B3216" i="12"/>
  <c r="B3215" i="12"/>
  <c r="B3214" i="12"/>
  <c r="B3213" i="12"/>
  <c r="B3212" i="12"/>
  <c r="B3211" i="12"/>
  <c r="B3210" i="12"/>
  <c r="B3209" i="12"/>
  <c r="B3208" i="12"/>
  <c r="B3207" i="12"/>
  <c r="B3206" i="12"/>
  <c r="B3205" i="12"/>
  <c r="B3204" i="12"/>
  <c r="B3203" i="12"/>
  <c r="B3202" i="12"/>
  <c r="B3201" i="12"/>
  <c r="B3200" i="12"/>
  <c r="B3199" i="12"/>
  <c r="B3198" i="12"/>
  <c r="B3197" i="12"/>
  <c r="B3196" i="12"/>
  <c r="B3195" i="12"/>
  <c r="B3194" i="12"/>
  <c r="B3193" i="12"/>
  <c r="B3192" i="12"/>
  <c r="B3191" i="12"/>
  <c r="B3190" i="12"/>
  <c r="B3189" i="12"/>
  <c r="B3188" i="12"/>
  <c r="B3187" i="12"/>
  <c r="B3186" i="12"/>
  <c r="B3185" i="12"/>
  <c r="B3184" i="12"/>
  <c r="B3183" i="12"/>
  <c r="B3182" i="12"/>
  <c r="B3181" i="12"/>
  <c r="B3180" i="12"/>
  <c r="B3179" i="12"/>
  <c r="B3178" i="12"/>
  <c r="B3177" i="12"/>
  <c r="B3176" i="12"/>
  <c r="B3175" i="12"/>
  <c r="B3174" i="12"/>
  <c r="B3173" i="12"/>
  <c r="B3172" i="12"/>
  <c r="B3171" i="12"/>
  <c r="B3170" i="12"/>
  <c r="B3169" i="12"/>
  <c r="B3168" i="12"/>
  <c r="B3167" i="12"/>
  <c r="B3166" i="12"/>
  <c r="B3165" i="12"/>
  <c r="B3164" i="12"/>
  <c r="B3163" i="12"/>
  <c r="B3162" i="12"/>
  <c r="B3161" i="12"/>
  <c r="B3160" i="12"/>
  <c r="B3159" i="12"/>
  <c r="B3158" i="12"/>
  <c r="B3157" i="12"/>
  <c r="B3156" i="12"/>
  <c r="B3155" i="12"/>
  <c r="B3154" i="12"/>
  <c r="B3153" i="12"/>
  <c r="B3152" i="12"/>
  <c r="B3151" i="12"/>
  <c r="B3150" i="12"/>
  <c r="B3149" i="12"/>
  <c r="B3148" i="12"/>
  <c r="B3147" i="12"/>
  <c r="B3146" i="12"/>
  <c r="B3145" i="12"/>
  <c r="B3144" i="12"/>
  <c r="B3143" i="12"/>
  <c r="B3142" i="12"/>
  <c r="B3141" i="12"/>
  <c r="B3140" i="12"/>
  <c r="B3139" i="12"/>
  <c r="B3138" i="12"/>
  <c r="B3137" i="12"/>
  <c r="B3136" i="12"/>
  <c r="B3135" i="12"/>
  <c r="B3134" i="12"/>
  <c r="B3133" i="12"/>
  <c r="B3132" i="12"/>
  <c r="B3131" i="12"/>
  <c r="B3130" i="12"/>
  <c r="B3129" i="12"/>
  <c r="B3128" i="12"/>
  <c r="B3127" i="12"/>
  <c r="B3126" i="12"/>
  <c r="B3125" i="12"/>
  <c r="B3124" i="12"/>
  <c r="B3123" i="12"/>
  <c r="B3122" i="12"/>
  <c r="B3121" i="12"/>
  <c r="B3120" i="12"/>
  <c r="B3119" i="12"/>
  <c r="B3118" i="12"/>
  <c r="B3117" i="12"/>
  <c r="B3116" i="12"/>
  <c r="B3115" i="12"/>
  <c r="B3114" i="12"/>
  <c r="B3113" i="12"/>
  <c r="B3112" i="12"/>
  <c r="B3111" i="12"/>
  <c r="B3110" i="12"/>
  <c r="B3109" i="12"/>
  <c r="B3108" i="12"/>
  <c r="B3107" i="12"/>
  <c r="B3106" i="12"/>
  <c r="B3105" i="12"/>
  <c r="B3104" i="12"/>
  <c r="B3103" i="12"/>
  <c r="B3102" i="12"/>
  <c r="B3101" i="12"/>
  <c r="B3100" i="12"/>
  <c r="B3099" i="12"/>
  <c r="B3098" i="12"/>
  <c r="B3097" i="12"/>
  <c r="B3096" i="12"/>
  <c r="B3095" i="12"/>
  <c r="B3094" i="12"/>
  <c r="B3093" i="12"/>
  <c r="B3092" i="12"/>
  <c r="B3091" i="12"/>
  <c r="B3090" i="12"/>
  <c r="B3089" i="12"/>
  <c r="B3088" i="12"/>
  <c r="B3087" i="12"/>
  <c r="B3086" i="12"/>
  <c r="B3085" i="12"/>
  <c r="B3084" i="12"/>
  <c r="B3083" i="12"/>
  <c r="B3082" i="12"/>
  <c r="B3081" i="12"/>
  <c r="B3080" i="12"/>
  <c r="B3079" i="12"/>
  <c r="B3078" i="12"/>
  <c r="B3077" i="12"/>
  <c r="B3076" i="12"/>
  <c r="B3075" i="12"/>
  <c r="B3074" i="12"/>
  <c r="B3073" i="12"/>
  <c r="B3072" i="12"/>
  <c r="B3071" i="12"/>
  <c r="B3070" i="12"/>
  <c r="B3069" i="12"/>
  <c r="B3068" i="12"/>
  <c r="B3067" i="12"/>
  <c r="B3066" i="12"/>
  <c r="B3065" i="12"/>
  <c r="B3064" i="12"/>
  <c r="B3063" i="12"/>
  <c r="B3062" i="12"/>
  <c r="B3061" i="12"/>
  <c r="B3060" i="12"/>
  <c r="B3059" i="12"/>
  <c r="B3058" i="12"/>
  <c r="B3057" i="12"/>
  <c r="B3056" i="12"/>
  <c r="B3055" i="12"/>
  <c r="B3054" i="12"/>
  <c r="B3053" i="12"/>
  <c r="B3052" i="12"/>
  <c r="B3051" i="12"/>
  <c r="B3050" i="12"/>
  <c r="B3049" i="12"/>
  <c r="B3048" i="12"/>
  <c r="B3047" i="12"/>
  <c r="B3046" i="12"/>
  <c r="B3045" i="12"/>
  <c r="B3044" i="12"/>
  <c r="B3043" i="12"/>
  <c r="B3042" i="12"/>
  <c r="B3041" i="12"/>
  <c r="B3040" i="12"/>
  <c r="B3039" i="12"/>
  <c r="B3038" i="12"/>
  <c r="B3037" i="12"/>
  <c r="B3036" i="12"/>
  <c r="B3035" i="12"/>
  <c r="B3034" i="12"/>
  <c r="B3033" i="12"/>
  <c r="B3032" i="12"/>
  <c r="B3031" i="12"/>
  <c r="B3030" i="12"/>
  <c r="B3029" i="12"/>
  <c r="B3028" i="12"/>
  <c r="B3027" i="12"/>
  <c r="B3026" i="12"/>
  <c r="B3025" i="12"/>
  <c r="B3024" i="12"/>
  <c r="B3023" i="12"/>
  <c r="B3022" i="12"/>
  <c r="B3021" i="12"/>
  <c r="B3020" i="12"/>
  <c r="B3019" i="12"/>
  <c r="B3018" i="12"/>
  <c r="B3017" i="12"/>
  <c r="B3016" i="12"/>
  <c r="B3015" i="12"/>
  <c r="B3014" i="12"/>
  <c r="B3013" i="12"/>
  <c r="B3012" i="12"/>
  <c r="B3011" i="12"/>
  <c r="B3010" i="12"/>
  <c r="B3009" i="12"/>
  <c r="B3008" i="12"/>
  <c r="B3007" i="12"/>
  <c r="B3006" i="12"/>
  <c r="B3005" i="12"/>
  <c r="B3004" i="12"/>
  <c r="B3003" i="12"/>
  <c r="B3002" i="12"/>
  <c r="B3001" i="12"/>
  <c r="B3000" i="12"/>
  <c r="B2999" i="12"/>
  <c r="B2998" i="12"/>
  <c r="B2997" i="12"/>
  <c r="B2996" i="12"/>
  <c r="B2995" i="12"/>
  <c r="B2994" i="12"/>
  <c r="B2993" i="12"/>
  <c r="B2992" i="12"/>
  <c r="B2991" i="12"/>
  <c r="B2990" i="12"/>
  <c r="B2989" i="12"/>
  <c r="B2988" i="12"/>
  <c r="B2987" i="12"/>
  <c r="B2986" i="12"/>
  <c r="B2985" i="12"/>
  <c r="B2984" i="12"/>
  <c r="B2983" i="12"/>
  <c r="B2982" i="12"/>
  <c r="B2981" i="12"/>
  <c r="B2980" i="12"/>
  <c r="B2979" i="12"/>
  <c r="B2978" i="12"/>
  <c r="B2977" i="12"/>
  <c r="B2976" i="12"/>
  <c r="B2975" i="12"/>
  <c r="B2974" i="12"/>
  <c r="B2973" i="12"/>
  <c r="B2972" i="12"/>
  <c r="B2971" i="12"/>
  <c r="B2970" i="12"/>
  <c r="B2969" i="12"/>
  <c r="B2968" i="12"/>
  <c r="B2967" i="12"/>
  <c r="B2966" i="12"/>
  <c r="B2965" i="12"/>
  <c r="B2964" i="12"/>
  <c r="B2963" i="12"/>
  <c r="B2962" i="12"/>
  <c r="B2961" i="12"/>
  <c r="B2960" i="12"/>
  <c r="B2959" i="12"/>
  <c r="B2958" i="12"/>
  <c r="B2957" i="12"/>
  <c r="B2956" i="12"/>
  <c r="B2955" i="12"/>
  <c r="B2954" i="12"/>
  <c r="B2953" i="12"/>
  <c r="B2952" i="12"/>
  <c r="B2951" i="12"/>
  <c r="B2950" i="12"/>
  <c r="B2949" i="12"/>
  <c r="B2948" i="12"/>
  <c r="B2947" i="12"/>
  <c r="B2946" i="12"/>
  <c r="B2945" i="12"/>
  <c r="B2944" i="12"/>
  <c r="B2943" i="12"/>
  <c r="B2942" i="12"/>
  <c r="B2941" i="12"/>
  <c r="B2940" i="12"/>
  <c r="B2939" i="12"/>
  <c r="B2938" i="12"/>
  <c r="B2937" i="12"/>
  <c r="B2936" i="12"/>
  <c r="B2935" i="12"/>
  <c r="B2934" i="12"/>
  <c r="B2933" i="12"/>
  <c r="B2932" i="12"/>
  <c r="B2931" i="12"/>
  <c r="B2930" i="12"/>
  <c r="B2929" i="12"/>
  <c r="B2928" i="12"/>
  <c r="B2927" i="12"/>
  <c r="B2926" i="12"/>
  <c r="B2925" i="12"/>
  <c r="B2924" i="12"/>
  <c r="B2923" i="12"/>
  <c r="B2922" i="12"/>
  <c r="B2921" i="12"/>
  <c r="B2920" i="12"/>
  <c r="B2919" i="12"/>
  <c r="B2918" i="12"/>
  <c r="B2917" i="12"/>
  <c r="B2916" i="12"/>
  <c r="B2915" i="12"/>
  <c r="B2914" i="12"/>
  <c r="B2913" i="12"/>
  <c r="B2912" i="12"/>
  <c r="B2911" i="12"/>
  <c r="B2910" i="12"/>
  <c r="B2909" i="12"/>
  <c r="B2908" i="12"/>
  <c r="B2907" i="12"/>
  <c r="B2906" i="12"/>
  <c r="B2905" i="12"/>
  <c r="B2904" i="12"/>
  <c r="B2903" i="12"/>
  <c r="B2902" i="12"/>
  <c r="B2901" i="12"/>
  <c r="B2900" i="12"/>
  <c r="B2899" i="12"/>
  <c r="B2898" i="12"/>
  <c r="B2897" i="12"/>
  <c r="B2896" i="12"/>
  <c r="B2895" i="12"/>
  <c r="B2894" i="12"/>
  <c r="B2893" i="12"/>
  <c r="B2892" i="12"/>
  <c r="B2891" i="12"/>
  <c r="B2890" i="12"/>
  <c r="B2889" i="12"/>
  <c r="B2888" i="12"/>
  <c r="B2887" i="12"/>
  <c r="B2886" i="12"/>
  <c r="B2885" i="12"/>
  <c r="B2884" i="12"/>
  <c r="B2883" i="12"/>
  <c r="B2882" i="12"/>
  <c r="B2881" i="12"/>
  <c r="B2880" i="12"/>
  <c r="B2879" i="12"/>
  <c r="B2878" i="12"/>
  <c r="B2877" i="12"/>
  <c r="B2876" i="12"/>
  <c r="B2875" i="12"/>
  <c r="B2874" i="12"/>
  <c r="B2873" i="12"/>
  <c r="B2872" i="12"/>
  <c r="B2871" i="12"/>
  <c r="B2870" i="12"/>
  <c r="B2869" i="12"/>
  <c r="B2868" i="12"/>
  <c r="B2867" i="12"/>
  <c r="B2866" i="12"/>
  <c r="B2865" i="12"/>
  <c r="B2864" i="12"/>
  <c r="B2863" i="12"/>
  <c r="B2862" i="12"/>
  <c r="B2861" i="12"/>
  <c r="B2860" i="12"/>
  <c r="B2859" i="12"/>
  <c r="B2858" i="12"/>
  <c r="B2857" i="12"/>
  <c r="B2856" i="12"/>
  <c r="B2855" i="12"/>
  <c r="B2854" i="12"/>
  <c r="B2853" i="12"/>
  <c r="B2852" i="12"/>
  <c r="B2851" i="12"/>
  <c r="B2850" i="12"/>
  <c r="B2849" i="12"/>
  <c r="B2848" i="12"/>
  <c r="B2847" i="12"/>
  <c r="B2846" i="12"/>
  <c r="B2845" i="12"/>
  <c r="B2844" i="12"/>
  <c r="B2843" i="12"/>
  <c r="B2842" i="12"/>
  <c r="B2841" i="12"/>
  <c r="B2840" i="12"/>
  <c r="B2839" i="12"/>
  <c r="B2838" i="12"/>
  <c r="B2837" i="12"/>
  <c r="B2836" i="12"/>
  <c r="B2835" i="12"/>
  <c r="B2834" i="12"/>
  <c r="B2833" i="12"/>
  <c r="B2832" i="12"/>
  <c r="B2831" i="12"/>
  <c r="B2830" i="12"/>
  <c r="B2829" i="12"/>
  <c r="B2828" i="12"/>
  <c r="B2827" i="12"/>
  <c r="B2826" i="12"/>
  <c r="B2825" i="12"/>
  <c r="B2824" i="12"/>
  <c r="B2823" i="12"/>
  <c r="B2822" i="12"/>
  <c r="B2821" i="12"/>
  <c r="B2820" i="12"/>
  <c r="B2819" i="12"/>
  <c r="B2818" i="12"/>
  <c r="B2817" i="12"/>
  <c r="B2816" i="12"/>
  <c r="B2815" i="12"/>
  <c r="B2814" i="12"/>
  <c r="B2813" i="12"/>
  <c r="B2812" i="12"/>
  <c r="B2811" i="12"/>
  <c r="B2810" i="12"/>
  <c r="B2809" i="12"/>
  <c r="B2808" i="12"/>
  <c r="B2807" i="12"/>
  <c r="B2806" i="12"/>
  <c r="B2805" i="12"/>
  <c r="B2804" i="12"/>
  <c r="B2803" i="12"/>
  <c r="B2802" i="12"/>
  <c r="B2801" i="12"/>
  <c r="B2800" i="12"/>
  <c r="B2799" i="12"/>
  <c r="B2798" i="12"/>
  <c r="B2797" i="12"/>
  <c r="B2796" i="12"/>
  <c r="B2795" i="12"/>
  <c r="B2794" i="12"/>
  <c r="B2793" i="12"/>
  <c r="B2792" i="12"/>
  <c r="B2791" i="12"/>
  <c r="B2790" i="12"/>
  <c r="B2789" i="12"/>
  <c r="B2788" i="12"/>
  <c r="B2787" i="12"/>
  <c r="B2786" i="12"/>
  <c r="B2785" i="12"/>
  <c r="B2784" i="12"/>
  <c r="B2783" i="12"/>
  <c r="B2782" i="12"/>
  <c r="B2781" i="12"/>
  <c r="B2780" i="12"/>
  <c r="B2779" i="12"/>
  <c r="B2778" i="12"/>
  <c r="B2777" i="12"/>
  <c r="B2776" i="12"/>
  <c r="B2775" i="12"/>
  <c r="B2774" i="12"/>
  <c r="B2773" i="12"/>
  <c r="B2772" i="12"/>
  <c r="B2771" i="12"/>
  <c r="B2770" i="12"/>
  <c r="B2769" i="12"/>
  <c r="B2768" i="12"/>
  <c r="B2767" i="12"/>
  <c r="B2766" i="12"/>
  <c r="B2765" i="12"/>
  <c r="B2764" i="12"/>
  <c r="B2763" i="12"/>
  <c r="B2762" i="12"/>
  <c r="B2761" i="12"/>
  <c r="B2760" i="12"/>
  <c r="B2759" i="12"/>
  <c r="B2758" i="12"/>
  <c r="B2757" i="12"/>
  <c r="B2756" i="12"/>
  <c r="B2755" i="12"/>
  <c r="B2754" i="12"/>
  <c r="B2753" i="12"/>
  <c r="B2752" i="12"/>
  <c r="B2751" i="12"/>
  <c r="B2750" i="12"/>
  <c r="B2749" i="12"/>
  <c r="B2748" i="12"/>
  <c r="B2747" i="12"/>
  <c r="B2746" i="12"/>
  <c r="B2745" i="12"/>
  <c r="B2744" i="12"/>
  <c r="B2743" i="12"/>
  <c r="B2742" i="12"/>
  <c r="B2741" i="12"/>
  <c r="B2740" i="12"/>
  <c r="B2739" i="12"/>
  <c r="B2738" i="12"/>
  <c r="B2737" i="12"/>
  <c r="B2736" i="12"/>
  <c r="B2735" i="12"/>
  <c r="B2734" i="12"/>
  <c r="B2733" i="12"/>
  <c r="B2732" i="12"/>
  <c r="B2731" i="12"/>
  <c r="B2730" i="12"/>
  <c r="B2729" i="12"/>
  <c r="B2728" i="12"/>
  <c r="B2727" i="12"/>
  <c r="B2726" i="12"/>
  <c r="B2725" i="12"/>
  <c r="B2724" i="12"/>
  <c r="B2723" i="12"/>
  <c r="B2722" i="12"/>
  <c r="B2721" i="12"/>
  <c r="B2720" i="12"/>
  <c r="B2719" i="12"/>
  <c r="B2718" i="12"/>
  <c r="B2717" i="12"/>
  <c r="B2716" i="12"/>
  <c r="B2715" i="12"/>
  <c r="B2714" i="12"/>
  <c r="B2713" i="12"/>
  <c r="B2712" i="12"/>
  <c r="B2711" i="12"/>
  <c r="B2710" i="12"/>
  <c r="B2709" i="12"/>
  <c r="B2708" i="12"/>
  <c r="B2707" i="12"/>
  <c r="B2706" i="12"/>
  <c r="B2705" i="12"/>
  <c r="B2704" i="12"/>
  <c r="B2703" i="12"/>
  <c r="B2702" i="12"/>
  <c r="B2701" i="12"/>
  <c r="B2700" i="12"/>
  <c r="B2699" i="12"/>
  <c r="B2698" i="12"/>
  <c r="B2697" i="12"/>
  <c r="B2696" i="12"/>
  <c r="B2695" i="12"/>
  <c r="B2694" i="12"/>
  <c r="B2693" i="12"/>
  <c r="B2692" i="12"/>
  <c r="B2691" i="12"/>
  <c r="B2690" i="12"/>
  <c r="B2689" i="12"/>
  <c r="B2688" i="12"/>
  <c r="B2687" i="12"/>
  <c r="B2686" i="12"/>
  <c r="B2685" i="12"/>
  <c r="B2684" i="12"/>
  <c r="B2683" i="12"/>
  <c r="B2682" i="12"/>
  <c r="B2681" i="12"/>
  <c r="B2680" i="12"/>
  <c r="B2679" i="12"/>
  <c r="B2678" i="12"/>
  <c r="B2677" i="12"/>
  <c r="B2676" i="12"/>
  <c r="B2675" i="12"/>
  <c r="B2674" i="12"/>
  <c r="B2673" i="12"/>
  <c r="B2672" i="12"/>
  <c r="B2671" i="12"/>
  <c r="B2670" i="12"/>
  <c r="B2669" i="12"/>
  <c r="B2668" i="12"/>
  <c r="B2667" i="12"/>
  <c r="B2666" i="12"/>
  <c r="B2665" i="12"/>
  <c r="B2664" i="12"/>
  <c r="B2663" i="12"/>
  <c r="B2662" i="12"/>
  <c r="B2661" i="12"/>
  <c r="B2660" i="12"/>
  <c r="B2659" i="12"/>
  <c r="B2658" i="12"/>
  <c r="B2657" i="12"/>
  <c r="B2656" i="12"/>
  <c r="B2655" i="12"/>
  <c r="B2654" i="12"/>
  <c r="B2653" i="12"/>
  <c r="B2652" i="12"/>
  <c r="B2651" i="12"/>
  <c r="B2650" i="12"/>
  <c r="B2649" i="12"/>
  <c r="B2648" i="12"/>
  <c r="B2647" i="12"/>
  <c r="B2646" i="12"/>
  <c r="B2645" i="12"/>
  <c r="B2644" i="12"/>
  <c r="B2643" i="12"/>
  <c r="B2642" i="12"/>
  <c r="B2641" i="12"/>
  <c r="B2640" i="12"/>
  <c r="B2639" i="12"/>
  <c r="B2638" i="12"/>
  <c r="B2637" i="12"/>
  <c r="B2636" i="12"/>
  <c r="B2635" i="12"/>
  <c r="B2634" i="12"/>
  <c r="B2633" i="12"/>
  <c r="B2632" i="12"/>
  <c r="B2631" i="12"/>
  <c r="B2630" i="12"/>
  <c r="B2629" i="12"/>
  <c r="B2628" i="12"/>
  <c r="B2627" i="12"/>
  <c r="B2626" i="12"/>
  <c r="B2625" i="12"/>
  <c r="B2624" i="12"/>
  <c r="B2623" i="12"/>
  <c r="B2622" i="12"/>
  <c r="B2621" i="12"/>
  <c r="B2620" i="12"/>
  <c r="B2619" i="12"/>
  <c r="B2618" i="12"/>
  <c r="B2617" i="12"/>
  <c r="B2616" i="12"/>
  <c r="B2615" i="12"/>
  <c r="B2614" i="12"/>
  <c r="B2613" i="12"/>
  <c r="B2612" i="12"/>
  <c r="B2611" i="12"/>
  <c r="B2610" i="12"/>
  <c r="B2609" i="12"/>
  <c r="B2608" i="12"/>
  <c r="B2607" i="12"/>
  <c r="B2606" i="12"/>
  <c r="B2605" i="12"/>
  <c r="B2604" i="12"/>
  <c r="B2603" i="12"/>
  <c r="B2602" i="12"/>
  <c r="B2601" i="12"/>
  <c r="B2600" i="12"/>
  <c r="B2599" i="12"/>
  <c r="B2598" i="12"/>
  <c r="B2597" i="12"/>
  <c r="B2596" i="12"/>
  <c r="B2595" i="12"/>
  <c r="B2594" i="12"/>
  <c r="B2593" i="12"/>
  <c r="B2592" i="12"/>
  <c r="B2591" i="12"/>
  <c r="B2590" i="12"/>
  <c r="B2589" i="12"/>
  <c r="B2588" i="12"/>
  <c r="B2587" i="12"/>
  <c r="B2586" i="12"/>
  <c r="B2585" i="12"/>
  <c r="B2584" i="12"/>
  <c r="B2583" i="12"/>
  <c r="B2582" i="12"/>
  <c r="B2581" i="12"/>
  <c r="B2580" i="12"/>
  <c r="B2579" i="12"/>
  <c r="B2578" i="12"/>
  <c r="B2577" i="12"/>
  <c r="B2576" i="12"/>
  <c r="B2575" i="12"/>
  <c r="B2574" i="12"/>
  <c r="B2573" i="12"/>
  <c r="B2572" i="12"/>
  <c r="B2571" i="12"/>
  <c r="B2570" i="12"/>
  <c r="B2569" i="12"/>
  <c r="B2568" i="12"/>
  <c r="B2567" i="12"/>
  <c r="B2566" i="12"/>
  <c r="B2565" i="12"/>
  <c r="B2564" i="12"/>
  <c r="B2563" i="12"/>
  <c r="B2562" i="12"/>
  <c r="B2561" i="12"/>
  <c r="B2560" i="12"/>
  <c r="B2559" i="12"/>
  <c r="B2558" i="12"/>
  <c r="B2557" i="12"/>
  <c r="B2556" i="12"/>
  <c r="B2555" i="12"/>
  <c r="B2554" i="12"/>
  <c r="B2553" i="12"/>
  <c r="B2552" i="12"/>
  <c r="B2551" i="12"/>
  <c r="B2550" i="12"/>
  <c r="B2549" i="12"/>
  <c r="B2548" i="12"/>
  <c r="B2547" i="12"/>
  <c r="B2546" i="12"/>
  <c r="B2545" i="12"/>
  <c r="B2544" i="12"/>
  <c r="B2543" i="12"/>
  <c r="B2542" i="12"/>
  <c r="B2541" i="12"/>
  <c r="B2540" i="12"/>
  <c r="B2539" i="12"/>
  <c r="B2538" i="12"/>
  <c r="B2537" i="12"/>
  <c r="B2536" i="12"/>
  <c r="B2535" i="12"/>
  <c r="B2534" i="12"/>
  <c r="B2533" i="12"/>
  <c r="B2532" i="12"/>
  <c r="B2531" i="12"/>
  <c r="B2530" i="12"/>
  <c r="B2529" i="12"/>
  <c r="B2528" i="12"/>
  <c r="B2527" i="12"/>
  <c r="B2526" i="12"/>
  <c r="B2525" i="12"/>
  <c r="B2524" i="12"/>
  <c r="B2523" i="12"/>
  <c r="B2522" i="12"/>
  <c r="B2521" i="12"/>
  <c r="B2520" i="12"/>
  <c r="B2519" i="12"/>
  <c r="B2518" i="12"/>
  <c r="B2517" i="12"/>
  <c r="B2516" i="12"/>
  <c r="B2515" i="12"/>
  <c r="B2514" i="12"/>
  <c r="B2513" i="12"/>
  <c r="B2512" i="12"/>
  <c r="B2511" i="12"/>
  <c r="B2510" i="12"/>
  <c r="B2509" i="12"/>
  <c r="B2508" i="12"/>
  <c r="B2507" i="12"/>
  <c r="B2506" i="12"/>
  <c r="B2505" i="12"/>
  <c r="B2504" i="12"/>
  <c r="B2503" i="12"/>
  <c r="B2502" i="12"/>
  <c r="B2501" i="12"/>
  <c r="B2500" i="12"/>
  <c r="B2499" i="12"/>
  <c r="B2498" i="12"/>
  <c r="B2497" i="12"/>
  <c r="B2496" i="12"/>
  <c r="B2495" i="12"/>
  <c r="B2494" i="12"/>
  <c r="B2493" i="12"/>
  <c r="B2492" i="12"/>
  <c r="B2491" i="12"/>
  <c r="B2490" i="12"/>
  <c r="B2489" i="12"/>
  <c r="B2488" i="12"/>
  <c r="B2487" i="12"/>
  <c r="B2486" i="12"/>
  <c r="B2485" i="12"/>
  <c r="B2484" i="12"/>
  <c r="B2483" i="12"/>
  <c r="B2482" i="12"/>
  <c r="B2481" i="12"/>
  <c r="B2480" i="12"/>
  <c r="B2479" i="12"/>
  <c r="B2478" i="12"/>
  <c r="B2477" i="12"/>
  <c r="B2476" i="12"/>
  <c r="B2475" i="12"/>
  <c r="B2474" i="12"/>
  <c r="B2473" i="12"/>
  <c r="B2472" i="12"/>
  <c r="B2471" i="12"/>
  <c r="B2470" i="12"/>
  <c r="B2469" i="12"/>
  <c r="B2468" i="12"/>
  <c r="B2467" i="12"/>
  <c r="B2466" i="12"/>
  <c r="B2465" i="12"/>
  <c r="B2464" i="12"/>
  <c r="B2463" i="12"/>
  <c r="B2462" i="12"/>
  <c r="B2461" i="12"/>
  <c r="B2460" i="12"/>
  <c r="B2459" i="12"/>
  <c r="B2458" i="12"/>
  <c r="B2457" i="12"/>
  <c r="B2456" i="12"/>
  <c r="B2455" i="12"/>
  <c r="B2454" i="12"/>
  <c r="B2453" i="12"/>
  <c r="B2452" i="12"/>
  <c r="B2451" i="12"/>
  <c r="B2450" i="12"/>
  <c r="B2449" i="12"/>
  <c r="B2448" i="12"/>
  <c r="B2447" i="12"/>
  <c r="B2446" i="12"/>
  <c r="B2445" i="12"/>
  <c r="B2444" i="12"/>
  <c r="B2443" i="12"/>
  <c r="B2442" i="12"/>
  <c r="B2441" i="12"/>
  <c r="B2440" i="12"/>
  <c r="B2439" i="12"/>
  <c r="B2438" i="12"/>
  <c r="B2437" i="12"/>
  <c r="B2436" i="12"/>
  <c r="B2435" i="12"/>
  <c r="B2434" i="12"/>
  <c r="B2433" i="12"/>
  <c r="B2432" i="12"/>
  <c r="B2431" i="12"/>
  <c r="B2430" i="12"/>
  <c r="B2429" i="12"/>
  <c r="B2428" i="12"/>
  <c r="B2427" i="12"/>
  <c r="B2426" i="12"/>
  <c r="B2425" i="12"/>
  <c r="B2424" i="12"/>
  <c r="B2423" i="12"/>
  <c r="B2422" i="12"/>
  <c r="B2421" i="12"/>
  <c r="B2420" i="12"/>
  <c r="B2419" i="12"/>
  <c r="B2418" i="12"/>
  <c r="B2417" i="12"/>
  <c r="B2416" i="12"/>
  <c r="B2415" i="12"/>
  <c r="B2414" i="12"/>
  <c r="B2413" i="12"/>
  <c r="B2412" i="12"/>
  <c r="B2411" i="12"/>
  <c r="B2410" i="12"/>
  <c r="B2409" i="12"/>
  <c r="B2408" i="12"/>
  <c r="B2407" i="12"/>
  <c r="B2406" i="12"/>
  <c r="B2405" i="12"/>
  <c r="B2404" i="12"/>
  <c r="B2403" i="12"/>
  <c r="B2402" i="12"/>
  <c r="B2401" i="12"/>
  <c r="B2400" i="12"/>
  <c r="B2399" i="12"/>
  <c r="B2398" i="12"/>
  <c r="B2397" i="12"/>
  <c r="B2396" i="12"/>
  <c r="B2395" i="12"/>
  <c r="B2394" i="12"/>
  <c r="B2393" i="12"/>
  <c r="B2392" i="12"/>
  <c r="B2391" i="12"/>
  <c r="B2390" i="12"/>
  <c r="B2389" i="12"/>
  <c r="B2388" i="12"/>
  <c r="B2387" i="12"/>
  <c r="B2386" i="12"/>
  <c r="B2385" i="12"/>
  <c r="B2384" i="12"/>
  <c r="B2383" i="12"/>
  <c r="B2382" i="12"/>
  <c r="B2381" i="12"/>
  <c r="B2380" i="12"/>
  <c r="B2379" i="12"/>
  <c r="B2378" i="12"/>
  <c r="B2377" i="12"/>
  <c r="B2376" i="12"/>
  <c r="B2375" i="12"/>
  <c r="B2374" i="12"/>
  <c r="B2373" i="12"/>
  <c r="B2372" i="12"/>
  <c r="B2371" i="12"/>
  <c r="B2370" i="12"/>
  <c r="B2369" i="12"/>
  <c r="B2368" i="12"/>
  <c r="B2367" i="12"/>
  <c r="B2366" i="12"/>
  <c r="B2365" i="12"/>
  <c r="B2364" i="12"/>
  <c r="B2363" i="12"/>
  <c r="B2362" i="12"/>
  <c r="B2361" i="12"/>
  <c r="B2360" i="12"/>
  <c r="B2359" i="12"/>
  <c r="B2358" i="12"/>
  <c r="B2357" i="12"/>
  <c r="B2356" i="12"/>
  <c r="B2355" i="12"/>
  <c r="B2354" i="12"/>
  <c r="B2353" i="12"/>
  <c r="B2352" i="12"/>
  <c r="B2351" i="12"/>
  <c r="B2350" i="12"/>
  <c r="B2349" i="12"/>
  <c r="B2348" i="12"/>
  <c r="B2347" i="12"/>
  <c r="B2346" i="12"/>
  <c r="B2345" i="12"/>
  <c r="B2344" i="12"/>
  <c r="B2343" i="12"/>
  <c r="B2342" i="12"/>
  <c r="B2341" i="12"/>
  <c r="B2340" i="12"/>
  <c r="B2339" i="12"/>
  <c r="B2338" i="12"/>
  <c r="B2337" i="12"/>
  <c r="B2336" i="12"/>
  <c r="B2335" i="12"/>
  <c r="B2334" i="12"/>
  <c r="B2333" i="12"/>
  <c r="B2332" i="12"/>
  <c r="B2331" i="12"/>
  <c r="B2330" i="12"/>
  <c r="B2329" i="12"/>
  <c r="B2328" i="12"/>
  <c r="B2327" i="12"/>
  <c r="B2326" i="12"/>
  <c r="B2325" i="12"/>
  <c r="B2324" i="12"/>
  <c r="B2323" i="12"/>
  <c r="B2322" i="12"/>
  <c r="B2321" i="12"/>
  <c r="B2320" i="12"/>
  <c r="B2319" i="12"/>
  <c r="B2318" i="12"/>
  <c r="B2317" i="12"/>
  <c r="B2316" i="12"/>
  <c r="B2315" i="12"/>
  <c r="B2314" i="12"/>
  <c r="B2313" i="12"/>
  <c r="B2312" i="12"/>
  <c r="B2311" i="12"/>
  <c r="B2310" i="12"/>
  <c r="B2309" i="12"/>
  <c r="B2308" i="12"/>
  <c r="B2307" i="12"/>
  <c r="B2306" i="12"/>
  <c r="B2305" i="12"/>
  <c r="B2304" i="12"/>
  <c r="B2303" i="12"/>
  <c r="B2302" i="12"/>
  <c r="B2301" i="12"/>
  <c r="B2300" i="12"/>
  <c r="B2299" i="12"/>
  <c r="B2298" i="12"/>
  <c r="B2297" i="12"/>
  <c r="B2296" i="12"/>
  <c r="B2295" i="12"/>
  <c r="B2294" i="12"/>
  <c r="B2293" i="12"/>
  <c r="B2292" i="12"/>
  <c r="B2291" i="12"/>
  <c r="B2290" i="12"/>
  <c r="B2289" i="12"/>
  <c r="B2288" i="12"/>
  <c r="B2287" i="12"/>
  <c r="B2286" i="12"/>
  <c r="B2285" i="12"/>
  <c r="B2284" i="12"/>
  <c r="B2283" i="12"/>
  <c r="B2282" i="12"/>
  <c r="B2281" i="12"/>
  <c r="B2280" i="12"/>
  <c r="B2279" i="12"/>
  <c r="B2278" i="12"/>
  <c r="B2277" i="12"/>
  <c r="B2276" i="12"/>
  <c r="B2275" i="12"/>
  <c r="B2274" i="12"/>
  <c r="B2273" i="12"/>
  <c r="B2272" i="12"/>
  <c r="B2271" i="12"/>
  <c r="B2270" i="12"/>
  <c r="B2269" i="12"/>
  <c r="B2268" i="12"/>
  <c r="B2267" i="12"/>
  <c r="B2266" i="12"/>
  <c r="B2265" i="12"/>
  <c r="B2264" i="12"/>
  <c r="B2263" i="12"/>
  <c r="B2262" i="12"/>
  <c r="B2261" i="12"/>
  <c r="B2260" i="12"/>
  <c r="B2259" i="12"/>
  <c r="B2258" i="12"/>
  <c r="B2257" i="12"/>
  <c r="B2256" i="12"/>
  <c r="B2255" i="12"/>
  <c r="B2254" i="12"/>
  <c r="B2253" i="12"/>
  <c r="B2252" i="12"/>
  <c r="B2251" i="12"/>
  <c r="B2250" i="12"/>
  <c r="B2249" i="12"/>
  <c r="B2248" i="12"/>
  <c r="B2247" i="12"/>
  <c r="B2246" i="12"/>
  <c r="B2245" i="12"/>
  <c r="B2244" i="12"/>
  <c r="B2243" i="12"/>
  <c r="B2242" i="12"/>
  <c r="B2241" i="12"/>
  <c r="B2240" i="12"/>
  <c r="B2239" i="12"/>
  <c r="B2238" i="12"/>
  <c r="B2237" i="12"/>
  <c r="B2236" i="12"/>
  <c r="B2235" i="12"/>
  <c r="B2234" i="12"/>
  <c r="B2233" i="12"/>
  <c r="B2232" i="12"/>
  <c r="B2231" i="12"/>
  <c r="B2230" i="12"/>
  <c r="B2229" i="12"/>
  <c r="B2228" i="12"/>
  <c r="B2227" i="12"/>
  <c r="B2226" i="12"/>
  <c r="B2225" i="12"/>
  <c r="B2224" i="12"/>
  <c r="B2223" i="12"/>
  <c r="B2222" i="12"/>
  <c r="B2221" i="12"/>
  <c r="B2220" i="12"/>
  <c r="B2219" i="12"/>
  <c r="B2218" i="12"/>
  <c r="B2217" i="12"/>
  <c r="B2216" i="12"/>
  <c r="B2215" i="12"/>
  <c r="B2214" i="12"/>
  <c r="B2213" i="12"/>
  <c r="B2212" i="12"/>
  <c r="B2211" i="12"/>
  <c r="B2210" i="12"/>
  <c r="B2209" i="12"/>
  <c r="B2208" i="12"/>
  <c r="B2207" i="12"/>
  <c r="B2206" i="12"/>
  <c r="B2205" i="12"/>
  <c r="B2204" i="12"/>
  <c r="B2203" i="12"/>
  <c r="B2202" i="12"/>
  <c r="B2201" i="12"/>
  <c r="B2200" i="12"/>
  <c r="B2199" i="12"/>
  <c r="B2198" i="12"/>
  <c r="B2197" i="12"/>
  <c r="B2196" i="12"/>
  <c r="B2195" i="12"/>
  <c r="B2194" i="12"/>
  <c r="B2193" i="12"/>
  <c r="B2192" i="12"/>
  <c r="B2191" i="12"/>
  <c r="B2190" i="12"/>
  <c r="B2189" i="12"/>
  <c r="B2188" i="12"/>
  <c r="B2187" i="12"/>
  <c r="B2186" i="12"/>
  <c r="B2185" i="12"/>
  <c r="B2184" i="12"/>
  <c r="B2183" i="12"/>
  <c r="B2182" i="12"/>
  <c r="B2181" i="12"/>
  <c r="B2180" i="12"/>
  <c r="B2179" i="12"/>
  <c r="B2178" i="12"/>
  <c r="B2177" i="12"/>
  <c r="B2176" i="12"/>
  <c r="B2175" i="12"/>
  <c r="B2174" i="12"/>
  <c r="B2173" i="12"/>
  <c r="B2172" i="12"/>
  <c r="B2171" i="12"/>
  <c r="B2170" i="12"/>
  <c r="B2169" i="12"/>
  <c r="B2168" i="12"/>
  <c r="B2167" i="12"/>
  <c r="B2166" i="12"/>
  <c r="B2165" i="12"/>
  <c r="B2164" i="12"/>
  <c r="B2163" i="12"/>
  <c r="B2162" i="12"/>
  <c r="B2161" i="12"/>
  <c r="B2160" i="12"/>
  <c r="B2159" i="12"/>
  <c r="B2158" i="12"/>
  <c r="B2157" i="12"/>
  <c r="B2156" i="12"/>
  <c r="B2155" i="12"/>
  <c r="B2154" i="12"/>
  <c r="B2153" i="12"/>
  <c r="B2152" i="12"/>
  <c r="B2151" i="12"/>
  <c r="B2150" i="12"/>
  <c r="B2149" i="12"/>
  <c r="B2148" i="12"/>
  <c r="B2147" i="12"/>
  <c r="B2146" i="12"/>
  <c r="B2145" i="12"/>
  <c r="B2144" i="12"/>
  <c r="B2143" i="12"/>
  <c r="B2142" i="12"/>
  <c r="B2141" i="12"/>
  <c r="B2140" i="12"/>
  <c r="B2139" i="12"/>
  <c r="B2138" i="12"/>
  <c r="B2137" i="12"/>
  <c r="B2136" i="12"/>
  <c r="B2135" i="12"/>
  <c r="B2134" i="12"/>
  <c r="B2133" i="12"/>
  <c r="B2132" i="12"/>
  <c r="B2131" i="12"/>
  <c r="B2130" i="12"/>
  <c r="B2129" i="12"/>
  <c r="B2128" i="12"/>
  <c r="B2127" i="12"/>
  <c r="B2126" i="12"/>
  <c r="B2125" i="12"/>
  <c r="B2124" i="12"/>
  <c r="B2123" i="12"/>
  <c r="B2122" i="12"/>
  <c r="B2121" i="12"/>
  <c r="B2120" i="12"/>
  <c r="B2119" i="12"/>
  <c r="B2118" i="12"/>
  <c r="B2117" i="12"/>
  <c r="B2116" i="12"/>
  <c r="B2115" i="12"/>
  <c r="B2114" i="12"/>
  <c r="B2113" i="12"/>
  <c r="B2112" i="12"/>
  <c r="B2111" i="12"/>
  <c r="B2110" i="12"/>
  <c r="B2109" i="12"/>
  <c r="B2108" i="12"/>
  <c r="B2107" i="12"/>
  <c r="B2106" i="12"/>
  <c r="B2105" i="12"/>
  <c r="B2104" i="12"/>
  <c r="B2103" i="12"/>
  <c r="B2102" i="12"/>
  <c r="B2101" i="12"/>
  <c r="B2100" i="12"/>
  <c r="B2099" i="12"/>
  <c r="B2098" i="12"/>
  <c r="B2097" i="12"/>
  <c r="B2096" i="12"/>
  <c r="B2095" i="12"/>
  <c r="B2094" i="12"/>
  <c r="B2093" i="12"/>
  <c r="B2092" i="12"/>
  <c r="B2091" i="12"/>
  <c r="B2090" i="12"/>
  <c r="B2089" i="12"/>
  <c r="B2088" i="12"/>
  <c r="B2087" i="12"/>
  <c r="B2086" i="12"/>
  <c r="B2085" i="12"/>
  <c r="B2084" i="12"/>
  <c r="B2083" i="12"/>
  <c r="B2082" i="12"/>
  <c r="B2081" i="12"/>
  <c r="B2080" i="12"/>
  <c r="B2079" i="12"/>
  <c r="B2078" i="12"/>
  <c r="B2077" i="12"/>
  <c r="B2076" i="12"/>
  <c r="B2075" i="12"/>
  <c r="B2074" i="12"/>
  <c r="B2073" i="12"/>
  <c r="B2072" i="12"/>
  <c r="B2071" i="12"/>
  <c r="B2070" i="12"/>
  <c r="B2069" i="12"/>
  <c r="B2068" i="12"/>
  <c r="B2067" i="12"/>
  <c r="B2066" i="12"/>
  <c r="B2065" i="12"/>
  <c r="B2064" i="12"/>
  <c r="B2063" i="12"/>
  <c r="B2062" i="12"/>
  <c r="B2061" i="12"/>
  <c r="B2060" i="12"/>
  <c r="B2059" i="12"/>
  <c r="B2058" i="12"/>
  <c r="B2057" i="12"/>
  <c r="B2056" i="12"/>
  <c r="B2055" i="12"/>
  <c r="B2054" i="12"/>
  <c r="B2053" i="12"/>
  <c r="B2052" i="12"/>
  <c r="B2051" i="12"/>
  <c r="B2050" i="12"/>
  <c r="B2049" i="12"/>
  <c r="B2048" i="12"/>
  <c r="B2047" i="12"/>
  <c r="B2046" i="12"/>
  <c r="B2045" i="12"/>
  <c r="B2044" i="12"/>
  <c r="B2043" i="12"/>
  <c r="B2042" i="12"/>
  <c r="B2041" i="12"/>
  <c r="B2040" i="12"/>
  <c r="B2039" i="12"/>
  <c r="B2038" i="12"/>
  <c r="B2037" i="12"/>
  <c r="B2036" i="12"/>
  <c r="B2035" i="12"/>
  <c r="B2034" i="12"/>
  <c r="B2033" i="12"/>
  <c r="B2032" i="12"/>
  <c r="B2031" i="12"/>
  <c r="B2030" i="12"/>
  <c r="B2029" i="12"/>
  <c r="B2028" i="12"/>
  <c r="B2027" i="12"/>
  <c r="B2026" i="12"/>
  <c r="B2025" i="12"/>
  <c r="B2024" i="12"/>
  <c r="B2023" i="12"/>
  <c r="B2022" i="12"/>
  <c r="B2021" i="12"/>
  <c r="B2020" i="12"/>
  <c r="B2019" i="12"/>
  <c r="B2018" i="12"/>
  <c r="B2017" i="12"/>
  <c r="B2016" i="12"/>
  <c r="B2015" i="12"/>
  <c r="B2014" i="12"/>
  <c r="B2013" i="12"/>
  <c r="B2012" i="12"/>
  <c r="B2011" i="12"/>
  <c r="B2010" i="12"/>
  <c r="B2009" i="12"/>
  <c r="B2008" i="12"/>
  <c r="B2007" i="12"/>
  <c r="B2006" i="12"/>
  <c r="B2005" i="12"/>
  <c r="B2004" i="12"/>
  <c r="B2003" i="12"/>
  <c r="B2002" i="12"/>
  <c r="B2001" i="12"/>
  <c r="B2000" i="12"/>
  <c r="B1999" i="12"/>
  <c r="B1998" i="12"/>
  <c r="B1997" i="12"/>
  <c r="B1996" i="12"/>
  <c r="B1995" i="12"/>
  <c r="B1994" i="12"/>
  <c r="B1993" i="12"/>
  <c r="B1992" i="12"/>
  <c r="B1991" i="12"/>
  <c r="B1990" i="12"/>
  <c r="B1989" i="12"/>
  <c r="B1988" i="12"/>
  <c r="B1987" i="12"/>
  <c r="B1986" i="12"/>
  <c r="B1985" i="12"/>
  <c r="B1984" i="12"/>
  <c r="B1983" i="12"/>
  <c r="B1982" i="12"/>
  <c r="B1981" i="12"/>
  <c r="B1980" i="12"/>
  <c r="B1979" i="12"/>
  <c r="B1978" i="12"/>
  <c r="B1977" i="12"/>
  <c r="B1976" i="12"/>
  <c r="B1975" i="12"/>
  <c r="B1974" i="12"/>
  <c r="B1973" i="12"/>
  <c r="B1972" i="12"/>
  <c r="B1971" i="12"/>
  <c r="B1970" i="12"/>
  <c r="B1969" i="12"/>
  <c r="B1968" i="12"/>
  <c r="B1967" i="12"/>
  <c r="B1966" i="12"/>
  <c r="B1965" i="12"/>
  <c r="B1964" i="12"/>
  <c r="B1963" i="12"/>
  <c r="B1962" i="12"/>
  <c r="B1961" i="12"/>
  <c r="B1960" i="12"/>
  <c r="B1959" i="12"/>
  <c r="B1958" i="12"/>
  <c r="B1957" i="12"/>
  <c r="B1956" i="12"/>
  <c r="B1955" i="12"/>
  <c r="B1954" i="12"/>
  <c r="B1953" i="12"/>
  <c r="B1952" i="12"/>
  <c r="B1951" i="12"/>
  <c r="B1950" i="12"/>
  <c r="B1949" i="12"/>
  <c r="B1948" i="12"/>
  <c r="B1947" i="12"/>
  <c r="B1946" i="12"/>
  <c r="B1945" i="12"/>
  <c r="B1944" i="12"/>
  <c r="B1943" i="12"/>
  <c r="B1942" i="12"/>
  <c r="B1941" i="12"/>
  <c r="B1940" i="12"/>
  <c r="B1939" i="12"/>
  <c r="B1938" i="12"/>
  <c r="B1937" i="12"/>
  <c r="B1936" i="12"/>
  <c r="B1935" i="12"/>
  <c r="B1934" i="12"/>
  <c r="B1933" i="12"/>
  <c r="B1932" i="12"/>
  <c r="B1931" i="12"/>
  <c r="B1930" i="12"/>
  <c r="B1929" i="12"/>
  <c r="B1928" i="12"/>
  <c r="B1927" i="12"/>
  <c r="B1926" i="12"/>
  <c r="B1925" i="12"/>
  <c r="B1924" i="12"/>
  <c r="B1923" i="12"/>
  <c r="B1922" i="12"/>
  <c r="B1921" i="12"/>
  <c r="B1920" i="12"/>
  <c r="B1919" i="12"/>
  <c r="B1918" i="12"/>
  <c r="B1917" i="12"/>
  <c r="B1916" i="12"/>
  <c r="B1915" i="12"/>
  <c r="B1914" i="12"/>
  <c r="B1913" i="12"/>
  <c r="B1912" i="12"/>
  <c r="B1911" i="12"/>
  <c r="B1910" i="12"/>
  <c r="B1909" i="12"/>
  <c r="B1908" i="12"/>
  <c r="B1907" i="12"/>
  <c r="B1906" i="12"/>
  <c r="B1905" i="12"/>
  <c r="B1904" i="12"/>
  <c r="B1903" i="12"/>
  <c r="B1902" i="12"/>
  <c r="B1901" i="12"/>
  <c r="B1900" i="12"/>
  <c r="B1899" i="12"/>
  <c r="B1898" i="12"/>
  <c r="B1897" i="12"/>
  <c r="B1896" i="12"/>
  <c r="B1895" i="12"/>
  <c r="B1894" i="12"/>
  <c r="B1893" i="12"/>
  <c r="B1892" i="12"/>
  <c r="B1891" i="12"/>
  <c r="B1890" i="12"/>
  <c r="B1889" i="12"/>
  <c r="B1888" i="12"/>
  <c r="B1887" i="12"/>
  <c r="B1886" i="12"/>
  <c r="B1885" i="12"/>
  <c r="B1884" i="12"/>
  <c r="B1883" i="12"/>
  <c r="B1882" i="12"/>
  <c r="B1881" i="12"/>
  <c r="B1880" i="12"/>
  <c r="B1879" i="12"/>
  <c r="B1878" i="12"/>
  <c r="B1877" i="12"/>
  <c r="B1876" i="12"/>
  <c r="B1875" i="12"/>
  <c r="B1874" i="12"/>
  <c r="B1873" i="12"/>
  <c r="B1872" i="12"/>
  <c r="B1871" i="12"/>
  <c r="B1870" i="12"/>
  <c r="B1869" i="12"/>
  <c r="B1868" i="12"/>
  <c r="B1867" i="12"/>
  <c r="B1866" i="12"/>
  <c r="B1865" i="12"/>
  <c r="B1864" i="12"/>
  <c r="B1863" i="12"/>
  <c r="B1862" i="12"/>
  <c r="B1861" i="12"/>
  <c r="B1860" i="12"/>
  <c r="B1859" i="12"/>
  <c r="B1858" i="12"/>
  <c r="B1857" i="12"/>
  <c r="B1856" i="12"/>
  <c r="B1855" i="12"/>
  <c r="B1854" i="12"/>
  <c r="B1853" i="12"/>
  <c r="B1852" i="12"/>
  <c r="B1851" i="12"/>
  <c r="B1850" i="12"/>
  <c r="B1849" i="12"/>
  <c r="B1848" i="12"/>
  <c r="B1847" i="12"/>
  <c r="B1846" i="12"/>
  <c r="B1845" i="12"/>
  <c r="B1844" i="12"/>
  <c r="B1843" i="12"/>
  <c r="B1842" i="12"/>
  <c r="B1841" i="12"/>
  <c r="B1840" i="12"/>
  <c r="B1839" i="12"/>
  <c r="B1838" i="12"/>
  <c r="B1837" i="12"/>
  <c r="B1836" i="12"/>
  <c r="B1835" i="12"/>
  <c r="B1834" i="12"/>
  <c r="B1833" i="12"/>
  <c r="B1832" i="12"/>
  <c r="B1831" i="12"/>
  <c r="B1830" i="12"/>
  <c r="B1829" i="12"/>
  <c r="B1828" i="12"/>
  <c r="B1827" i="12"/>
  <c r="B1826" i="12"/>
  <c r="B1825" i="12"/>
  <c r="B1824" i="12"/>
  <c r="B1823" i="12"/>
  <c r="B1822" i="12"/>
  <c r="B1821" i="12"/>
  <c r="B1820" i="12"/>
  <c r="B1819" i="12"/>
  <c r="B1818" i="12"/>
  <c r="B1817" i="12"/>
  <c r="B1816" i="12"/>
  <c r="B1815" i="12"/>
  <c r="B1814" i="12"/>
  <c r="B1813" i="12"/>
  <c r="B1812" i="12"/>
  <c r="B1811" i="12"/>
  <c r="B1810" i="12"/>
  <c r="B1809" i="12"/>
  <c r="B1808" i="12"/>
  <c r="B1807" i="12"/>
  <c r="B1806" i="12"/>
  <c r="B1805" i="12"/>
  <c r="B1804" i="12"/>
  <c r="B1803" i="12"/>
  <c r="B1802" i="12"/>
  <c r="B1801" i="12"/>
  <c r="B1800" i="12"/>
  <c r="B1799" i="12"/>
  <c r="B1798" i="12"/>
  <c r="B1797" i="12"/>
  <c r="B1796" i="12"/>
  <c r="B1795" i="12"/>
  <c r="B1794" i="12"/>
  <c r="B1793" i="12"/>
  <c r="B1792" i="12"/>
  <c r="B1791" i="12"/>
  <c r="B1790" i="12"/>
  <c r="B1789" i="12"/>
  <c r="B1788" i="12"/>
  <c r="B1787" i="12"/>
  <c r="B1786" i="12"/>
  <c r="B1785" i="12"/>
  <c r="B1784" i="12"/>
  <c r="B1783" i="12"/>
  <c r="B1782" i="12"/>
  <c r="B1781" i="12"/>
  <c r="B1780" i="12"/>
  <c r="B1779" i="12"/>
  <c r="B1778" i="12"/>
  <c r="B1777" i="12"/>
  <c r="B1776" i="12"/>
  <c r="B1775" i="12"/>
  <c r="B1774" i="12"/>
  <c r="B1773" i="12"/>
  <c r="B1772" i="12"/>
  <c r="B1771" i="12"/>
  <c r="B1770" i="12"/>
  <c r="B1769" i="12"/>
  <c r="B1768" i="12"/>
  <c r="B1767" i="12"/>
  <c r="B1766" i="12"/>
  <c r="B1765" i="12"/>
  <c r="B1764" i="12"/>
  <c r="B1763" i="12"/>
  <c r="B1762" i="12"/>
  <c r="B1761" i="12"/>
  <c r="B1760" i="12"/>
  <c r="B1759" i="12"/>
  <c r="B1758" i="12"/>
  <c r="B1757" i="12"/>
  <c r="B1756" i="12"/>
  <c r="B1755" i="12"/>
  <c r="B1754" i="12"/>
  <c r="B1753" i="12"/>
  <c r="B1752" i="12"/>
  <c r="B1751" i="12"/>
  <c r="B1750" i="12"/>
  <c r="B1749" i="12"/>
  <c r="B1748" i="12"/>
  <c r="B1747" i="12"/>
  <c r="B1746" i="12"/>
  <c r="B1745" i="12"/>
  <c r="B1744" i="12"/>
  <c r="B1743" i="12"/>
  <c r="B1742" i="12"/>
  <c r="B1741" i="12"/>
  <c r="B1740" i="12"/>
  <c r="B1739" i="12"/>
  <c r="B1738" i="12"/>
  <c r="B1737" i="12"/>
  <c r="B1736" i="12"/>
  <c r="B1735" i="12"/>
  <c r="B1734" i="12"/>
  <c r="B1733" i="12"/>
  <c r="B1732" i="12"/>
  <c r="B1731" i="12"/>
  <c r="B1730" i="12"/>
  <c r="B1729" i="12"/>
  <c r="B1728" i="12"/>
  <c r="B1727" i="12"/>
  <c r="B1726" i="12"/>
  <c r="B1725" i="12"/>
  <c r="B1724" i="12"/>
  <c r="B1723" i="12"/>
  <c r="B1722" i="12"/>
  <c r="B1721" i="12"/>
  <c r="B1720" i="12"/>
  <c r="B1719" i="12"/>
  <c r="B1718" i="12"/>
  <c r="B1717" i="12"/>
  <c r="B1716" i="12"/>
  <c r="B1715" i="12"/>
  <c r="B1714" i="12"/>
  <c r="B1713" i="12"/>
  <c r="B1712" i="12"/>
  <c r="B1711" i="12"/>
  <c r="B1710" i="12"/>
  <c r="B1709" i="12"/>
  <c r="B1708" i="12"/>
  <c r="B1707" i="12"/>
  <c r="B1706" i="12"/>
  <c r="B1705" i="12"/>
  <c r="B1704" i="12"/>
  <c r="B1703" i="12"/>
  <c r="B1702" i="12"/>
  <c r="B1701" i="12"/>
  <c r="B1700" i="12"/>
  <c r="B1699" i="12"/>
  <c r="B1698" i="12"/>
  <c r="B1697" i="12"/>
  <c r="B1696" i="12"/>
  <c r="B1695" i="12"/>
  <c r="B1694" i="12"/>
  <c r="B1693" i="12"/>
  <c r="B1692" i="12"/>
  <c r="B1691" i="12"/>
  <c r="B1690" i="12"/>
  <c r="B1689" i="12"/>
  <c r="B1688" i="12"/>
  <c r="B1687" i="12"/>
  <c r="B1686" i="12"/>
  <c r="B1685" i="12"/>
  <c r="B1684" i="12"/>
  <c r="B1683" i="12"/>
  <c r="B1682" i="12"/>
  <c r="B1681" i="12"/>
  <c r="B1680" i="12"/>
  <c r="B1679" i="12"/>
  <c r="B1678" i="12"/>
  <c r="B1677" i="12"/>
  <c r="B1676" i="12"/>
  <c r="B1675" i="12"/>
  <c r="B1674" i="12"/>
  <c r="B1673" i="12"/>
  <c r="B1672" i="12"/>
  <c r="B1671" i="12"/>
  <c r="B1670" i="12"/>
  <c r="B1669" i="12"/>
  <c r="B1668" i="12"/>
  <c r="B1667" i="12"/>
  <c r="B1666" i="12"/>
  <c r="B1665" i="12"/>
  <c r="B1664" i="12"/>
  <c r="B1663" i="12"/>
  <c r="B1662" i="12"/>
  <c r="B1661" i="12"/>
  <c r="B1660" i="12"/>
  <c r="B1659" i="12"/>
  <c r="B1658" i="12"/>
  <c r="B1657" i="12"/>
  <c r="B1656" i="12"/>
  <c r="B1655" i="12"/>
  <c r="B1654" i="12"/>
  <c r="B1653" i="12"/>
  <c r="B1652" i="12"/>
  <c r="B1651" i="12"/>
  <c r="B1650" i="12"/>
  <c r="B1649" i="12"/>
  <c r="B1648" i="12"/>
  <c r="B1647" i="12"/>
  <c r="B1646" i="12"/>
  <c r="B1645" i="12"/>
  <c r="B1644" i="12"/>
  <c r="B1643" i="12"/>
  <c r="B1642" i="12"/>
  <c r="B1641" i="12"/>
  <c r="B1640" i="12"/>
  <c r="B1639" i="12"/>
  <c r="B1638" i="12"/>
  <c r="B1637" i="12"/>
  <c r="B1636" i="12"/>
  <c r="B1635" i="12"/>
  <c r="B1634" i="12"/>
  <c r="B1633" i="12"/>
  <c r="B1632" i="12"/>
  <c r="B1631" i="12"/>
  <c r="B1630" i="12"/>
  <c r="B1629" i="12"/>
  <c r="B1628" i="12"/>
  <c r="B1627" i="12"/>
  <c r="B1626" i="12"/>
  <c r="B1625" i="12"/>
  <c r="B1624" i="12"/>
  <c r="B1623" i="12"/>
  <c r="B1622" i="12"/>
  <c r="B1621" i="12"/>
  <c r="B1620" i="12"/>
  <c r="B1619" i="12"/>
  <c r="B1618" i="12"/>
  <c r="B1617" i="12"/>
  <c r="B1616" i="12"/>
  <c r="B1615" i="12"/>
  <c r="B1614" i="12"/>
  <c r="B1613" i="12"/>
  <c r="B1612" i="12"/>
  <c r="B1611" i="12"/>
  <c r="B1610" i="12"/>
  <c r="B1609" i="12"/>
  <c r="B1608" i="12"/>
  <c r="B1607" i="12"/>
  <c r="B1606" i="12"/>
  <c r="B1605" i="12"/>
  <c r="B1604" i="12"/>
  <c r="B1603" i="12"/>
  <c r="B1602" i="12"/>
  <c r="B1601" i="12"/>
  <c r="B1600" i="12"/>
  <c r="B1599" i="12"/>
  <c r="B1598" i="12"/>
  <c r="B1597" i="12"/>
  <c r="B1596" i="12"/>
  <c r="B1595" i="12"/>
  <c r="B1594" i="12"/>
  <c r="B1593" i="12"/>
  <c r="B1592" i="12"/>
  <c r="B1591" i="12"/>
  <c r="B1590" i="12"/>
  <c r="B1589" i="12"/>
  <c r="B1588" i="12"/>
  <c r="B1587" i="12"/>
  <c r="B1586" i="12"/>
  <c r="B1585" i="12"/>
  <c r="B1584" i="12"/>
  <c r="B1583" i="12"/>
  <c r="B1582" i="12"/>
  <c r="B1581" i="12"/>
  <c r="B1580" i="12"/>
  <c r="B1579" i="12"/>
  <c r="B1578" i="12"/>
  <c r="B1577" i="12"/>
  <c r="B1576" i="12"/>
  <c r="B1575" i="12"/>
  <c r="B1574" i="12"/>
  <c r="B1573" i="12"/>
  <c r="B1572" i="12"/>
  <c r="B1571" i="12"/>
  <c r="B1570" i="12"/>
  <c r="B1569" i="12"/>
  <c r="B1568" i="12"/>
  <c r="B1567" i="12"/>
  <c r="B1566" i="12"/>
  <c r="B1565" i="12"/>
  <c r="B1564" i="12"/>
  <c r="B1563" i="12"/>
  <c r="B1562" i="12"/>
  <c r="B1561" i="12"/>
  <c r="B1560" i="12"/>
  <c r="B1559" i="12"/>
  <c r="B1558" i="12"/>
  <c r="B1557" i="12"/>
  <c r="B1556" i="12"/>
  <c r="B1555" i="12"/>
  <c r="B1554" i="12"/>
  <c r="B1553" i="12"/>
  <c r="B1552" i="12"/>
  <c r="B1551" i="12"/>
  <c r="B1550" i="12"/>
  <c r="B1549" i="12"/>
  <c r="B1548" i="12"/>
  <c r="B1547" i="12"/>
  <c r="B1546" i="12"/>
  <c r="B1545" i="12"/>
  <c r="B1544" i="12"/>
  <c r="B1543" i="12"/>
  <c r="B1542" i="12"/>
  <c r="B1541" i="12"/>
  <c r="B1540" i="12"/>
  <c r="B1539" i="12"/>
  <c r="B1538" i="12"/>
  <c r="B1537" i="12"/>
  <c r="B1536" i="12"/>
  <c r="B1535" i="12"/>
  <c r="B1534" i="12"/>
  <c r="B1533" i="12"/>
  <c r="B1532" i="12"/>
  <c r="B1531" i="12"/>
  <c r="B1530" i="12"/>
  <c r="B1529" i="12"/>
  <c r="B1528" i="12"/>
  <c r="B1527" i="12"/>
  <c r="B1526" i="12"/>
  <c r="B1525" i="12"/>
  <c r="B1524" i="12"/>
  <c r="B1523" i="12"/>
  <c r="B1522" i="12"/>
  <c r="B1521" i="12"/>
  <c r="B1520" i="12"/>
  <c r="B1519" i="12"/>
  <c r="B1518" i="12"/>
  <c r="B1517" i="12"/>
  <c r="B1516" i="12"/>
  <c r="B1515" i="12"/>
  <c r="B1514" i="12"/>
  <c r="B1513" i="12"/>
  <c r="B1512" i="12"/>
  <c r="B1511" i="12"/>
  <c r="B1510" i="12"/>
  <c r="B1509" i="12"/>
  <c r="B1508" i="12"/>
  <c r="B1507" i="12"/>
  <c r="B1506" i="12"/>
  <c r="B1505" i="12"/>
  <c r="B1504" i="12"/>
  <c r="B1503" i="12"/>
  <c r="B1502" i="12"/>
  <c r="B1501" i="12"/>
  <c r="B1500" i="12"/>
  <c r="B1499" i="12"/>
  <c r="B1498" i="12"/>
  <c r="B1497" i="12"/>
  <c r="B1496" i="12"/>
  <c r="B1495" i="12"/>
  <c r="B1494" i="12"/>
  <c r="B1493" i="12"/>
  <c r="B1492" i="12"/>
  <c r="B1491" i="12"/>
  <c r="B1490" i="12"/>
  <c r="B1489" i="12"/>
  <c r="B1488" i="12"/>
  <c r="B1487" i="12"/>
  <c r="B1486" i="12"/>
  <c r="B1485" i="12"/>
  <c r="B1484" i="12"/>
  <c r="B1483" i="12"/>
  <c r="B1482" i="12"/>
  <c r="B1481" i="12"/>
  <c r="B1480" i="12"/>
  <c r="B1479" i="12"/>
  <c r="B1478" i="12"/>
  <c r="B1477" i="12"/>
  <c r="B1476" i="12"/>
  <c r="B1475" i="12"/>
  <c r="B1474" i="12"/>
  <c r="B1473" i="12"/>
  <c r="B1472" i="12"/>
  <c r="B1471" i="12"/>
  <c r="B1470" i="12"/>
  <c r="B1469" i="12"/>
  <c r="B1468" i="12"/>
  <c r="B1467" i="12"/>
  <c r="B1466" i="12"/>
  <c r="B1465" i="12"/>
  <c r="B1464" i="12"/>
  <c r="B1463" i="12"/>
  <c r="B1462" i="12"/>
  <c r="B1461" i="12"/>
  <c r="B1460" i="12"/>
  <c r="B1459" i="12"/>
  <c r="B1458" i="12"/>
  <c r="B1457" i="12"/>
  <c r="B1456" i="12"/>
  <c r="B1455" i="12"/>
  <c r="B1454" i="12"/>
  <c r="B1453" i="12"/>
  <c r="B1452" i="12"/>
  <c r="B1451" i="12"/>
  <c r="B1450" i="12"/>
  <c r="B1449" i="12"/>
  <c r="B1448" i="12"/>
  <c r="B1447" i="12"/>
  <c r="B1446" i="12"/>
  <c r="B1445" i="12"/>
  <c r="B1444" i="12"/>
  <c r="B1443" i="12"/>
  <c r="B1442" i="12"/>
  <c r="B1441" i="12"/>
  <c r="B1440" i="12"/>
  <c r="B1439" i="12"/>
  <c r="B1438" i="12"/>
  <c r="B1437" i="12"/>
  <c r="B1436" i="12"/>
  <c r="B1435" i="12"/>
  <c r="B1434" i="12"/>
  <c r="B1433" i="12"/>
  <c r="B1432" i="12"/>
  <c r="B1431" i="12"/>
  <c r="B1430" i="12"/>
  <c r="B1429" i="12"/>
  <c r="B1428" i="12"/>
  <c r="B1427" i="12"/>
  <c r="B1426" i="12"/>
  <c r="B1425" i="12"/>
  <c r="B1424" i="12"/>
  <c r="B1423" i="12"/>
  <c r="B1422" i="12"/>
  <c r="B1421" i="12"/>
  <c r="B1420" i="12"/>
  <c r="B1419" i="12"/>
  <c r="B1418" i="12"/>
  <c r="B1417" i="12"/>
  <c r="B1416" i="12"/>
  <c r="B1415" i="12"/>
  <c r="B1414" i="12"/>
  <c r="B1413" i="12"/>
  <c r="B1412" i="12"/>
  <c r="B1411" i="12"/>
  <c r="B1410" i="12"/>
  <c r="B1409" i="12"/>
  <c r="B1408" i="12"/>
  <c r="B1407" i="12"/>
  <c r="B1406" i="12"/>
  <c r="B1405" i="12"/>
  <c r="B1404" i="12"/>
  <c r="B1403" i="12"/>
  <c r="B1402" i="12"/>
  <c r="B1401" i="12"/>
  <c r="B1400" i="12"/>
  <c r="B1399" i="12"/>
  <c r="B1398" i="12"/>
  <c r="B1397" i="12"/>
  <c r="B1396" i="12"/>
  <c r="B1395" i="12"/>
  <c r="B1394" i="12"/>
  <c r="B1393" i="12"/>
  <c r="B1392" i="12"/>
  <c r="B1391" i="12"/>
  <c r="B1390" i="12"/>
  <c r="B1389" i="12"/>
  <c r="B1388" i="12"/>
  <c r="B1387" i="12"/>
  <c r="B1386" i="12"/>
  <c r="B1385" i="12"/>
  <c r="B1384" i="12"/>
  <c r="B1383" i="12"/>
  <c r="B1382" i="12"/>
  <c r="B1381" i="12"/>
  <c r="B1380" i="12"/>
  <c r="B1379" i="12"/>
  <c r="B1378" i="12"/>
  <c r="B1377" i="12"/>
  <c r="B1376" i="12"/>
  <c r="B1375" i="12"/>
  <c r="B1374" i="12"/>
  <c r="B1373" i="12"/>
  <c r="B1372" i="12"/>
  <c r="B1371" i="12"/>
  <c r="B1370" i="12"/>
  <c r="B1369" i="12"/>
  <c r="B1368" i="12"/>
  <c r="B1367" i="12"/>
  <c r="B1366" i="12"/>
  <c r="B1365" i="12"/>
  <c r="B1364" i="12"/>
  <c r="B1363" i="12"/>
  <c r="B1362" i="12"/>
  <c r="B1361" i="12"/>
  <c r="B1360" i="12"/>
  <c r="B1359" i="12"/>
  <c r="B1358" i="12"/>
  <c r="B1357" i="12"/>
  <c r="B1356" i="12"/>
  <c r="B1355" i="12"/>
  <c r="B1354" i="12"/>
  <c r="B1353" i="12"/>
  <c r="B1352" i="12"/>
  <c r="B1351" i="12"/>
  <c r="B1350" i="12"/>
  <c r="B1349" i="12"/>
  <c r="B1348" i="12"/>
  <c r="B1347" i="12"/>
  <c r="B1346" i="12"/>
  <c r="B1345" i="12"/>
  <c r="B1344" i="12"/>
  <c r="B1343" i="12"/>
  <c r="B1342" i="12"/>
  <c r="B1341" i="12"/>
  <c r="B1340" i="12"/>
  <c r="B1339" i="12"/>
  <c r="B1338" i="12"/>
  <c r="B1337" i="12"/>
  <c r="B1336" i="12"/>
  <c r="B1335" i="12"/>
  <c r="B1334" i="12"/>
  <c r="B1333" i="12"/>
  <c r="B1332" i="12"/>
  <c r="B1331" i="12"/>
  <c r="B1330" i="12"/>
  <c r="B1329" i="12"/>
  <c r="B1328" i="12"/>
  <c r="B1327" i="12"/>
  <c r="B1326" i="12"/>
  <c r="B1325" i="12"/>
  <c r="B1324" i="12"/>
  <c r="B1323" i="12"/>
  <c r="B1322" i="12"/>
  <c r="B1321" i="12"/>
  <c r="B1320" i="12"/>
  <c r="B1319" i="12"/>
  <c r="B1318" i="12"/>
  <c r="B1317" i="12"/>
  <c r="B1316" i="12"/>
  <c r="B1315" i="12"/>
  <c r="B1314" i="12"/>
  <c r="B1313" i="12"/>
  <c r="B1312" i="12"/>
  <c r="B1311" i="12"/>
  <c r="B1310" i="12"/>
  <c r="B1309" i="12"/>
  <c r="B1308" i="12"/>
  <c r="B1307" i="12"/>
  <c r="B1306" i="12"/>
  <c r="B1305" i="12"/>
  <c r="B1304" i="12"/>
  <c r="B1303" i="12"/>
  <c r="B1302" i="12"/>
  <c r="B1301" i="12"/>
  <c r="B1300" i="12"/>
  <c r="B1299" i="12"/>
  <c r="B1298" i="12"/>
  <c r="B1297" i="12"/>
  <c r="B1296" i="12"/>
  <c r="B1295" i="12"/>
  <c r="B1294" i="12"/>
  <c r="B1293" i="12"/>
  <c r="B1292" i="12"/>
  <c r="B1291" i="12"/>
  <c r="B1290" i="12"/>
  <c r="B1289" i="12"/>
  <c r="B1288" i="12"/>
  <c r="B1287" i="12"/>
  <c r="B1286" i="12"/>
  <c r="B1285" i="12"/>
  <c r="B1284" i="12"/>
  <c r="B1283" i="12"/>
  <c r="B1282" i="12"/>
  <c r="B1281" i="12"/>
  <c r="B1280" i="12"/>
  <c r="B1279" i="12"/>
  <c r="B1278" i="12"/>
  <c r="B1277" i="12"/>
  <c r="B1276" i="12"/>
  <c r="B1275" i="12"/>
  <c r="B1274" i="12"/>
  <c r="B1273" i="12"/>
  <c r="B1272" i="12"/>
  <c r="B1271" i="12"/>
  <c r="B1270" i="12"/>
  <c r="B1269" i="12"/>
  <c r="B1268" i="12"/>
  <c r="B1267" i="12"/>
  <c r="B1266" i="12"/>
  <c r="B1265" i="12"/>
  <c r="B1264" i="12"/>
  <c r="B1263" i="12"/>
  <c r="B1262" i="12"/>
  <c r="B1261" i="12"/>
  <c r="B1260" i="12"/>
  <c r="B1259" i="12"/>
  <c r="B1258" i="12"/>
  <c r="B1257" i="12"/>
  <c r="B1256" i="12"/>
  <c r="B1255" i="12"/>
  <c r="B1254" i="12"/>
  <c r="B1253" i="12"/>
  <c r="B1252" i="12"/>
  <c r="B1251" i="12"/>
  <c r="B1250" i="12"/>
  <c r="B1249" i="12"/>
  <c r="B1248" i="12"/>
  <c r="B1247" i="12"/>
  <c r="B1246" i="12"/>
  <c r="B1245" i="12"/>
  <c r="B1244" i="12"/>
  <c r="B1243" i="12"/>
  <c r="B1242" i="12"/>
  <c r="B1241" i="12"/>
  <c r="B1240" i="12"/>
  <c r="B1239" i="12"/>
  <c r="B1238" i="12"/>
  <c r="B1237" i="12"/>
  <c r="B1236" i="12"/>
  <c r="B1235" i="12"/>
  <c r="B1234" i="12"/>
  <c r="B1233" i="12"/>
  <c r="B1232" i="12"/>
  <c r="B1231" i="12"/>
  <c r="B1230" i="12"/>
  <c r="B1229" i="12"/>
  <c r="B1228" i="12"/>
  <c r="B1227" i="12"/>
  <c r="B1226" i="12"/>
  <c r="B1225" i="12"/>
  <c r="B1224" i="12"/>
  <c r="B1223" i="12"/>
  <c r="B1222" i="12"/>
  <c r="B1221" i="12"/>
  <c r="B1220" i="12"/>
  <c r="B1219" i="12"/>
  <c r="B1218" i="12"/>
  <c r="B1217" i="12"/>
  <c r="B1216" i="12"/>
  <c r="B1215" i="12"/>
  <c r="B1214" i="12"/>
  <c r="B1213" i="12"/>
  <c r="B1212" i="12"/>
  <c r="B1211" i="12"/>
  <c r="B1210" i="12"/>
  <c r="B1209" i="12"/>
  <c r="B1208" i="12"/>
  <c r="B1207" i="12"/>
  <c r="B1206" i="12"/>
  <c r="B1205" i="12"/>
  <c r="B1204" i="12"/>
  <c r="B1203" i="12"/>
  <c r="B1202" i="12"/>
  <c r="B1201" i="12"/>
  <c r="B1200" i="12"/>
  <c r="B1199" i="12"/>
  <c r="B1198" i="12"/>
  <c r="B1197" i="12"/>
  <c r="B1196" i="12"/>
  <c r="B1195" i="12"/>
  <c r="B1194" i="12"/>
  <c r="B1193" i="12"/>
  <c r="B1192" i="12"/>
  <c r="B1191" i="12"/>
  <c r="B1190" i="12"/>
  <c r="B1189" i="12"/>
  <c r="B1188" i="12"/>
  <c r="B1187" i="12"/>
  <c r="B1186" i="12"/>
  <c r="B1185" i="12"/>
  <c r="B1184" i="12"/>
  <c r="B1183" i="12"/>
  <c r="B1182" i="12"/>
  <c r="B1181" i="12"/>
  <c r="B1180" i="12"/>
  <c r="B1179" i="12"/>
  <c r="B1178" i="12"/>
  <c r="B1177" i="12"/>
  <c r="B1176" i="12"/>
  <c r="B1175" i="12"/>
  <c r="B1174" i="12"/>
  <c r="B1173" i="12"/>
  <c r="B1172" i="12"/>
  <c r="B1171" i="12"/>
  <c r="B1170" i="12"/>
  <c r="B1169" i="12"/>
  <c r="B1168" i="12"/>
  <c r="B1167" i="12"/>
  <c r="B1166" i="12"/>
  <c r="B1165" i="12"/>
  <c r="B1164" i="12"/>
  <c r="B1163" i="12"/>
  <c r="B1162" i="12"/>
  <c r="B1161" i="12"/>
  <c r="B1160" i="12"/>
  <c r="B1159" i="12"/>
  <c r="B1158" i="12"/>
  <c r="B1157" i="12"/>
  <c r="B1156" i="12"/>
  <c r="B1155" i="12"/>
  <c r="B1154" i="12"/>
  <c r="B1153" i="12"/>
  <c r="B1152" i="12"/>
  <c r="B1151" i="12"/>
  <c r="B1150" i="12"/>
  <c r="B1149" i="12"/>
  <c r="B1148" i="12"/>
  <c r="B1147" i="12"/>
  <c r="B1146" i="12"/>
  <c r="B1145" i="12"/>
  <c r="B1144" i="12"/>
  <c r="B1143" i="12"/>
  <c r="B1142" i="12"/>
  <c r="B1141" i="12"/>
  <c r="B1140" i="12"/>
  <c r="B1139" i="12"/>
  <c r="B1138" i="12"/>
  <c r="B1137" i="12"/>
  <c r="B1136" i="12"/>
  <c r="B1135" i="12"/>
  <c r="B1134" i="12"/>
  <c r="B1133" i="12"/>
  <c r="B1132" i="12"/>
  <c r="B1131" i="12"/>
  <c r="B1130" i="12"/>
  <c r="B1129" i="12"/>
  <c r="B1128" i="12"/>
  <c r="B1127" i="12"/>
  <c r="B1126" i="12"/>
  <c r="B1125" i="12"/>
  <c r="B1124" i="12"/>
  <c r="B1123" i="12"/>
  <c r="B1122" i="12"/>
  <c r="B1121" i="12"/>
  <c r="B1120" i="12"/>
  <c r="B1119" i="12"/>
  <c r="B1118" i="12"/>
  <c r="B1117" i="12"/>
  <c r="B1116" i="12"/>
  <c r="B1115" i="12"/>
  <c r="B1114" i="12"/>
  <c r="B1113" i="12"/>
  <c r="B1112" i="12"/>
  <c r="B1111" i="12"/>
  <c r="B1110" i="12"/>
  <c r="B1109" i="12"/>
  <c r="B1108" i="12"/>
  <c r="B1107" i="12"/>
  <c r="B1106" i="12"/>
  <c r="B1105" i="12"/>
  <c r="B1104" i="12"/>
  <c r="B1103" i="12"/>
  <c r="B1102" i="12"/>
  <c r="B1101" i="12"/>
  <c r="B1100" i="12"/>
  <c r="B1099" i="12"/>
  <c r="B1098" i="12"/>
  <c r="B1097" i="12"/>
  <c r="B1096" i="12"/>
  <c r="B1095" i="12"/>
  <c r="B1094" i="12"/>
  <c r="B1093" i="12"/>
  <c r="B1092" i="12"/>
  <c r="B1091" i="12"/>
  <c r="B1090" i="12"/>
  <c r="B1089" i="12"/>
  <c r="B1088" i="12"/>
  <c r="B1087" i="12"/>
  <c r="B1086" i="12"/>
  <c r="B1085" i="12"/>
  <c r="B1084" i="12"/>
  <c r="B1083" i="12"/>
  <c r="B1082" i="12"/>
  <c r="B1081" i="12"/>
  <c r="B1080" i="12"/>
  <c r="B1079" i="12"/>
  <c r="B1078" i="12"/>
  <c r="B1077" i="12"/>
  <c r="B1076" i="12"/>
  <c r="B1075" i="12"/>
  <c r="B1074" i="12"/>
  <c r="B1073" i="12"/>
  <c r="B1072" i="12"/>
  <c r="B1071" i="12"/>
  <c r="B1070" i="12"/>
  <c r="B1069" i="12"/>
  <c r="B1068" i="12"/>
  <c r="B1067" i="12"/>
  <c r="B1066" i="12"/>
  <c r="B1065" i="12"/>
  <c r="B1064" i="12"/>
  <c r="B1063" i="12"/>
  <c r="B1062" i="12"/>
  <c r="B1061" i="12"/>
  <c r="B1060" i="12"/>
  <c r="B1059" i="12"/>
  <c r="B1058" i="12"/>
  <c r="B1057" i="12"/>
  <c r="B1056" i="12"/>
  <c r="B1055" i="12"/>
  <c r="B1054" i="12"/>
  <c r="B1053" i="12"/>
  <c r="B1052" i="12"/>
  <c r="B1051" i="12"/>
  <c r="B1050" i="12"/>
  <c r="B1049" i="12"/>
  <c r="B1048" i="12"/>
  <c r="B1047" i="12"/>
  <c r="B1046" i="12"/>
  <c r="B1045" i="12"/>
  <c r="B1044" i="12"/>
  <c r="B1043" i="12"/>
  <c r="B1042" i="12"/>
  <c r="B1041" i="12"/>
  <c r="B1040" i="12"/>
  <c r="B1039" i="12"/>
  <c r="B1038" i="12"/>
  <c r="B1037" i="12"/>
  <c r="B1036" i="12"/>
  <c r="B1035" i="12"/>
  <c r="B1034" i="12"/>
  <c r="B1033" i="12"/>
  <c r="B1032" i="12"/>
  <c r="B1031" i="12"/>
  <c r="B1030" i="12"/>
  <c r="B1029" i="12"/>
  <c r="B1028" i="12"/>
  <c r="B1027" i="12"/>
  <c r="B1026" i="12"/>
  <c r="B1025" i="12"/>
  <c r="B1024" i="12"/>
  <c r="B1023" i="12"/>
  <c r="B1022" i="12"/>
  <c r="B1021" i="12"/>
  <c r="B1020" i="12"/>
  <c r="B1019" i="12"/>
  <c r="B1018" i="12"/>
  <c r="B1017" i="12"/>
  <c r="B1016" i="12"/>
  <c r="B1015" i="12"/>
  <c r="B1014" i="12"/>
  <c r="B1013" i="12"/>
  <c r="B1012" i="12"/>
  <c r="B1011" i="12"/>
  <c r="B1010" i="12"/>
  <c r="B1009" i="12"/>
  <c r="B1008" i="12"/>
  <c r="B1007" i="12"/>
  <c r="B1006" i="12"/>
  <c r="B1005" i="12"/>
  <c r="B1004" i="12"/>
  <c r="B1003" i="12"/>
  <c r="B1002" i="12"/>
  <c r="B1001" i="12"/>
  <c r="B1000" i="12"/>
  <c r="B999" i="12"/>
  <c r="B998" i="12"/>
  <c r="B997" i="12"/>
  <c r="B996" i="12"/>
  <c r="B995" i="12"/>
  <c r="B994" i="12"/>
  <c r="B993" i="12"/>
  <c r="B992" i="12"/>
  <c r="B991" i="12"/>
  <c r="B990" i="12"/>
  <c r="B989" i="12"/>
  <c r="B988" i="12"/>
  <c r="B987" i="12"/>
  <c r="B986" i="12"/>
  <c r="B985" i="12"/>
  <c r="B984" i="12"/>
  <c r="B983" i="12"/>
  <c r="B982" i="12"/>
  <c r="B981" i="12"/>
  <c r="B980" i="12"/>
  <c r="B979" i="12"/>
  <c r="B978" i="12"/>
  <c r="B977" i="12"/>
  <c r="B976" i="12"/>
  <c r="B975" i="12"/>
  <c r="B974" i="12"/>
  <c r="B973" i="12"/>
  <c r="B972" i="12"/>
  <c r="B971" i="12"/>
  <c r="B970" i="12"/>
  <c r="B969" i="12"/>
  <c r="B968" i="12"/>
  <c r="B967" i="12"/>
  <c r="B966" i="12"/>
  <c r="B965" i="12"/>
  <c r="B964" i="12"/>
  <c r="B963" i="12"/>
  <c r="B962" i="12"/>
  <c r="B961" i="12"/>
  <c r="B960" i="12"/>
  <c r="B959" i="12"/>
  <c r="B958" i="12"/>
  <c r="B957" i="12"/>
  <c r="B956" i="12"/>
  <c r="B955" i="12"/>
  <c r="B954" i="12"/>
  <c r="B953" i="12"/>
  <c r="B952" i="12"/>
  <c r="B951" i="12"/>
  <c r="B950" i="12"/>
  <c r="B949" i="12"/>
  <c r="B948" i="12"/>
  <c r="B947" i="12"/>
  <c r="B946" i="12"/>
  <c r="B945" i="12"/>
  <c r="B944" i="12"/>
  <c r="B943" i="12"/>
  <c r="B942" i="12"/>
  <c r="B941" i="12"/>
  <c r="B940" i="12"/>
  <c r="B939" i="12"/>
  <c r="B938" i="12"/>
  <c r="B937" i="12"/>
  <c r="B936" i="12"/>
  <c r="B935" i="12"/>
  <c r="B934" i="12"/>
  <c r="B933" i="12"/>
  <c r="B932" i="12"/>
  <c r="B931" i="12"/>
  <c r="B930" i="12"/>
  <c r="B929" i="12"/>
  <c r="B928" i="12"/>
  <c r="B927" i="12"/>
  <c r="B926" i="12"/>
  <c r="B925" i="12"/>
  <c r="B924" i="12"/>
  <c r="B923" i="12"/>
  <c r="B922" i="12"/>
  <c r="B921" i="12"/>
  <c r="B920" i="12"/>
  <c r="B919" i="12"/>
  <c r="B918" i="12"/>
  <c r="B917" i="12"/>
  <c r="B916" i="12"/>
  <c r="B915" i="12"/>
  <c r="B914" i="12"/>
  <c r="B913" i="12"/>
  <c r="B912" i="12"/>
  <c r="B911" i="12"/>
  <c r="B910" i="12"/>
  <c r="B909" i="12"/>
  <c r="B908" i="12"/>
  <c r="B907" i="12"/>
  <c r="B906" i="12"/>
  <c r="B905" i="12"/>
  <c r="B904" i="12"/>
  <c r="B903" i="12"/>
  <c r="B902" i="12"/>
  <c r="B901" i="12"/>
  <c r="B900" i="12"/>
  <c r="B899" i="12"/>
  <c r="B898" i="12"/>
  <c r="B897" i="12"/>
  <c r="B896" i="12"/>
  <c r="B895" i="12"/>
  <c r="B894" i="12"/>
  <c r="B893" i="12"/>
  <c r="B892" i="12"/>
  <c r="B891" i="12"/>
  <c r="B890" i="12"/>
  <c r="B889" i="12"/>
  <c r="B888" i="12"/>
  <c r="B887" i="12"/>
  <c r="B886" i="12"/>
  <c r="B885" i="12"/>
  <c r="B884" i="12"/>
  <c r="B883" i="12"/>
  <c r="B882" i="12"/>
  <c r="B881" i="12"/>
  <c r="B880" i="12"/>
  <c r="B879" i="12"/>
  <c r="B878" i="12"/>
  <c r="B877" i="12"/>
  <c r="B876" i="12"/>
  <c r="B875" i="12"/>
  <c r="B874" i="12"/>
  <c r="B873" i="12"/>
  <c r="B872" i="12"/>
  <c r="B871" i="12"/>
  <c r="B870" i="12"/>
  <c r="B869" i="12"/>
  <c r="B868" i="12"/>
  <c r="B867" i="12"/>
  <c r="B866" i="12"/>
  <c r="B865" i="12"/>
  <c r="B864" i="12"/>
  <c r="B863" i="12"/>
  <c r="B862" i="12"/>
  <c r="B861" i="12"/>
  <c r="B860" i="12"/>
  <c r="B859" i="12"/>
  <c r="B858" i="12"/>
  <c r="B857" i="12"/>
  <c r="B856" i="12"/>
  <c r="B855" i="12"/>
  <c r="B854" i="12"/>
  <c r="B853" i="12"/>
  <c r="B852" i="12"/>
  <c r="B851" i="12"/>
  <c r="B850" i="12"/>
  <c r="B849" i="12"/>
  <c r="B848" i="12"/>
  <c r="B847" i="12"/>
  <c r="B846" i="12"/>
  <c r="B845" i="12"/>
  <c r="B844" i="12"/>
  <c r="B843" i="12"/>
  <c r="B842" i="12"/>
  <c r="B841" i="12"/>
  <c r="B840" i="12"/>
  <c r="B839" i="12"/>
  <c r="B838" i="12"/>
  <c r="B837" i="12"/>
  <c r="B836" i="12"/>
  <c r="B835" i="12"/>
  <c r="B834" i="12"/>
  <c r="B833" i="12"/>
  <c r="B832" i="12"/>
  <c r="B831" i="12"/>
  <c r="B830" i="12"/>
  <c r="B829" i="12"/>
  <c r="B828" i="12"/>
  <c r="B827" i="12"/>
  <c r="B826" i="12"/>
  <c r="B825" i="12"/>
  <c r="B824" i="12"/>
  <c r="B823" i="12"/>
  <c r="B822" i="12"/>
  <c r="B821" i="12"/>
  <c r="B820" i="12"/>
  <c r="B819" i="12"/>
  <c r="B818" i="12"/>
  <c r="B817" i="12"/>
  <c r="B816" i="12"/>
  <c r="B815" i="12"/>
  <c r="B814" i="12"/>
  <c r="B813" i="12"/>
  <c r="B812" i="12"/>
  <c r="B811" i="12"/>
  <c r="B810" i="12"/>
  <c r="B809" i="12"/>
  <c r="B808" i="12"/>
  <c r="B807" i="12"/>
  <c r="B806" i="12"/>
  <c r="B805" i="12"/>
  <c r="B804" i="12"/>
  <c r="B803" i="12"/>
  <c r="B802" i="12"/>
  <c r="B801" i="12"/>
  <c r="B800" i="12"/>
  <c r="B799" i="12"/>
  <c r="B798" i="12"/>
  <c r="B797" i="12"/>
  <c r="B796" i="12"/>
  <c r="B795" i="12"/>
  <c r="B794" i="12"/>
  <c r="B793" i="12"/>
  <c r="B792" i="12"/>
  <c r="B791" i="12"/>
  <c r="B790" i="12"/>
  <c r="B789" i="12"/>
  <c r="B788" i="12"/>
  <c r="B787" i="12"/>
  <c r="B786" i="12"/>
  <c r="B785" i="12"/>
  <c r="B784" i="12"/>
  <c r="B783" i="12"/>
  <c r="B782" i="12"/>
  <c r="B781" i="12"/>
  <c r="B780" i="12"/>
  <c r="B779" i="12"/>
  <c r="B778" i="12"/>
  <c r="B777" i="12"/>
  <c r="B776" i="12"/>
  <c r="B775" i="12"/>
  <c r="B774" i="12"/>
  <c r="B773" i="12"/>
  <c r="B772" i="12"/>
  <c r="B771" i="12"/>
  <c r="B770" i="12"/>
  <c r="B769" i="12"/>
  <c r="B768" i="12"/>
  <c r="B767" i="12"/>
  <c r="B766" i="12"/>
  <c r="B765" i="12"/>
  <c r="B764" i="12"/>
  <c r="B763" i="12"/>
  <c r="B762" i="12"/>
  <c r="B761" i="12"/>
  <c r="B760" i="12"/>
  <c r="B759" i="12"/>
  <c r="B758" i="12"/>
  <c r="B757" i="12"/>
  <c r="B756" i="12"/>
  <c r="B755" i="12"/>
  <c r="B754" i="12"/>
  <c r="B753" i="12"/>
  <c r="B752" i="12"/>
  <c r="B751" i="12"/>
  <c r="B750" i="12"/>
  <c r="B749" i="12"/>
  <c r="B748" i="12"/>
  <c r="B747" i="12"/>
  <c r="B746" i="12"/>
  <c r="B745" i="12"/>
  <c r="B744" i="12"/>
  <c r="B743" i="12"/>
  <c r="B742" i="12"/>
  <c r="B741" i="12"/>
  <c r="B740" i="12"/>
  <c r="B739" i="12"/>
  <c r="B738" i="12"/>
  <c r="B737" i="12"/>
  <c r="B736" i="12"/>
  <c r="B735" i="12"/>
  <c r="B734" i="12"/>
  <c r="B733" i="12"/>
  <c r="B732" i="12"/>
  <c r="B731" i="12"/>
  <c r="B730" i="12"/>
  <c r="B729" i="12"/>
  <c r="B728" i="12"/>
  <c r="B727" i="12"/>
  <c r="B726" i="12"/>
  <c r="B725" i="12"/>
  <c r="B724" i="12"/>
  <c r="B723" i="12"/>
  <c r="B722" i="12"/>
  <c r="B721" i="12"/>
  <c r="B720" i="12"/>
  <c r="B719" i="12"/>
  <c r="B718" i="12"/>
  <c r="B717" i="12"/>
  <c r="B716" i="12"/>
  <c r="B715" i="12"/>
  <c r="B714" i="12"/>
  <c r="B713" i="12"/>
  <c r="B712" i="12"/>
  <c r="B711" i="12"/>
  <c r="B710" i="12"/>
  <c r="B709" i="12"/>
  <c r="B708" i="12"/>
  <c r="B707" i="12"/>
  <c r="B706" i="12"/>
  <c r="B705" i="12"/>
  <c r="B704" i="12"/>
  <c r="B703" i="12"/>
  <c r="B702" i="12"/>
  <c r="B701" i="12"/>
  <c r="B700" i="12"/>
  <c r="B699" i="12"/>
  <c r="B698" i="12"/>
  <c r="B697" i="12"/>
  <c r="B696" i="12"/>
  <c r="B695" i="12"/>
  <c r="B694" i="12"/>
  <c r="B693" i="12"/>
  <c r="B692" i="12"/>
  <c r="B691" i="12"/>
  <c r="B690" i="12"/>
  <c r="B689" i="12"/>
  <c r="B688" i="12"/>
  <c r="B687" i="12"/>
  <c r="B686" i="12"/>
  <c r="B685" i="12"/>
  <c r="B684" i="12"/>
  <c r="B683" i="12"/>
  <c r="B682" i="12"/>
  <c r="B681" i="12"/>
  <c r="B680" i="12"/>
  <c r="B679" i="12"/>
  <c r="B678" i="12"/>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G8" i="3"/>
  <c r="H8" i="3" s="1"/>
  <c r="I8" i="3" s="1"/>
  <c r="J14" i="2"/>
  <c r="F35" i="10" l="1"/>
  <c r="F31" i="10"/>
  <c r="H31" i="10" s="1"/>
  <c r="F34" i="10"/>
  <c r="F339" i="4" s="1"/>
  <c r="F133" i="10"/>
  <c r="F13" i="4" s="1"/>
  <c r="F88" i="10"/>
  <c r="F9" i="10"/>
  <c r="H9" i="10" s="1"/>
  <c r="F20" i="10"/>
  <c r="F144" i="10"/>
  <c r="H144" i="10" s="1"/>
  <c r="F111" i="10"/>
  <c r="F93" i="10"/>
  <c r="H93" i="10" s="1"/>
  <c r="F89" i="10"/>
  <c r="F418" i="4" s="1"/>
  <c r="F67" i="10"/>
  <c r="F892" i="4" s="1"/>
  <c r="F74" i="10"/>
  <c r="F458" i="4" s="1"/>
  <c r="F39" i="10"/>
  <c r="F814" i="4" s="1"/>
  <c r="F23" i="10"/>
  <c r="F869" i="4" s="1"/>
  <c r="F86" i="10"/>
  <c r="H86" i="10" s="1"/>
  <c r="F126" i="10"/>
  <c r="F105" i="10"/>
  <c r="F465" i="4" s="1"/>
  <c r="F119" i="10"/>
  <c r="F140" i="10"/>
  <c r="H140" i="10" s="1"/>
  <c r="F90" i="10"/>
  <c r="G43" i="4" s="1"/>
  <c r="F42" i="10"/>
  <c r="F52" i="4" s="1"/>
  <c r="F77" i="10"/>
  <c r="F335" i="4" s="1"/>
  <c r="F50" i="10"/>
  <c r="F54" i="4" s="1"/>
  <c r="F113" i="10"/>
  <c r="F40" i="10"/>
  <c r="F50" i="4" s="1"/>
  <c r="F25" i="10"/>
  <c r="F555" i="4" s="1"/>
  <c r="F33" i="10"/>
  <c r="F338" i="4" s="1"/>
  <c r="H138" i="10"/>
  <c r="F138" i="10"/>
  <c r="F41" i="10"/>
  <c r="F51" i="4" s="1"/>
  <c r="H36" i="10"/>
  <c r="F36" i="10"/>
  <c r="F84" i="4" s="1"/>
  <c r="F99" i="10"/>
  <c r="H99" i="10" s="1"/>
  <c r="H98" i="10"/>
  <c r="F98" i="10"/>
  <c r="F241" i="4" s="1"/>
  <c r="F55" i="10"/>
  <c r="F77" i="4" s="1"/>
  <c r="H108" i="10"/>
  <c r="F108" i="10"/>
  <c r="F142" i="10"/>
  <c r="F14" i="4" s="1"/>
  <c r="H68" i="10"/>
  <c r="F68" i="10"/>
  <c r="F442" i="4" s="1"/>
  <c r="F32" i="10"/>
  <c r="F178" i="4" s="1"/>
  <c r="H64" i="10"/>
  <c r="F64" i="10"/>
  <c r="F34" i="4" s="1"/>
  <c r="F76" i="10"/>
  <c r="F194" i="4" s="1"/>
  <c r="H5" i="10"/>
  <c r="F5" i="10"/>
  <c r="F333" i="4" s="1"/>
  <c r="F15" i="10"/>
  <c r="F441" i="4" s="1"/>
  <c r="H109" i="10"/>
  <c r="F109" i="10"/>
  <c r="F92" i="10"/>
  <c r="H92" i="10" s="1"/>
  <c r="H128" i="10"/>
  <c r="F128" i="10"/>
  <c r="F95" i="10"/>
  <c r="H95" i="10" s="1"/>
  <c r="H21" i="10"/>
  <c r="F21" i="10"/>
  <c r="F859" i="4" s="1"/>
  <c r="F78" i="10"/>
  <c r="H78" i="10" s="1"/>
  <c r="H110" i="10"/>
  <c r="F110" i="10"/>
  <c r="F97" i="10"/>
  <c r="H97" i="10" s="1"/>
  <c r="H102" i="10"/>
  <c r="F102" i="10"/>
  <c r="F812" i="4" s="1"/>
  <c r="F115" i="10"/>
  <c r="F766" i="4" s="1"/>
  <c r="H22" i="10"/>
  <c r="F22" i="10"/>
  <c r="F879" i="4" s="1"/>
  <c r="F107" i="10"/>
  <c r="H107" i="10" s="1"/>
  <c r="H10" i="10"/>
  <c r="F10" i="10"/>
  <c r="F132" i="10"/>
  <c r="H132" i="10" s="1"/>
  <c r="H130" i="10"/>
  <c r="F130" i="10"/>
  <c r="F125" i="10"/>
  <c r="F715" i="4" s="1"/>
  <c r="H27" i="10"/>
  <c r="F27" i="10"/>
  <c r="F655" i="4" s="1"/>
  <c r="F106" i="10"/>
  <c r="H129" i="10"/>
  <c r="F129" i="10"/>
  <c r="F100" i="10"/>
  <c r="F345" i="4" s="1"/>
  <c r="H56" i="10"/>
  <c r="F56" i="10"/>
  <c r="F351" i="4" s="1"/>
  <c r="F94" i="10"/>
  <c r="H94" i="10" s="1"/>
  <c r="H72" i="10"/>
  <c r="F72" i="10"/>
  <c r="F112" i="10"/>
  <c r="H112" i="10" s="1"/>
  <c r="H24" i="10"/>
  <c r="F24" i="10"/>
  <c r="F539" i="4" s="1"/>
  <c r="F60" i="10"/>
  <c r="F352" i="4" s="1"/>
  <c r="H51" i="10"/>
  <c r="F51" i="10"/>
  <c r="F137" i="10"/>
  <c r="H137" i="10" s="1"/>
  <c r="H28" i="10"/>
  <c r="F28" i="10"/>
  <c r="F690" i="4" s="1"/>
  <c r="F8" i="10"/>
  <c r="H8" i="10" s="1"/>
  <c r="H123" i="10"/>
  <c r="F123" i="10"/>
  <c r="F134" i="10"/>
  <c r="F20" i="4" s="1"/>
  <c r="H96" i="10"/>
  <c r="F96" i="10"/>
  <c r="F29" i="10"/>
  <c r="F473" i="4" s="1"/>
  <c r="H131" i="10"/>
  <c r="F131" i="10"/>
  <c r="F139" i="10"/>
  <c r="H139" i="10" s="1"/>
  <c r="H103" i="10"/>
  <c r="F103" i="10"/>
  <c r="F495" i="4" s="1"/>
  <c r="F141" i="10"/>
  <c r="H141" i="10" s="1"/>
  <c r="H48" i="10"/>
  <c r="F48" i="10"/>
  <c r="F53" i="4" s="1"/>
  <c r="F57" i="10"/>
  <c r="H57" i="10" s="1"/>
  <c r="H58" i="10"/>
  <c r="F58" i="10"/>
  <c r="F273" i="4" s="1"/>
  <c r="F11" i="10"/>
  <c r="H11" i="10" s="1"/>
  <c r="H87" i="10"/>
  <c r="F87" i="10"/>
  <c r="F159" i="4" s="1"/>
  <c r="F14" i="10"/>
  <c r="F514" i="4" s="1"/>
  <c r="H85" i="10"/>
  <c r="F85" i="10"/>
  <c r="F118" i="10"/>
  <c r="F393" i="4" s="1"/>
  <c r="H19" i="10"/>
  <c r="F19" i="10"/>
  <c r="F117" i="10"/>
  <c r="H117" i="10" s="1"/>
  <c r="H116" i="10"/>
  <c r="F116" i="10"/>
  <c r="F380" i="4" s="1"/>
  <c r="F135" i="10"/>
  <c r="H135" i="10" s="1"/>
  <c r="H91" i="10"/>
  <c r="F91" i="10"/>
  <c r="F671" i="4" s="1"/>
  <c r="F13" i="10"/>
  <c r="F502" i="4" s="1"/>
  <c r="H49" i="10"/>
  <c r="F49" i="10"/>
  <c r="F187" i="4" s="1"/>
  <c r="F46" i="10"/>
  <c r="H46" i="10" s="1"/>
  <c r="H66" i="10"/>
  <c r="F66" i="10"/>
  <c r="F1033" i="4" s="1"/>
  <c r="F80" i="10"/>
  <c r="F972" i="4" s="1"/>
  <c r="H18" i="10"/>
  <c r="F18" i="10"/>
  <c r="F114" i="10"/>
  <c r="F777" i="4" s="1"/>
  <c r="H104" i="10"/>
  <c r="F104" i="10"/>
  <c r="F683" i="4" s="1"/>
  <c r="F12" i="10"/>
  <c r="F535" i="4" s="1"/>
  <c r="H71" i="10"/>
  <c r="F71" i="10"/>
  <c r="F841" i="4" s="1"/>
  <c r="F127" i="10"/>
  <c r="H127" i="10" s="1"/>
  <c r="H101" i="10"/>
  <c r="F101" i="10"/>
  <c r="F811" i="4" s="1"/>
  <c r="F69" i="10"/>
  <c r="F893" i="4" s="1"/>
  <c r="H37" i="10"/>
  <c r="F37" i="10"/>
  <c r="F649" i="4" s="1"/>
  <c r="F120" i="10"/>
  <c r="H120" i="10" s="1"/>
  <c r="H145" i="10"/>
  <c r="F145" i="10"/>
  <c r="F143" i="10"/>
  <c r="F21" i="4" s="1"/>
  <c r="H84" i="10"/>
  <c r="F84" i="10"/>
  <c r="F62" i="10"/>
  <c r="F192" i="4" s="1"/>
  <c r="H63" i="10"/>
  <c r="F63" i="10"/>
  <c r="F31" i="4" s="1"/>
  <c r="G14" i="2" s="1"/>
  <c r="I14" i="2" s="1"/>
  <c r="F83" i="10"/>
  <c r="F82" i="10"/>
  <c r="F136" i="10"/>
  <c r="F81" i="10"/>
  <c r="F923" i="4" s="1"/>
  <c r="F73" i="10"/>
  <c r="F804" i="4" s="1"/>
  <c r="F79" i="10"/>
  <c r="F122" i="10"/>
  <c r="H122" i="10" s="1"/>
  <c r="F61" i="10"/>
  <c r="F70" i="10"/>
  <c r="F177" i="4" s="1"/>
  <c r="H65" i="10"/>
  <c r="F65" i="10"/>
  <c r="F59" i="10"/>
  <c r="F856" i="4" s="1"/>
  <c r="H47" i="10"/>
  <c r="F47" i="10"/>
  <c r="F329" i="4" s="1"/>
  <c r="F1023" i="4"/>
  <c r="Q49" i="2"/>
  <c r="Q46" i="2"/>
  <c r="Q39" i="2"/>
  <c r="Q25" i="2"/>
  <c r="Q33" i="2"/>
  <c r="Q23" i="2"/>
  <c r="Q67" i="2"/>
  <c r="Q63" i="2"/>
  <c r="Q59" i="2"/>
  <c r="Q55" i="2"/>
  <c r="Q45" i="2"/>
  <c r="Q37" i="2"/>
  <c r="Q22" i="2"/>
  <c r="Q8" i="2"/>
  <c r="Q60" i="2"/>
  <c r="Q70" i="2"/>
  <c r="Q66" i="2"/>
  <c r="Q62" i="2"/>
  <c r="Q58" i="2"/>
  <c r="Q54" i="2"/>
  <c r="Q44" i="2"/>
  <c r="Q32" i="2"/>
  <c r="Q21" i="2"/>
  <c r="Q64" i="2"/>
  <c r="Q47" i="2"/>
  <c r="Q24" i="2"/>
  <c r="Q69" i="2"/>
  <c r="Q65" i="2"/>
  <c r="Q61" i="2"/>
  <c r="Q57" i="2"/>
  <c r="Q48" i="2"/>
  <c r="Q40" i="2"/>
  <c r="Q31" i="2"/>
  <c r="Q16" i="2"/>
  <c r="Q68" i="2"/>
  <c r="Q56" i="2"/>
  <c r="Q38" i="2"/>
  <c r="Q9" i="2"/>
  <c r="H38" i="10"/>
  <c r="G11" i="2"/>
  <c r="H11" i="2"/>
  <c r="J11" i="2" s="1"/>
  <c r="G26" i="2"/>
  <c r="G10" i="2"/>
  <c r="H26" i="2"/>
  <c r="J26" i="2" s="1"/>
  <c r="F147" i="4" l="1"/>
  <c r="F751" i="4"/>
  <c r="F706" i="4"/>
  <c r="F673" i="4"/>
  <c r="F662" i="4"/>
  <c r="F651" i="4"/>
  <c r="F565" i="4"/>
  <c r="F866" i="4"/>
  <c r="F816" i="4"/>
  <c r="F779" i="4"/>
  <c r="F768" i="4"/>
  <c r="F738" i="4"/>
  <c r="F727" i="4"/>
  <c r="F619" i="4"/>
  <c r="F606" i="4"/>
  <c r="F593" i="4"/>
  <c r="F876" i="4"/>
  <c r="F696" i="4"/>
  <c r="F685" i="4"/>
  <c r="F886" i="4"/>
  <c r="F837" i="4"/>
  <c r="F826" i="4"/>
  <c r="F800" i="4"/>
  <c r="F789" i="4"/>
  <c r="F717" i="4"/>
  <c r="F549" i="4"/>
  <c r="F534" i="4"/>
  <c r="F523" i="4"/>
  <c r="F580" i="4"/>
  <c r="F511" i="4"/>
  <c r="F498" i="4"/>
  <c r="F482" i="4"/>
  <c r="F467" i="4"/>
  <c r="F453" i="4"/>
  <c r="F355" i="4"/>
  <c r="F141" i="4"/>
  <c r="F116" i="4"/>
  <c r="F213" i="4"/>
  <c r="F403" i="4"/>
  <c r="F276" i="4"/>
  <c r="F999" i="4"/>
  <c r="F1012" i="4"/>
  <c r="F945" i="4"/>
  <c r="F924" i="4"/>
  <c r="F911" i="4"/>
  <c r="F871" i="4"/>
  <c r="F691" i="4"/>
  <c r="F667" i="4"/>
  <c r="F645" i="4"/>
  <c r="F559" i="4"/>
  <c r="F1035" i="4"/>
  <c r="F934" i="4"/>
  <c r="F881" i="4"/>
  <c r="F832" i="4"/>
  <c r="F821" i="4"/>
  <c r="F795" i="4"/>
  <c r="F784" i="4"/>
  <c r="F773" i="4"/>
  <c r="F762" i="4"/>
  <c r="F611" i="4"/>
  <c r="F598" i="4"/>
  <c r="F1024" i="4"/>
  <c r="F956" i="4"/>
  <c r="F897" i="4"/>
  <c r="F742" i="4"/>
  <c r="F701" i="4"/>
  <c r="F679" i="4"/>
  <c r="F657" i="4"/>
  <c r="F974" i="4"/>
  <c r="F861" i="4"/>
  <c r="F844" i="4"/>
  <c r="F807" i="4"/>
  <c r="F803" i="4" s="1"/>
  <c r="G82" i="2" s="1"/>
  <c r="I82" i="2" s="1"/>
  <c r="F733" i="4"/>
  <c r="F722" i="4"/>
  <c r="F711" i="4"/>
  <c r="F622" i="4"/>
  <c r="F543" i="4"/>
  <c r="F506" i="4"/>
  <c r="F475" i="4"/>
  <c r="F469" i="4" s="1"/>
  <c r="G56" i="2" s="1"/>
  <c r="I56" i="2" s="1"/>
  <c r="F447" i="4"/>
  <c r="F428" i="4"/>
  <c r="F389" i="4"/>
  <c r="F376" i="4"/>
  <c r="F165" i="4"/>
  <c r="F80" i="4"/>
  <c r="F585" i="4"/>
  <c r="F572" i="4"/>
  <c r="F290" i="4"/>
  <c r="F263" i="4"/>
  <c r="F179" i="4"/>
  <c r="F175" i="4" s="1"/>
  <c r="G31" i="2" s="1"/>
  <c r="F529" i="4"/>
  <c r="F518" i="4"/>
  <c r="F490" i="4"/>
  <c r="F414" i="4"/>
  <c r="F252" i="4"/>
  <c r="F197" i="4"/>
  <c r="F104" i="4"/>
  <c r="F58" i="4"/>
  <c r="F461" i="4"/>
  <c r="F341" i="4"/>
  <c r="F319" i="4"/>
  <c r="F304" i="4"/>
  <c r="F237" i="4"/>
  <c r="F155" i="4"/>
  <c r="F128" i="4"/>
  <c r="F93" i="4"/>
  <c r="F70" i="4"/>
  <c r="F39" i="4"/>
  <c r="F218" i="4"/>
  <c r="F359" i="4"/>
  <c r="F627" i="4"/>
  <c r="H59" i="10"/>
  <c r="H70" i="10"/>
  <c r="H73" i="10"/>
  <c r="H136" i="10"/>
  <c r="H83" i="10"/>
  <c r="H62" i="10"/>
  <c r="H143" i="10"/>
  <c r="H69" i="10"/>
  <c r="H12" i="10"/>
  <c r="H114" i="10"/>
  <c r="H80" i="10"/>
  <c r="H13" i="10"/>
  <c r="H118" i="10"/>
  <c r="H14" i="10"/>
  <c r="H29" i="10"/>
  <c r="H134" i="10"/>
  <c r="H60" i="10"/>
  <c r="H100" i="10"/>
  <c r="H106" i="10"/>
  <c r="H125" i="10"/>
  <c r="H115" i="10"/>
  <c r="H15" i="10"/>
  <c r="H76" i="10"/>
  <c r="H32" i="10"/>
  <c r="H142" i="10"/>
  <c r="H55" i="10"/>
  <c r="H41" i="10"/>
  <c r="H33" i="10"/>
  <c r="H40" i="10"/>
  <c r="H50" i="10"/>
  <c r="H42" i="10"/>
  <c r="H105" i="10"/>
  <c r="H39" i="10"/>
  <c r="H67" i="10"/>
  <c r="H133" i="10"/>
  <c r="F848" i="4"/>
  <c r="F813" i="4"/>
  <c r="F145" i="4"/>
  <c r="F875" i="4"/>
  <c r="F695" i="4"/>
  <c r="F684" i="4"/>
  <c r="F563" i="4"/>
  <c r="F885" i="4"/>
  <c r="F836" i="4"/>
  <c r="F825" i="4"/>
  <c r="F799" i="4"/>
  <c r="F788" i="4"/>
  <c r="F716" i="4"/>
  <c r="F748" i="4"/>
  <c r="F705" i="4"/>
  <c r="F672" i="4"/>
  <c r="F661" i="4"/>
  <c r="F650" i="4"/>
  <c r="F865" i="4"/>
  <c r="F815" i="4"/>
  <c r="F778" i="4"/>
  <c r="F767" i="4"/>
  <c r="F737" i="4"/>
  <c r="F726" i="4"/>
  <c r="F618" i="4"/>
  <c r="F605" i="4"/>
  <c r="F547" i="4"/>
  <c r="F510" i="4"/>
  <c r="F466" i="4"/>
  <c r="F533" i="4"/>
  <c r="F522" i="4"/>
  <c r="F496" i="4"/>
  <c r="F480" i="4"/>
  <c r="F451" i="4"/>
  <c r="F592" i="4"/>
  <c r="F579" i="4"/>
  <c r="F902" i="4"/>
  <c r="F929" i="4"/>
  <c r="F916" i="4"/>
  <c r="F982" i="4"/>
  <c r="F244" i="4"/>
  <c r="F47" i="4"/>
  <c r="F407" i="4"/>
  <c r="F432" i="4"/>
  <c r="F988" i="4"/>
  <c r="F1019" i="4"/>
  <c r="F991" i="4"/>
  <c r="F855" i="4"/>
  <c r="F260" i="4"/>
  <c r="F284" i="4"/>
  <c r="F230" i="4"/>
  <c r="F371" i="4"/>
  <c r="F148" i="4"/>
  <c r="F123" i="4"/>
  <c r="F1004" i="4"/>
  <c r="F1029" i="4"/>
  <c r="F753" i="4"/>
  <c r="F454" i="4"/>
  <c r="F985" i="4"/>
  <c r="F1017" i="4"/>
  <c r="F939" i="4"/>
  <c r="F638" i="4"/>
  <c r="F397" i="4"/>
  <c r="F384" i="4"/>
  <c r="F111" i="4"/>
  <c r="F86" i="4"/>
  <c r="F65" i="4"/>
  <c r="F326" i="4"/>
  <c r="F311" i="4"/>
  <c r="F298" i="4"/>
  <c r="F135" i="4"/>
  <c r="F100" i="4"/>
  <c r="F75" i="4"/>
  <c r="F566" i="4"/>
  <c r="F550" i="4"/>
  <c r="F422" i="4"/>
  <c r="F170" i="4"/>
  <c r="F349" i="4"/>
  <c r="F270" i="4"/>
  <c r="F245" i="4"/>
  <c r="F209" i="4"/>
  <c r="F186" i="4"/>
  <c r="F161" i="4"/>
  <c r="F49" i="4"/>
  <c r="F409" i="4"/>
  <c r="F1006" i="4"/>
  <c r="F951" i="4"/>
  <c r="F983" i="4"/>
  <c r="F962" i="4"/>
  <c r="F1040" i="4"/>
  <c r="F434" i="4"/>
  <c r="F421" i="4"/>
  <c r="F208" i="4"/>
  <c r="F185" i="4"/>
  <c r="F396" i="4"/>
  <c r="F383" i="4"/>
  <c r="F325" i="4"/>
  <c r="F134" i="4"/>
  <c r="F99" i="4"/>
  <c r="F603" i="4"/>
  <c r="F577" i="4"/>
  <c r="F282" i="4"/>
  <c r="F228" i="4"/>
  <c r="F369" i="4"/>
  <c r="F146" i="4"/>
  <c r="F121" i="4"/>
  <c r="F1003" i="4"/>
  <c r="F1016" i="4"/>
  <c r="F452" i="4"/>
  <c r="F981" i="4"/>
  <c r="F938" i="4"/>
  <c r="F1028" i="4"/>
  <c r="F750" i="4"/>
  <c r="F636" i="4"/>
  <c r="F395" i="4"/>
  <c r="F382" i="4"/>
  <c r="F169" i="4"/>
  <c r="F109" i="4"/>
  <c r="F63" i="4"/>
  <c r="F564" i="4"/>
  <c r="F324" i="4"/>
  <c r="F309" i="4"/>
  <c r="F296" i="4"/>
  <c r="F206" i="4"/>
  <c r="F160" i="4"/>
  <c r="F133" i="4"/>
  <c r="F98" i="4"/>
  <c r="F46" i="4"/>
  <c r="F548" i="4"/>
  <c r="F420" i="4"/>
  <c r="F85" i="4"/>
  <c r="F347" i="4"/>
  <c r="F268" i="4"/>
  <c r="F243" i="4"/>
  <c r="F184" i="4"/>
  <c r="F74" i="4"/>
  <c r="F591" i="4"/>
  <c r="F578" i="4"/>
  <c r="F676" i="4"/>
  <c r="F675" i="4" s="1"/>
  <c r="G71" i="2" s="1"/>
  <c r="I71" i="2" s="1"/>
  <c r="F503" i="4"/>
  <c r="F501" i="4" s="1"/>
  <c r="G58" i="2" s="1"/>
  <c r="F526" i="4"/>
  <c r="F515" i="4"/>
  <c r="F616" i="4"/>
  <c r="F590" i="4"/>
  <c r="F602" i="4"/>
  <c r="F576" i="4"/>
  <c r="F283" i="4"/>
  <c r="F984" i="4"/>
  <c r="F852" i="4"/>
  <c r="F257" i="4"/>
  <c r="F269" i="4"/>
  <c r="F310" i="4"/>
  <c r="F297" i="4"/>
  <c r="F279" i="4"/>
  <c r="F358" i="4"/>
  <c r="F216" i="4"/>
  <c r="F406" i="4"/>
  <c r="F144" i="4"/>
  <c r="F119" i="4"/>
  <c r="F1002" i="4"/>
  <c r="F1027" i="4"/>
  <c r="F959" i="4"/>
  <c r="F900" i="4"/>
  <c r="F745" i="4"/>
  <c r="F704" i="4"/>
  <c r="F682" i="4"/>
  <c r="F660" i="4"/>
  <c r="F450" i="4"/>
  <c r="F977" i="4"/>
  <c r="F864" i="4"/>
  <c r="F847" i="4"/>
  <c r="F810" i="4"/>
  <c r="F736" i="4"/>
  <c r="F725" i="4"/>
  <c r="F714" i="4"/>
  <c r="F625" i="4"/>
  <c r="F1015" i="4"/>
  <c r="F948" i="4"/>
  <c r="F927" i="4"/>
  <c r="F914" i="4"/>
  <c r="F874" i="4"/>
  <c r="F694" i="4"/>
  <c r="F670" i="4"/>
  <c r="F648" i="4"/>
  <c r="F1038" i="4"/>
  <c r="F937" i="4"/>
  <c r="F884" i="4"/>
  <c r="F835" i="4"/>
  <c r="F824" i="4"/>
  <c r="F798" i="4"/>
  <c r="F787" i="4"/>
  <c r="F776" i="4"/>
  <c r="F765" i="4"/>
  <c r="F614" i="4"/>
  <c r="F601" i="4"/>
  <c r="F562" i="4"/>
  <c r="F532" i="4"/>
  <c r="F521" i="4"/>
  <c r="F493" i="4"/>
  <c r="F417" i="4"/>
  <c r="F255" i="4"/>
  <c r="F200" i="4"/>
  <c r="F107" i="4"/>
  <c r="F61" i="4"/>
  <c r="F464" i="4"/>
  <c r="F344" i="4"/>
  <c r="F322" i="4"/>
  <c r="F307" i="4"/>
  <c r="F240" i="4"/>
  <c r="F158" i="4"/>
  <c r="F131" i="4"/>
  <c r="F96" i="4"/>
  <c r="F73" i="4"/>
  <c r="F42" i="4"/>
  <c r="F546" i="4"/>
  <c r="F509" i="4"/>
  <c r="F478" i="4"/>
  <c r="F431" i="4"/>
  <c r="F392" i="4"/>
  <c r="F379" i="4"/>
  <c r="F168" i="4"/>
  <c r="F83" i="4"/>
  <c r="F588" i="4"/>
  <c r="F575" i="4"/>
  <c r="F293" i="4"/>
  <c r="F266" i="4"/>
  <c r="F182" i="4"/>
  <c r="F615" i="4"/>
  <c r="F589" i="4"/>
  <c r="F285" i="4"/>
  <c r="F299" i="4"/>
  <c r="F446" i="4"/>
  <c r="F1007" i="4"/>
  <c r="F340" i="4"/>
  <c r="F38" i="4"/>
  <c r="F558" i="4"/>
  <c r="F542" i="4"/>
  <c r="F195" i="4"/>
  <c r="F37" i="4"/>
  <c r="F967" i="4"/>
  <c r="F891" i="4"/>
  <c r="F920" i="4"/>
  <c r="F907" i="4"/>
  <c r="G966" i="4"/>
  <c r="G944" i="4"/>
  <c r="G943" i="4" s="1"/>
  <c r="G955" i="4"/>
  <c r="G954" i="4" s="1"/>
  <c r="G92" i="4"/>
  <c r="G191" i="4"/>
  <c r="G176" i="4"/>
  <c r="F971" i="4"/>
  <c r="F196" i="4"/>
  <c r="F973" i="4"/>
  <c r="F910" i="4"/>
  <c r="F214" i="4"/>
  <c r="F277" i="4"/>
  <c r="F356" i="4"/>
  <c r="F404" i="4"/>
  <c r="F142" i="4"/>
  <c r="F117" i="4"/>
  <c r="F1000" i="4"/>
  <c r="F1025" i="4"/>
  <c r="F957" i="4"/>
  <c r="F898" i="4"/>
  <c r="F743" i="4"/>
  <c r="F702" i="4"/>
  <c r="F680" i="4"/>
  <c r="F658" i="4"/>
  <c r="F448" i="4"/>
  <c r="F975" i="4"/>
  <c r="F862" i="4"/>
  <c r="F845" i="4"/>
  <c r="F808" i="4"/>
  <c r="F734" i="4"/>
  <c r="F723" i="4"/>
  <c r="F712" i="4"/>
  <c r="F623" i="4"/>
  <c r="F1013" i="4"/>
  <c r="F946" i="4"/>
  <c r="F925" i="4"/>
  <c r="F912" i="4"/>
  <c r="F872" i="4"/>
  <c r="F692" i="4"/>
  <c r="F668" i="4"/>
  <c r="F646" i="4"/>
  <c r="F1036" i="4"/>
  <c r="F935" i="4"/>
  <c r="F882" i="4"/>
  <c r="F833" i="4"/>
  <c r="F822" i="4"/>
  <c r="F796" i="4"/>
  <c r="F785" i="4"/>
  <c r="F774" i="4"/>
  <c r="F763" i="4"/>
  <c r="F612" i="4"/>
  <c r="F599" i="4"/>
  <c r="F530" i="4"/>
  <c r="F519" i="4"/>
  <c r="F513" i="4" s="1"/>
  <c r="G59" i="2" s="1"/>
  <c r="I59" i="2" s="1"/>
  <c r="F491" i="4"/>
  <c r="F415" i="4"/>
  <c r="F253" i="4"/>
  <c r="F198" i="4"/>
  <c r="F105" i="4"/>
  <c r="F59" i="4"/>
  <c r="F462" i="4"/>
  <c r="F342" i="4"/>
  <c r="F320" i="4"/>
  <c r="F305" i="4"/>
  <c r="F238" i="4"/>
  <c r="F156" i="4"/>
  <c r="F129" i="4"/>
  <c r="F94" i="4"/>
  <c r="F71" i="4"/>
  <c r="F40" i="4"/>
  <c r="F544" i="4"/>
  <c r="F507" i="4"/>
  <c r="F476" i="4"/>
  <c r="F429" i="4"/>
  <c r="F390" i="4"/>
  <c r="F377" i="4"/>
  <c r="F166" i="4"/>
  <c r="F81" i="4"/>
  <c r="F586" i="4"/>
  <c r="F573" i="4"/>
  <c r="F560" i="4"/>
  <c r="F291" i="4"/>
  <c r="F264" i="4"/>
  <c r="F180" i="4"/>
  <c r="G372" i="4"/>
  <c r="G124" i="4"/>
  <c r="G231" i="4"/>
  <c r="G639" i="4"/>
  <c r="G754" i="4"/>
  <c r="G112" i="4"/>
  <c r="G66" i="4"/>
  <c r="F969" i="4"/>
  <c r="F895" i="4"/>
  <c r="F922" i="4"/>
  <c r="F909" i="4"/>
  <c r="F896" i="4"/>
  <c r="F970" i="4"/>
  <c r="F405" i="4"/>
  <c r="F143" i="4"/>
  <c r="F118" i="4"/>
  <c r="F357" i="4"/>
  <c r="F215" i="4"/>
  <c r="F278" i="4"/>
  <c r="F1001" i="4"/>
  <c r="F1014" i="4"/>
  <c r="F947" i="4"/>
  <c r="F926" i="4"/>
  <c r="F913" i="4"/>
  <c r="F873" i="4"/>
  <c r="F693" i="4"/>
  <c r="F669" i="4"/>
  <c r="F647" i="4"/>
  <c r="F561" i="4"/>
  <c r="F1037" i="4"/>
  <c r="F936" i="4"/>
  <c r="F883" i="4"/>
  <c r="F834" i="4"/>
  <c r="F823" i="4"/>
  <c r="F797" i="4"/>
  <c r="F786" i="4"/>
  <c r="F775" i="4"/>
  <c r="F764" i="4"/>
  <c r="F613" i="4"/>
  <c r="F600" i="4"/>
  <c r="F1026" i="4"/>
  <c r="F958" i="4"/>
  <c r="F899" i="4"/>
  <c r="F744" i="4"/>
  <c r="F703" i="4"/>
  <c r="F681" i="4"/>
  <c r="F659" i="4"/>
  <c r="F976" i="4"/>
  <c r="F863" i="4"/>
  <c r="F846" i="4"/>
  <c r="F809" i="4"/>
  <c r="F735" i="4"/>
  <c r="F724" i="4"/>
  <c r="F713" i="4"/>
  <c r="F624" i="4"/>
  <c r="F545" i="4"/>
  <c r="F508" i="4"/>
  <c r="F477" i="4"/>
  <c r="F430" i="4"/>
  <c r="F391" i="4"/>
  <c r="F378" i="4"/>
  <c r="F167" i="4"/>
  <c r="F82" i="4"/>
  <c r="F587" i="4"/>
  <c r="F574" i="4"/>
  <c r="F449" i="4"/>
  <c r="F292" i="4"/>
  <c r="F265" i="4"/>
  <c r="F181" i="4"/>
  <c r="F531" i="4"/>
  <c r="F520" i="4"/>
  <c r="F492" i="4"/>
  <c r="F416" i="4"/>
  <c r="F254" i="4"/>
  <c r="F199" i="4"/>
  <c r="F106" i="4"/>
  <c r="F60" i="4"/>
  <c r="F463" i="4"/>
  <c r="F343" i="4"/>
  <c r="F321" i="4"/>
  <c r="F306" i="4"/>
  <c r="F239" i="4"/>
  <c r="F157" i="4"/>
  <c r="F130" i="4"/>
  <c r="F95" i="4"/>
  <c r="F72" i="4"/>
  <c r="F41" i="4"/>
  <c r="F281" i="4"/>
  <c r="F980" i="4"/>
  <c r="F850" i="4"/>
  <c r="F267" i="4"/>
  <c r="F256" i="4"/>
  <c r="F308" i="4"/>
  <c r="F295" i="4"/>
  <c r="F617" i="4"/>
  <c r="F604" i="4"/>
  <c r="F11" i="4"/>
  <c r="F19" i="4"/>
  <c r="F854" i="4"/>
  <c r="F987" i="4"/>
  <c r="F259" i="4"/>
  <c r="F1034" i="4"/>
  <c r="F193" i="4"/>
  <c r="F190" i="4" s="1"/>
  <c r="G32" i="2" s="1"/>
  <c r="F368" i="4"/>
  <c r="F120" i="4"/>
  <c r="F227" i="4"/>
  <c r="F749" i="4"/>
  <c r="F635" i="4"/>
  <c r="F204" i="4"/>
  <c r="F108" i="4"/>
  <c r="F62" i="4"/>
  <c r="F45" i="4"/>
  <c r="F408" i="4"/>
  <c r="F1005" i="4"/>
  <c r="F961" i="4"/>
  <c r="F1039" i="4"/>
  <c r="F979" i="4"/>
  <c r="F950" i="4"/>
  <c r="F419" i="4"/>
  <c r="F183" i="4"/>
  <c r="F433" i="4"/>
  <c r="F394" i="4"/>
  <c r="F381" i="4"/>
  <c r="F323" i="4"/>
  <c r="F205" i="4"/>
  <c r="F132" i="4"/>
  <c r="F97" i="4"/>
  <c r="F479" i="4"/>
  <c r="F494" i="4"/>
  <c r="F222" i="4"/>
  <c r="F362" i="4"/>
  <c r="F631" i="4"/>
  <c r="F201" i="4"/>
  <c r="F849" i="4"/>
  <c r="F497" i="4"/>
  <c r="F481" i="4"/>
  <c r="F346" i="4"/>
  <c r="F221" i="4"/>
  <c r="F630" i="4"/>
  <c r="F220" i="4"/>
  <c r="F629" i="4"/>
  <c r="F370" i="4"/>
  <c r="F122" i="4"/>
  <c r="F229" i="4"/>
  <c r="F637" i="4"/>
  <c r="F752" i="4"/>
  <c r="F48" i="4"/>
  <c r="F110" i="4"/>
  <c r="F64" i="4"/>
  <c r="F207" i="4"/>
  <c r="F226" i="4"/>
  <c r="F365" i="4"/>
  <c r="F747" i="4"/>
  <c r="F634" i="4"/>
  <c r="F949" i="4"/>
  <c r="F960" i="4"/>
  <c r="F202" i="4"/>
  <c r="F928" i="4"/>
  <c r="F915" i="4"/>
  <c r="F901" i="4"/>
  <c r="F978" i="4"/>
  <c r="F242" i="4"/>
  <c r="F44" i="4"/>
  <c r="F363" i="4"/>
  <c r="F223" i="4"/>
  <c r="F632" i="4"/>
  <c r="F1008" i="4"/>
  <c r="F554" i="4"/>
  <c r="F553" i="4" s="1"/>
  <c r="G62" i="2" s="1"/>
  <c r="I62" i="2" s="1"/>
  <c r="F443" i="4"/>
  <c r="F440" i="4" s="1"/>
  <c r="G54" i="2" s="1"/>
  <c r="F538" i="4"/>
  <c r="F36" i="4"/>
  <c r="F334" i="4"/>
  <c r="F332" i="4" s="1"/>
  <c r="F217" i="4"/>
  <c r="F626" i="4"/>
  <c r="F280" i="4"/>
  <c r="F294" i="4"/>
  <c r="F10" i="4"/>
  <c r="F9" i="4" s="1"/>
  <c r="F18" i="4"/>
  <c r="F16" i="4" s="1"/>
  <c r="G9" i="2" s="1"/>
  <c r="I9" i="2" s="1"/>
  <c r="F1018" i="4"/>
  <c r="F399" i="4"/>
  <c r="F328" i="4"/>
  <c r="F851" i="4"/>
  <c r="F499" i="4"/>
  <c r="F483" i="4"/>
  <c r="F348" i="4"/>
  <c r="F364" i="4"/>
  <c r="F224" i="4"/>
  <c r="F633" i="4"/>
  <c r="F219" i="4"/>
  <c r="F746" i="4"/>
  <c r="F628" i="4"/>
  <c r="H61" i="10"/>
  <c r="H79" i="10"/>
  <c r="H81" i="10"/>
  <c r="H82" i="10"/>
  <c r="H25" i="10"/>
  <c r="H113" i="10"/>
  <c r="H77" i="10"/>
  <c r="H90" i="10"/>
  <c r="H119" i="10"/>
  <c r="H126" i="10"/>
  <c r="H23" i="10"/>
  <c r="H74" i="10"/>
  <c r="H89" i="10"/>
  <c r="H111" i="10"/>
  <c r="H20" i="10"/>
  <c r="H88" i="10"/>
  <c r="H34" i="10"/>
  <c r="H35" i="10"/>
  <c r="H4" i="10"/>
  <c r="G17" i="4"/>
  <c r="G16" i="4" s="1"/>
  <c r="G989" i="4"/>
  <c r="H43" i="10"/>
  <c r="G410" i="4"/>
  <c r="G402" i="4" s="1"/>
  <c r="H49" i="2" s="1"/>
  <c r="G287" i="4"/>
  <c r="G232" i="4"/>
  <c r="G212" i="4" s="1"/>
  <c r="H33" i="2" s="1"/>
  <c r="G373" i="4"/>
  <c r="G354" i="4" s="1"/>
  <c r="H46" i="2" s="1"/>
  <c r="G149" i="4"/>
  <c r="G125" i="4"/>
  <c r="G203" i="4"/>
  <c r="G12" i="4"/>
  <c r="G9" i="4" s="1"/>
  <c r="G423" i="4"/>
  <c r="H75" i="10"/>
  <c r="G35" i="4"/>
  <c r="G140" i="4"/>
  <c r="H17" i="10"/>
  <c r="H44" i="10"/>
  <c r="H30" i="10"/>
  <c r="G286" i="4"/>
  <c r="H121" i="10"/>
  <c r="I11" i="2"/>
  <c r="I26" i="2"/>
  <c r="I10" i="2"/>
  <c r="G567" i="4"/>
  <c r="G313" i="4"/>
  <c r="G301" i="4"/>
  <c r="G755" i="4"/>
  <c r="G400" i="4"/>
  <c r="G386" i="4"/>
  <c r="G171" i="4"/>
  <c r="G164" i="4" s="1"/>
  <c r="H28" i="2" s="1"/>
  <c r="J28" i="2" s="1"/>
  <c r="G137" i="4"/>
  <c r="G113" i="4"/>
  <c r="G101" i="4"/>
  <c r="G91" i="4" s="1"/>
  <c r="H21" i="2" s="1"/>
  <c r="J21" i="2" s="1"/>
  <c r="G87" i="4"/>
  <c r="G79" i="4" s="1"/>
  <c r="H18" i="2" s="1"/>
  <c r="J18" i="2" s="1"/>
  <c r="G67" i="4"/>
  <c r="G57" i="4" s="1"/>
  <c r="H16" i="2" s="1"/>
  <c r="J16" i="2" s="1"/>
  <c r="G55" i="4"/>
  <c r="G640" i="4"/>
  <c r="G621" i="4" s="1"/>
  <c r="H67" i="2" s="1"/>
  <c r="J67" i="2" s="1"/>
  <c r="G455" i="4"/>
  <c r="G330" i="4"/>
  <c r="G272" i="4"/>
  <c r="G246" i="4"/>
  <c r="G1030" i="4"/>
  <c r="G1022" i="4" s="1"/>
  <c r="H102" i="2" s="1"/>
  <c r="J102" i="2" s="1"/>
  <c r="G1020" i="4"/>
  <c r="G1011" i="4" s="1"/>
  <c r="H101" i="2" s="1"/>
  <c r="J101" i="2" s="1"/>
  <c r="G998" i="4"/>
  <c r="G990" i="4"/>
  <c r="G940" i="4"/>
  <c r="G933" i="4" s="1"/>
  <c r="H94" i="2" s="1"/>
  <c r="J94" i="2" s="1"/>
  <c r="G551" i="4"/>
  <c r="G424" i="4"/>
  <c r="G350" i="4"/>
  <c r="G210" i="4"/>
  <c r="G188" i="4"/>
  <c r="G175" i="4" s="1"/>
  <c r="H31" i="2" s="1"/>
  <c r="J31" i="2" s="1"/>
  <c r="G162" i="4"/>
  <c r="G154" i="4" s="1"/>
  <c r="H27" i="2" s="1"/>
  <c r="J27" i="2" s="1"/>
  <c r="G76" i="4"/>
  <c r="G69" i="4" s="1"/>
  <c r="H17" i="2" s="1"/>
  <c r="J17" i="2" s="1"/>
  <c r="G327" i="4"/>
  <c r="G1041" i="4"/>
  <c r="G1032" i="4" s="1"/>
  <c r="H103" i="2" s="1"/>
  <c r="J103" i="2" s="1"/>
  <c r="G997" i="4"/>
  <c r="G435" i="4"/>
  <c r="G427" i="4" s="1"/>
  <c r="H51" i="2" s="1"/>
  <c r="J51" i="2" s="1"/>
  <c r="G398" i="4"/>
  <c r="G385" i="4"/>
  <c r="G136" i="4"/>
  <c r="G843" i="4"/>
  <c r="G337" i="4"/>
  <c r="G489" i="4"/>
  <c r="G474" i="4"/>
  <c r="G921" i="4"/>
  <c r="G894" i="4"/>
  <c r="G968" i="4"/>
  <c r="H53" i="10"/>
  <c r="G793" i="4"/>
  <c r="G720" i="4"/>
  <c r="G710" i="4"/>
  <c r="G709" i="4" s="1"/>
  <c r="H74" i="2" s="1"/>
  <c r="J74" i="2" s="1"/>
  <c r="G643" i="4"/>
  <c r="G596" i="4"/>
  <c r="G540" i="4"/>
  <c r="G830" i="4"/>
  <c r="G805" i="4"/>
  <c r="G782" i="4"/>
  <c r="G699" i="4"/>
  <c r="G583" i="4"/>
  <c r="G556" i="4"/>
  <c r="G527" i="4"/>
  <c r="G504" i="4"/>
  <c r="G470" i="4"/>
  <c r="G819" i="4"/>
  <c r="G771" i="4"/>
  <c r="G688" i="4"/>
  <c r="G665" i="4"/>
  <c r="G570" i="4"/>
  <c r="G516" i="4"/>
  <c r="G459" i="4"/>
  <c r="G760" i="4"/>
  <c r="G731" i="4"/>
  <c r="G677" i="4"/>
  <c r="G654" i="4"/>
  <c r="G609" i="4"/>
  <c r="G486" i="4"/>
  <c r="G444" i="4"/>
  <c r="G903" i="4"/>
  <c r="G917" i="4"/>
  <c r="G930" i="4"/>
  <c r="G271" i="4"/>
  <c r="G853" i="4"/>
  <c r="G312" i="4"/>
  <c r="G300" i="4"/>
  <c r="G258" i="4"/>
  <c r="G251" i="4" s="1"/>
  <c r="H37" i="2" s="1"/>
  <c r="J37" i="2" s="1"/>
  <c r="G986" i="4"/>
  <c r="H52" i="10"/>
  <c r="H26" i="10"/>
  <c r="H54" i="10"/>
  <c r="H45" i="10"/>
  <c r="G880" i="4"/>
  <c r="G878" i="4" s="1"/>
  <c r="H88" i="2" s="1"/>
  <c r="J88" i="2" s="1"/>
  <c r="G870" i="4"/>
  <c r="G868" i="4" s="1"/>
  <c r="H87" i="2" s="1"/>
  <c r="J87" i="2" s="1"/>
  <c r="G860" i="4"/>
  <c r="G858" i="4" s="1"/>
  <c r="H86" i="2" s="1"/>
  <c r="J86" i="2" s="1"/>
  <c r="G820" i="4"/>
  <c r="G806" i="4"/>
  <c r="G794" i="4"/>
  <c r="G772" i="4"/>
  <c r="G770" i="4" s="1"/>
  <c r="G732" i="4"/>
  <c r="G700" i="4"/>
  <c r="G678" i="4"/>
  <c r="G666" i="4"/>
  <c r="G656" i="4"/>
  <c r="G653" i="4" s="1"/>
  <c r="H69" i="2" s="1"/>
  <c r="J69" i="2" s="1"/>
  <c r="G644" i="4"/>
  <c r="G610" i="4"/>
  <c r="G584" i="4"/>
  <c r="G528" i="4"/>
  <c r="G488" i="4"/>
  <c r="G472" i="4"/>
  <c r="G460" i="4"/>
  <c r="G831" i="4"/>
  <c r="G783" i="4"/>
  <c r="G761" i="4"/>
  <c r="G741" i="4"/>
  <c r="G721" i="4"/>
  <c r="G719" i="4" s="1"/>
  <c r="H75" i="2" s="1"/>
  <c r="J75" i="2" s="1"/>
  <c r="G689" i="4"/>
  <c r="G597" i="4"/>
  <c r="G571" i="4"/>
  <c r="G557" i="4"/>
  <c r="G541" i="4"/>
  <c r="G517" i="4"/>
  <c r="G505" i="4"/>
  <c r="G445" i="4"/>
  <c r="H124" i="10"/>
  <c r="H16" i="10"/>
  <c r="H7" i="10"/>
  <c r="G842" i="4"/>
  <c r="G336" i="4"/>
  <c r="G487" i="4"/>
  <c r="G471" i="4"/>
  <c r="G908" i="4"/>
  <c r="G236" i="4"/>
  <c r="H6" i="10"/>
  <c r="H79" i="2"/>
  <c r="J79" i="2" s="1"/>
  <c r="G45" i="2"/>
  <c r="H9" i="2"/>
  <c r="J9" i="2" s="1"/>
  <c r="H95" i="2"/>
  <c r="J95" i="2" s="1"/>
  <c r="H96" i="2"/>
  <c r="J96" i="2" s="1"/>
  <c r="J22" i="3"/>
  <c r="K22" i="3" s="1"/>
  <c r="C16" i="3"/>
  <c r="F55" i="8"/>
  <c r="E55" i="8"/>
  <c r="D55" i="8"/>
  <c r="C55" i="8"/>
  <c r="B55" i="8"/>
  <c r="J3" i="8"/>
  <c r="J2" i="8"/>
  <c r="G3" i="7"/>
  <c r="C27" i="6"/>
  <c r="D24" i="6"/>
  <c r="D23" i="6"/>
  <c r="D21" i="6"/>
  <c r="C21" i="6"/>
  <c r="C19" i="6"/>
  <c r="D18" i="6"/>
  <c r="D19" i="6" s="1"/>
  <c r="C17" i="6"/>
  <c r="D16" i="6"/>
  <c r="D15" i="6"/>
  <c r="D14" i="6"/>
  <c r="M13" i="6"/>
  <c r="D13" i="6"/>
  <c r="G3" i="5"/>
  <c r="G3" i="4"/>
  <c r="G2" i="4"/>
  <c r="F90" i="3"/>
  <c r="J26" i="3"/>
  <c r="K26" i="3" s="1"/>
  <c r="C26" i="3"/>
  <c r="C24" i="3"/>
  <c r="C22" i="3"/>
  <c r="J20" i="3"/>
  <c r="K20" i="3" s="1"/>
  <c r="C20" i="3"/>
  <c r="C18" i="3"/>
  <c r="J14" i="3"/>
  <c r="K14" i="3" s="1"/>
  <c r="C14" i="3"/>
  <c r="C12" i="3"/>
  <c r="C10" i="3"/>
  <c r="I3" i="3"/>
  <c r="J3" i="2"/>
  <c r="I4" i="3" s="1"/>
  <c r="J2" i="2"/>
  <c r="D2" i="2"/>
  <c r="F906" i="4" l="1"/>
  <c r="G92" i="2" s="1"/>
  <c r="F127" i="4"/>
  <c r="G24" i="2" s="1"/>
  <c r="F318" i="4"/>
  <c r="G44" i="2" s="1"/>
  <c r="F103" i="4"/>
  <c r="G22" i="2" s="1"/>
  <c r="F485" i="4"/>
  <c r="G57" i="2" s="1"/>
  <c r="I57" i="2" s="1"/>
  <c r="F262" i="4"/>
  <c r="G38" i="2" s="1"/>
  <c r="I38" i="2" s="1"/>
  <c r="F79" i="4"/>
  <c r="G18" i="2" s="1"/>
  <c r="F427" i="4"/>
  <c r="G51" i="2" s="1"/>
  <c r="I51" i="2" s="1"/>
  <c r="F730" i="4"/>
  <c r="G76" i="2" s="1"/>
  <c r="F740" i="4"/>
  <c r="G77" i="2" s="1"/>
  <c r="F595" i="4"/>
  <c r="G65" i="2" s="1"/>
  <c r="F781" i="4"/>
  <c r="G80" i="2" s="1"/>
  <c r="I80" i="2" s="1"/>
  <c r="F878" i="4"/>
  <c r="G88" i="2" s="1"/>
  <c r="F642" i="4"/>
  <c r="G68" i="2" s="1"/>
  <c r="F996" i="4"/>
  <c r="G100" i="2" s="1"/>
  <c r="F115" i="4"/>
  <c r="G23" i="2" s="1"/>
  <c r="I23" i="2" s="1"/>
  <c r="G103" i="4"/>
  <c r="H22" i="2" s="1"/>
  <c r="J22" i="2" s="1"/>
  <c r="G115" i="4"/>
  <c r="H23" i="2" s="1"/>
  <c r="F33" i="4"/>
  <c r="G15" i="2" s="1"/>
  <c r="F919" i="4"/>
  <c r="G93" i="2" s="1"/>
  <c r="I93" i="2" s="1"/>
  <c r="F154" i="4"/>
  <c r="G27" i="2" s="1"/>
  <c r="I27" i="2" s="1"/>
  <c r="F289" i="4"/>
  <c r="G40" i="2" s="1"/>
  <c r="I40" i="2" s="1"/>
  <c r="F164" i="4"/>
  <c r="G28" i="2" s="1"/>
  <c r="I28" i="2" s="1"/>
  <c r="F621" i="4"/>
  <c r="G67" i="2" s="1"/>
  <c r="I67" i="2" s="1"/>
  <c r="F653" i="4"/>
  <c r="G69" i="2" s="1"/>
  <c r="F608" i="4"/>
  <c r="G66" i="2" s="1"/>
  <c r="F792" i="4"/>
  <c r="G81" i="2" s="1"/>
  <c r="F933" i="4"/>
  <c r="G94" i="2" s="1"/>
  <c r="I94" i="2" s="1"/>
  <c r="F664" i="4"/>
  <c r="G70" i="2" s="1"/>
  <c r="F275" i="4"/>
  <c r="G39" i="2" s="1"/>
  <c r="I39" i="2" s="1"/>
  <c r="F139" i="4"/>
  <c r="G25" i="2" s="1"/>
  <c r="I25" i="2" s="1"/>
  <c r="F537" i="4"/>
  <c r="G61" i="2" s="1"/>
  <c r="I61" i="2" s="1"/>
  <c r="F1032" i="4"/>
  <c r="G103" i="2" s="1"/>
  <c r="I103" i="2" s="1"/>
  <c r="F890" i="4"/>
  <c r="G91" i="2" s="1"/>
  <c r="F525" i="4"/>
  <c r="G60" i="2" s="1"/>
  <c r="I60" i="2" s="1"/>
  <c r="F69" i="4"/>
  <c r="G17" i="2" s="1"/>
  <c r="F235" i="4"/>
  <c r="G34" i="2" s="1"/>
  <c r="F457" i="4"/>
  <c r="G55" i="2" s="1"/>
  <c r="I55" i="2" s="1"/>
  <c r="F251" i="4"/>
  <c r="G37" i="2" s="1"/>
  <c r="I37" i="2" s="1"/>
  <c r="F569" i="4"/>
  <c r="G63" i="2" s="1"/>
  <c r="F375" i="4"/>
  <c r="G47" i="2" s="1"/>
  <c r="I47" i="2" s="1"/>
  <c r="F709" i="4"/>
  <c r="G74" i="2" s="1"/>
  <c r="F840" i="4"/>
  <c r="G85" i="2" s="1"/>
  <c r="I85" i="2" s="1"/>
  <c r="F954" i="4"/>
  <c r="G96" i="2" s="1"/>
  <c r="F759" i="4"/>
  <c r="G78" i="2" s="1"/>
  <c r="I78" i="2" s="1"/>
  <c r="F818" i="4"/>
  <c r="G83" i="2" s="1"/>
  <c r="F687" i="4"/>
  <c r="G72" i="2" s="1"/>
  <c r="F943" i="4"/>
  <c r="G95" i="2" s="1"/>
  <c r="I95" i="2" s="1"/>
  <c r="F402" i="4"/>
  <c r="G49" i="2" s="1"/>
  <c r="I49" i="2" s="1"/>
  <c r="F354" i="4"/>
  <c r="G46" i="2" s="1"/>
  <c r="I46" i="2" s="1"/>
  <c r="F965" i="4"/>
  <c r="G97" i="2" s="1"/>
  <c r="I97" i="2" s="1"/>
  <c r="F91" i="4"/>
  <c r="G21" i="2" s="1"/>
  <c r="I21" i="2" s="1"/>
  <c r="F303" i="4"/>
  <c r="G41" i="2" s="1"/>
  <c r="I41" i="2" s="1"/>
  <c r="F57" i="4"/>
  <c r="G16" i="2" s="1"/>
  <c r="I16" i="2" s="1"/>
  <c r="F413" i="4"/>
  <c r="G50" i="2" s="1"/>
  <c r="I50" i="2" s="1"/>
  <c r="F582" i="4"/>
  <c r="G64" i="2" s="1"/>
  <c r="F388" i="4"/>
  <c r="G48" i="2" s="1"/>
  <c r="I48" i="2" s="1"/>
  <c r="F719" i="4"/>
  <c r="G75" i="2" s="1"/>
  <c r="I75" i="2" s="1"/>
  <c r="F858" i="4"/>
  <c r="G86" i="2" s="1"/>
  <c r="F698" i="4"/>
  <c r="G73" i="2" s="1"/>
  <c r="F1022" i="4"/>
  <c r="G102" i="2" s="1"/>
  <c r="I102" i="2" s="1"/>
  <c r="F770" i="4"/>
  <c r="G79" i="2" s="1"/>
  <c r="F829" i="4"/>
  <c r="G84" i="2" s="1"/>
  <c r="I84" i="2" s="1"/>
  <c r="F868" i="4"/>
  <c r="G87" i="2" s="1"/>
  <c r="F1011" i="4"/>
  <c r="G101" i="2" s="1"/>
  <c r="F212" i="4"/>
  <c r="G33" i="2" s="1"/>
  <c r="I33" i="2" s="1"/>
  <c r="G388" i="4"/>
  <c r="H48" i="2" s="1"/>
  <c r="J48" i="2" s="1"/>
  <c r="G740" i="4"/>
  <c r="H77" i="2" s="1"/>
  <c r="J77" i="2" s="1"/>
  <c r="G413" i="4"/>
  <c r="H50" i="2" s="1"/>
  <c r="J50" i="2" s="1"/>
  <c r="G190" i="4"/>
  <c r="H32" i="2" s="1"/>
  <c r="J32" i="2" s="1"/>
  <c r="G139" i="4"/>
  <c r="H25" i="2" s="1"/>
  <c r="J25" i="2" s="1"/>
  <c r="J49" i="2"/>
  <c r="P49" i="2"/>
  <c r="R49" i="2" s="1"/>
  <c r="S49" i="2" s="1"/>
  <c r="J23" i="2"/>
  <c r="P23" i="2"/>
  <c r="R23" i="2" s="1"/>
  <c r="S23" i="2" s="1"/>
  <c r="J46" i="2"/>
  <c r="P46" i="2"/>
  <c r="R46" i="2" s="1"/>
  <c r="S46" i="2" s="1"/>
  <c r="G33" i="4"/>
  <c r="H15" i="2" s="1"/>
  <c r="J15" i="2" s="1"/>
  <c r="J13" i="2" s="1"/>
  <c r="G275" i="4"/>
  <c r="H39" i="2" s="1"/>
  <c r="J33" i="2"/>
  <c r="P33" i="2"/>
  <c r="R33" i="2" s="1"/>
  <c r="S33" i="2" s="1"/>
  <c r="G303" i="4"/>
  <c r="H41" i="2" s="1"/>
  <c r="J41" i="2" s="1"/>
  <c r="G262" i="4"/>
  <c r="H38" i="2" s="1"/>
  <c r="J38" i="2" s="1"/>
  <c r="G996" i="4"/>
  <c r="H100" i="2" s="1"/>
  <c r="J100" i="2" s="1"/>
  <c r="J99" i="2" s="1"/>
  <c r="G513" i="4"/>
  <c r="H59" i="2" s="1"/>
  <c r="J59" i="2" s="1"/>
  <c r="G595" i="4"/>
  <c r="H65" i="2" s="1"/>
  <c r="J65" i="2" s="1"/>
  <c r="G675" i="4"/>
  <c r="H71" i="2" s="1"/>
  <c r="J71" i="2" s="1"/>
  <c r="G792" i="4"/>
  <c r="H81" i="2" s="1"/>
  <c r="J81" i="2" s="1"/>
  <c r="G127" i="4"/>
  <c r="H24" i="2" s="1"/>
  <c r="J24" i="2" s="1"/>
  <c r="G781" i="4"/>
  <c r="H80" i="2" s="1"/>
  <c r="J80" i="2" s="1"/>
  <c r="G840" i="4"/>
  <c r="H85" i="2" s="1"/>
  <c r="J85" i="2" s="1"/>
  <c r="G525" i="4"/>
  <c r="H60" i="2" s="1"/>
  <c r="J60" i="2" s="1"/>
  <c r="G318" i="4"/>
  <c r="H44" i="2" s="1"/>
  <c r="J44" i="2" s="1"/>
  <c r="G642" i="4"/>
  <c r="H68" i="2" s="1"/>
  <c r="J68" i="2" s="1"/>
  <c r="G803" i="4"/>
  <c r="H82" i="2" s="1"/>
  <c r="J82" i="2" s="1"/>
  <c r="G440" i="4"/>
  <c r="H54" i="2" s="1"/>
  <c r="J54" i="2" s="1"/>
  <c r="G553" i="4"/>
  <c r="H62" i="2" s="1"/>
  <c r="J62" i="2" s="1"/>
  <c r="G906" i="4"/>
  <c r="H92" i="2" s="1"/>
  <c r="J92" i="2" s="1"/>
  <c r="G829" i="4"/>
  <c r="H84" i="2" s="1"/>
  <c r="J84" i="2" s="1"/>
  <c r="G569" i="4"/>
  <c r="H63" i="2" s="1"/>
  <c r="J63" i="2" s="1"/>
  <c r="G235" i="4"/>
  <c r="H34" i="2" s="1"/>
  <c r="J34" i="2" s="1"/>
  <c r="G332" i="4"/>
  <c r="H45" i="2" s="1"/>
  <c r="J45" i="2" s="1"/>
  <c r="G537" i="4"/>
  <c r="H61" i="2" s="1"/>
  <c r="J61" i="2" s="1"/>
  <c r="G687" i="4"/>
  <c r="H72" i="2" s="1"/>
  <c r="J72" i="2" s="1"/>
  <c r="G698" i="4"/>
  <c r="H73" i="2" s="1"/>
  <c r="J73" i="2" s="1"/>
  <c r="G375" i="4"/>
  <c r="H47" i="2" s="1"/>
  <c r="J47" i="2" s="1"/>
  <c r="G501" i="4"/>
  <c r="H58" i="2" s="1"/>
  <c r="J58" i="2" s="1"/>
  <c r="G457" i="4"/>
  <c r="H55" i="2" s="1"/>
  <c r="J55" i="2" s="1"/>
  <c r="G289" i="4"/>
  <c r="H40" i="2" s="1"/>
  <c r="J40" i="2" s="1"/>
  <c r="G965" i="4"/>
  <c r="H97" i="2" s="1"/>
  <c r="J97" i="2" s="1"/>
  <c r="G582" i="4"/>
  <c r="H64" i="2" s="1"/>
  <c r="J64" i="2" s="1"/>
  <c r="G664" i="4"/>
  <c r="H70" i="2" s="1"/>
  <c r="J70" i="2" s="1"/>
  <c r="G485" i="4"/>
  <c r="H57" i="2" s="1"/>
  <c r="J57" i="2" s="1"/>
  <c r="G759" i="4"/>
  <c r="H78" i="2" s="1"/>
  <c r="J78" i="2" s="1"/>
  <c r="G608" i="4"/>
  <c r="H66" i="2" s="1"/>
  <c r="J66" i="2" s="1"/>
  <c r="I36" i="2"/>
  <c r="P9" i="2"/>
  <c r="R9" i="2" s="1"/>
  <c r="S9" i="2" s="1"/>
  <c r="P48" i="2"/>
  <c r="R48" i="2" s="1"/>
  <c r="S48" i="2" s="1"/>
  <c r="I32" i="2"/>
  <c r="I81" i="2"/>
  <c r="I22" i="2"/>
  <c r="P22" i="2"/>
  <c r="R22" i="2" s="1"/>
  <c r="S22" i="2" s="1"/>
  <c r="P21" i="2"/>
  <c r="R21" i="2" s="1"/>
  <c r="S21" i="2" s="1"/>
  <c r="I74" i="2"/>
  <c r="I101" i="2"/>
  <c r="I86" i="2"/>
  <c r="I63" i="2"/>
  <c r="I66" i="2"/>
  <c r="I58" i="2"/>
  <c r="I91" i="2"/>
  <c r="I87" i="2"/>
  <c r="I76" i="2"/>
  <c r="P37" i="2"/>
  <c r="R37" i="2" s="1"/>
  <c r="S37" i="2" s="1"/>
  <c r="P67" i="2"/>
  <c r="R67" i="2" s="1"/>
  <c r="S67" i="2" s="1"/>
  <c r="I69" i="2"/>
  <c r="P69" i="2"/>
  <c r="R69" i="2" s="1"/>
  <c r="S69" i="2" s="1"/>
  <c r="I73" i="2"/>
  <c r="I65" i="2"/>
  <c r="I34" i="2"/>
  <c r="I44" i="2"/>
  <c r="I18" i="2"/>
  <c r="I79" i="2"/>
  <c r="I96" i="2"/>
  <c r="I24" i="2"/>
  <c r="I45" i="2"/>
  <c r="I72" i="2"/>
  <c r="I77" i="2"/>
  <c r="I68" i="2"/>
  <c r="I17" i="2"/>
  <c r="I100" i="2"/>
  <c r="I92" i="2"/>
  <c r="I83" i="2"/>
  <c r="I70" i="2"/>
  <c r="I54" i="2"/>
  <c r="I31" i="2"/>
  <c r="P31" i="2"/>
  <c r="R31" i="2" s="1"/>
  <c r="S31" i="2" s="1"/>
  <c r="I15" i="2"/>
  <c r="I88" i="2"/>
  <c r="I64" i="2"/>
  <c r="P16" i="2"/>
  <c r="R16" i="2" s="1"/>
  <c r="S16" i="2" s="1"/>
  <c r="G730" i="4"/>
  <c r="H76" i="2" s="1"/>
  <c r="J76" i="2" s="1"/>
  <c r="G818" i="4"/>
  <c r="H83" i="2" s="1"/>
  <c r="J83" i="2" s="1"/>
  <c r="G890" i="4"/>
  <c r="H91" i="2" s="1"/>
  <c r="J91" i="2" s="1"/>
  <c r="G919" i="4"/>
  <c r="H93" i="2" s="1"/>
  <c r="G469" i="4"/>
  <c r="H56" i="2" s="1"/>
  <c r="J18" i="3"/>
  <c r="K18" i="3" s="1"/>
  <c r="J24" i="3"/>
  <c r="K24" i="3" s="1"/>
  <c r="G8" i="2"/>
  <c r="D27" i="6"/>
  <c r="J16" i="3"/>
  <c r="K16" i="3" s="1"/>
  <c r="C22" i="6"/>
  <c r="C28" i="6" s="1"/>
  <c r="I107" i="2" s="1"/>
  <c r="D17" i="6"/>
  <c r="D22" i="6" s="1"/>
  <c r="H8" i="2"/>
  <c r="J8" i="2" s="1"/>
  <c r="D2" i="5"/>
  <c r="D2" i="7"/>
  <c r="C2" i="4"/>
  <c r="D2" i="8"/>
  <c r="G3" i="3"/>
  <c r="G2" i="7"/>
  <c r="G2" i="5"/>
  <c r="P47" i="2" l="1"/>
  <c r="R47" i="2" s="1"/>
  <c r="S47" i="2" s="1"/>
  <c r="P32" i="2"/>
  <c r="R32" i="2" s="1"/>
  <c r="S32" i="2" s="1"/>
  <c r="P25" i="2"/>
  <c r="R25" i="2" s="1"/>
  <c r="S25" i="2" s="1"/>
  <c r="P38" i="2"/>
  <c r="R38" i="2" s="1"/>
  <c r="S38" i="2" s="1"/>
  <c r="J30" i="2"/>
  <c r="J20" i="2"/>
  <c r="J39" i="2"/>
  <c r="J36" i="2" s="1"/>
  <c r="P39" i="2"/>
  <c r="R39" i="2" s="1"/>
  <c r="S39" i="2" s="1"/>
  <c r="P44" i="2"/>
  <c r="R44" i="2" s="1"/>
  <c r="S44" i="2" s="1"/>
  <c r="P59" i="2"/>
  <c r="R59" i="2" s="1"/>
  <c r="S59" i="2" s="1"/>
  <c r="P24" i="2"/>
  <c r="R24" i="2" s="1"/>
  <c r="S24" i="2" s="1"/>
  <c r="P62" i="2"/>
  <c r="R62" i="2" s="1"/>
  <c r="S62" i="2" s="1"/>
  <c r="P65" i="2"/>
  <c r="R65" i="2" s="1"/>
  <c r="S65" i="2" s="1"/>
  <c r="K23" i="2"/>
  <c r="K25" i="2"/>
  <c r="K46" i="2"/>
  <c r="K49" i="2"/>
  <c r="K33" i="2"/>
  <c r="K39" i="2"/>
  <c r="P60" i="2"/>
  <c r="R60" i="2" s="1"/>
  <c r="S60" i="2" s="1"/>
  <c r="P54" i="2"/>
  <c r="R54" i="2" s="1"/>
  <c r="S54" i="2" s="1"/>
  <c r="J43" i="2"/>
  <c r="P68" i="2"/>
  <c r="R68" i="2" s="1"/>
  <c r="S68" i="2" s="1"/>
  <c r="P45" i="2"/>
  <c r="R45" i="2" s="1"/>
  <c r="S45" i="2" s="1"/>
  <c r="P63" i="2"/>
  <c r="R63" i="2" s="1"/>
  <c r="S63" i="2" s="1"/>
  <c r="I43" i="2"/>
  <c r="P57" i="2"/>
  <c r="R57" i="2" s="1"/>
  <c r="S57" i="2" s="1"/>
  <c r="I20" i="2"/>
  <c r="P64" i="2"/>
  <c r="R64" i="2" s="1"/>
  <c r="S64" i="2" s="1"/>
  <c r="P58" i="2"/>
  <c r="R58" i="2" s="1"/>
  <c r="S58" i="2" s="1"/>
  <c r="P61" i="2"/>
  <c r="R61" i="2" s="1"/>
  <c r="S61" i="2" s="1"/>
  <c r="P55" i="2"/>
  <c r="R55" i="2" s="1"/>
  <c r="S55" i="2" s="1"/>
  <c r="P70" i="2"/>
  <c r="R70" i="2" s="1"/>
  <c r="S70" i="2" s="1"/>
  <c r="I99" i="2"/>
  <c r="I13" i="2"/>
  <c r="P40" i="2"/>
  <c r="R40" i="2" s="1"/>
  <c r="S40" i="2" s="1"/>
  <c r="P66" i="2"/>
  <c r="R66" i="2" s="1"/>
  <c r="S66" i="2" s="1"/>
  <c r="D28" i="6"/>
  <c r="I30" i="2"/>
  <c r="I90" i="2"/>
  <c r="I53" i="2"/>
  <c r="J56" i="2"/>
  <c r="J53" i="2" s="1"/>
  <c r="P56" i="2"/>
  <c r="R56" i="2" s="1"/>
  <c r="S56" i="2" s="1"/>
  <c r="J93" i="2"/>
  <c r="J90" i="2" s="1"/>
  <c r="I8" i="2"/>
  <c r="K8" i="2" s="1"/>
  <c r="P8" i="2"/>
  <c r="R8" i="2" s="1"/>
  <c r="S8" i="2" s="1"/>
  <c r="J7" i="2"/>
  <c r="K102" i="2"/>
  <c r="K101" i="2"/>
  <c r="K95" i="2"/>
  <c r="K94" i="2"/>
  <c r="K93" i="2"/>
  <c r="K92" i="2"/>
  <c r="K80" i="2"/>
  <c r="K79" i="2"/>
  <c r="K76" i="2"/>
  <c r="K75" i="2"/>
  <c r="K64" i="2"/>
  <c r="G18" i="8" s="1"/>
  <c r="K63" i="2"/>
  <c r="K60" i="2"/>
  <c r="K59" i="2"/>
  <c r="K57" i="2"/>
  <c r="G72" i="8" s="1"/>
  <c r="K56" i="2"/>
  <c r="K51" i="2"/>
  <c r="K9" i="2"/>
  <c r="G10" i="8" s="1"/>
  <c r="K97" i="2"/>
  <c r="K88" i="2"/>
  <c r="G71" i="8" s="1"/>
  <c r="K22" i="2"/>
  <c r="K21" i="2"/>
  <c r="K18" i="2"/>
  <c r="K72" i="2"/>
  <c r="K68" i="2"/>
  <c r="K41" i="2"/>
  <c r="K77" i="2"/>
  <c r="K32" i="2"/>
  <c r="K48" i="2"/>
  <c r="K69" i="2"/>
  <c r="K81" i="2"/>
  <c r="K96" i="2"/>
  <c r="G86" i="8" s="1"/>
  <c r="K55" i="2"/>
  <c r="G11" i="8" s="1"/>
  <c r="K10" i="2"/>
  <c r="K82" i="2"/>
  <c r="K50" i="2"/>
  <c r="G40" i="8" s="1"/>
  <c r="K74" i="2"/>
  <c r="G26" i="8" s="1"/>
  <c r="K91" i="2"/>
  <c r="K100" i="2"/>
  <c r="K86" i="2"/>
  <c r="K47" i="2"/>
  <c r="K11" i="2"/>
  <c r="K84" i="2"/>
  <c r="K45" i="2"/>
  <c r="K14" i="2"/>
  <c r="G14" i="8" s="1"/>
  <c r="K37" i="2"/>
  <c r="K71" i="2"/>
  <c r="K83" i="2"/>
  <c r="K103" i="2"/>
  <c r="K58" i="2"/>
  <c r="K44" i="2"/>
  <c r="G13" i="8" s="1"/>
  <c r="K73" i="2"/>
  <c r="K31" i="2"/>
  <c r="G16" i="8" s="1"/>
  <c r="K87" i="2"/>
  <c r="K15" i="2"/>
  <c r="K62" i="2"/>
  <c r="K17" i="2"/>
  <c r="K40" i="2"/>
  <c r="G69" i="8" s="1"/>
  <c r="K34" i="2"/>
  <c r="G20" i="8" s="1"/>
  <c r="K61" i="2"/>
  <c r="G29" i="8" s="1"/>
  <c r="K16" i="2"/>
  <c r="G57" i="8" s="1"/>
  <c r="K65" i="2"/>
  <c r="K85" i="2"/>
  <c r="G85" i="8" s="1"/>
  <c r="K27" i="2"/>
  <c r="K54" i="2"/>
  <c r="K66" i="2"/>
  <c r="K26" i="2"/>
  <c r="K78" i="2"/>
  <c r="K24" i="2"/>
  <c r="K38" i="2"/>
  <c r="K28" i="2"/>
  <c r="G59" i="8" s="1"/>
  <c r="K67" i="2"/>
  <c r="G78" i="8" s="1"/>
  <c r="K70" i="2"/>
  <c r="G56" i="8" s="1"/>
  <c r="J107" i="2"/>
  <c r="G28" i="8" l="1"/>
  <c r="G81" i="8"/>
  <c r="G12" i="8"/>
  <c r="G49" i="8"/>
  <c r="G74" i="8"/>
  <c r="G84" i="8"/>
  <c r="G17" i="8"/>
  <c r="G25" i="8"/>
  <c r="G52" i="8"/>
  <c r="G73" i="8"/>
  <c r="G27" i="8"/>
  <c r="G61" i="8"/>
  <c r="G45" i="8"/>
  <c r="G9" i="8"/>
  <c r="G24" i="8"/>
  <c r="G76" i="8"/>
  <c r="G31" i="8"/>
  <c r="G37" i="8"/>
  <c r="G34" i="8"/>
  <c r="G7" i="8"/>
  <c r="G43" i="8"/>
  <c r="G77" i="8"/>
  <c r="G53" i="8"/>
  <c r="G75" i="8"/>
  <c r="G44" i="8"/>
  <c r="G58" i="8"/>
  <c r="G42" i="8"/>
  <c r="G60" i="8"/>
  <c r="G48" i="8"/>
  <c r="G23" i="8"/>
  <c r="G70" i="8"/>
  <c r="G54" i="8"/>
  <c r="G63" i="8"/>
  <c r="G30" i="8"/>
  <c r="G79" i="8"/>
  <c r="G33" i="8"/>
  <c r="G47" i="8"/>
  <c r="G22" i="8"/>
  <c r="G21" i="8"/>
  <c r="G66" i="8"/>
  <c r="G19" i="8"/>
  <c r="G41" i="8"/>
  <c r="G15" i="8"/>
  <c r="G35" i="8"/>
  <c r="G50" i="8"/>
  <c r="G62" i="8"/>
  <c r="G51" i="8"/>
  <c r="G36" i="8"/>
  <c r="G67" i="8"/>
  <c r="G82" i="8"/>
  <c r="G39" i="8"/>
  <c r="G80" i="8"/>
  <c r="G83" i="8"/>
  <c r="G8" i="8"/>
  <c r="G46" i="8"/>
  <c r="G38" i="8"/>
  <c r="G32" i="8"/>
  <c r="G68" i="8"/>
  <c r="G64" i="8"/>
  <c r="G65" i="8"/>
  <c r="L23" i="2"/>
  <c r="M23" i="2" s="1"/>
  <c r="L25" i="2"/>
  <c r="M25" i="2" s="1"/>
  <c r="L46" i="2"/>
  <c r="M46" i="2" s="1"/>
  <c r="L49" i="2"/>
  <c r="M49" i="2" s="1"/>
  <c r="L33" i="2"/>
  <c r="M33" i="2" s="1"/>
  <c r="L39" i="2"/>
  <c r="M39" i="2" s="1"/>
  <c r="I7" i="2"/>
  <c r="K7" i="2"/>
  <c r="K30" i="2"/>
  <c r="K99" i="2"/>
  <c r="L84" i="2"/>
  <c r="L68" i="2"/>
  <c r="L28" i="2"/>
  <c r="L83" i="2"/>
  <c r="L67" i="2"/>
  <c r="L37" i="2"/>
  <c r="L32" i="2"/>
  <c r="L10" i="2"/>
  <c r="L71" i="2"/>
  <c r="L100" i="2"/>
  <c r="L94" i="2"/>
  <c r="L92" i="2"/>
  <c r="L91" i="2"/>
  <c r="L87" i="2"/>
  <c r="L79" i="2"/>
  <c r="L75" i="2"/>
  <c r="L74" i="2"/>
  <c r="L63" i="2"/>
  <c r="L59" i="2"/>
  <c r="L56" i="2"/>
  <c r="L51" i="2"/>
  <c r="L50" i="2"/>
  <c r="L58" i="2"/>
  <c r="L21" i="2"/>
  <c r="L34" i="2"/>
  <c r="L69" i="2"/>
  <c r="L18" i="2"/>
  <c r="L66" i="2"/>
  <c r="L72" i="2"/>
  <c r="L16" i="2"/>
  <c r="L27" i="2"/>
  <c r="L38" i="2"/>
  <c r="L101" i="2"/>
  <c r="L62" i="2"/>
  <c r="L77" i="2"/>
  <c r="L96" i="2"/>
  <c r="L9" i="2"/>
  <c r="L95" i="2"/>
  <c r="L57" i="2"/>
  <c r="L76" i="2"/>
  <c r="L93" i="2"/>
  <c r="L102" i="2"/>
  <c r="L22" i="2"/>
  <c r="L47" i="2"/>
  <c r="L70" i="2"/>
  <c r="L60" i="2"/>
  <c r="L44" i="2"/>
  <c r="L15" i="2"/>
  <c r="L45" i="2"/>
  <c r="L78" i="2"/>
  <c r="L48" i="2"/>
  <c r="L65" i="2"/>
  <c r="L103" i="2"/>
  <c r="L88" i="2"/>
  <c r="L11" i="2"/>
  <c r="L55" i="2"/>
  <c r="L14" i="2"/>
  <c r="L41" i="2"/>
  <c r="L73" i="2"/>
  <c r="L61" i="2"/>
  <c r="L81" i="2"/>
  <c r="L24" i="2"/>
  <c r="L80" i="2"/>
  <c r="L54" i="2"/>
  <c r="L40" i="2"/>
  <c r="L97" i="2"/>
  <c r="L26" i="2"/>
  <c r="L86" i="2"/>
  <c r="L85" i="2"/>
  <c r="L64" i="2"/>
  <c r="L31" i="2"/>
  <c r="L82" i="2"/>
  <c r="L17" i="2"/>
  <c r="K36" i="2"/>
  <c r="K90" i="2"/>
  <c r="K20" i="2"/>
  <c r="L8" i="2"/>
  <c r="K53" i="2"/>
  <c r="K43" i="2"/>
  <c r="K13" i="2"/>
  <c r="H75" i="8" l="1"/>
  <c r="H56" i="8"/>
  <c r="H48" i="8"/>
  <c r="M68" i="2"/>
  <c r="M70" i="2"/>
  <c r="M64" i="2"/>
  <c r="H18" i="8"/>
  <c r="M97" i="2"/>
  <c r="H51" i="8"/>
  <c r="M80" i="2"/>
  <c r="H66" i="8"/>
  <c r="M73" i="2"/>
  <c r="H76" i="8"/>
  <c r="M11" i="2"/>
  <c r="H19" i="8"/>
  <c r="M48" i="2"/>
  <c r="H64" i="8"/>
  <c r="M15" i="2"/>
  <c r="H52" i="8"/>
  <c r="M47" i="2"/>
  <c r="H68" i="8"/>
  <c r="M76" i="2"/>
  <c r="H45" i="8"/>
  <c r="M96" i="2"/>
  <c r="I86" i="8" s="1"/>
  <c r="H86" i="8"/>
  <c r="M38" i="2"/>
  <c r="H41" i="8"/>
  <c r="H40" i="8"/>
  <c r="M69" i="2"/>
  <c r="H77" i="8"/>
  <c r="H70" i="8"/>
  <c r="M56" i="2"/>
  <c r="H54" i="8"/>
  <c r="M75" i="2"/>
  <c r="H36" i="8"/>
  <c r="M92" i="2"/>
  <c r="H67" i="8"/>
  <c r="M71" i="2"/>
  <c r="H73" i="8"/>
  <c r="M67" i="2"/>
  <c r="H78" i="8"/>
  <c r="M84" i="2"/>
  <c r="H27" i="8"/>
  <c r="M82" i="2"/>
  <c r="I50" i="8" s="1"/>
  <c r="H50" i="8"/>
  <c r="M85" i="2"/>
  <c r="I85" i="8" s="1"/>
  <c r="H85" i="8"/>
  <c r="M40" i="2"/>
  <c r="H69" i="8"/>
  <c r="M24" i="2"/>
  <c r="M41" i="2"/>
  <c r="H32" i="8"/>
  <c r="M88" i="2"/>
  <c r="I71" i="8" s="1"/>
  <c r="H71" i="8"/>
  <c r="M78" i="2"/>
  <c r="H53" i="8"/>
  <c r="M44" i="2"/>
  <c r="H42" i="8"/>
  <c r="M22" i="2"/>
  <c r="H23" i="8"/>
  <c r="M57" i="2"/>
  <c r="H72" i="8"/>
  <c r="M77" i="2"/>
  <c r="H81" i="8"/>
  <c r="M27" i="2"/>
  <c r="H38" i="8"/>
  <c r="M66" i="2"/>
  <c r="H61" i="8"/>
  <c r="H15" i="8"/>
  <c r="M58" i="2"/>
  <c r="H79" i="8"/>
  <c r="M59" i="2"/>
  <c r="I49" i="8" s="1"/>
  <c r="H49" i="8"/>
  <c r="M79" i="2"/>
  <c r="H30" i="8"/>
  <c r="H25" i="8"/>
  <c r="M10" i="2"/>
  <c r="H44" i="8"/>
  <c r="M83" i="2"/>
  <c r="H17" i="8"/>
  <c r="I13" i="8"/>
  <c r="H13" i="8"/>
  <c r="M14" i="2"/>
  <c r="I14" i="8" s="1"/>
  <c r="H14" i="8"/>
  <c r="M45" i="2"/>
  <c r="H31" i="8"/>
  <c r="M60" i="2"/>
  <c r="H74" i="8"/>
  <c r="M102" i="2"/>
  <c r="H24" i="8"/>
  <c r="M95" i="2"/>
  <c r="H80" i="8"/>
  <c r="M62" i="2"/>
  <c r="H84" i="8"/>
  <c r="M16" i="2"/>
  <c r="H57" i="8"/>
  <c r="M18" i="2"/>
  <c r="H28" i="8"/>
  <c r="M34" i="2"/>
  <c r="H83" i="8"/>
  <c r="M50" i="2"/>
  <c r="I40" i="8" s="1"/>
  <c r="H46" i="8"/>
  <c r="M63" i="2"/>
  <c r="H63" i="8"/>
  <c r="M87" i="2"/>
  <c r="H33" i="8"/>
  <c r="M94" i="2"/>
  <c r="H39" i="8"/>
  <c r="M32" i="2"/>
  <c r="I22" i="8" s="1"/>
  <c r="H22" i="8"/>
  <c r="M28" i="2"/>
  <c r="H59" i="8"/>
  <c r="L30" i="2"/>
  <c r="H16" i="8"/>
  <c r="M86" i="2"/>
  <c r="H37" i="8"/>
  <c r="M81" i="2"/>
  <c r="H62" i="8"/>
  <c r="M103" i="2"/>
  <c r="H60" i="8"/>
  <c r="I20" i="8"/>
  <c r="H20" i="8"/>
  <c r="M26" i="2"/>
  <c r="H65" i="8"/>
  <c r="M54" i="2"/>
  <c r="H58" i="8"/>
  <c r="M61" i="2"/>
  <c r="I29" i="8" s="1"/>
  <c r="H29" i="8"/>
  <c r="M55" i="2"/>
  <c r="H11" i="8"/>
  <c r="M65" i="2"/>
  <c r="H12" i="8"/>
  <c r="H35" i="8"/>
  <c r="M93" i="2"/>
  <c r="H9" i="8"/>
  <c r="M9" i="2"/>
  <c r="I10" i="8" s="1"/>
  <c r="H10" i="8"/>
  <c r="M101" i="2"/>
  <c r="I82" i="8" s="1"/>
  <c r="H82" i="8"/>
  <c r="M72" i="2"/>
  <c r="I21" i="8" s="1"/>
  <c r="H21" i="8"/>
  <c r="I47" i="8"/>
  <c r="H47" i="8"/>
  <c r="M21" i="2"/>
  <c r="H34" i="8"/>
  <c r="M51" i="2"/>
  <c r="H8" i="8"/>
  <c r="M74" i="2"/>
  <c r="H26" i="8"/>
  <c r="M91" i="2"/>
  <c r="H43" i="8"/>
  <c r="M100" i="2"/>
  <c r="M37" i="2"/>
  <c r="H7" i="8"/>
  <c r="L13" i="2"/>
  <c r="L7" i="2"/>
  <c r="L43" i="2"/>
  <c r="L53" i="2"/>
  <c r="L20" i="2"/>
  <c r="L90" i="2"/>
  <c r="L99" i="2"/>
  <c r="L36" i="2"/>
  <c r="M17" i="2"/>
  <c r="M8" i="2"/>
  <c r="M31" i="2"/>
  <c r="G55" i="8"/>
  <c r="H55" i="8"/>
  <c r="I105" i="2"/>
  <c r="I108" i="2" s="1"/>
  <c r="I109" i="2" s="1"/>
  <c r="I12" i="8" l="1"/>
  <c r="I80" i="8"/>
  <c r="I9" i="8"/>
  <c r="I27" i="8"/>
  <c r="I52" i="8"/>
  <c r="I31" i="8"/>
  <c r="I44" i="8"/>
  <c r="I75" i="8"/>
  <c r="I65" i="8"/>
  <c r="I63" i="8"/>
  <c r="I43" i="8"/>
  <c r="I8" i="8"/>
  <c r="I60" i="8"/>
  <c r="I11" i="8"/>
  <c r="I58" i="8"/>
  <c r="I72" i="8"/>
  <c r="I26" i="8"/>
  <c r="I34" i="8"/>
  <c r="I54" i="8"/>
  <c r="I68" i="8"/>
  <c r="I39" i="8"/>
  <c r="I83" i="8"/>
  <c r="I74" i="8"/>
  <c r="I17" i="8"/>
  <c r="I15" i="8"/>
  <c r="I38" i="8"/>
  <c r="I42" i="8"/>
  <c r="I37" i="8"/>
  <c r="I57" i="8"/>
  <c r="I69" i="8"/>
  <c r="I78" i="8"/>
  <c r="I67" i="8"/>
  <c r="I77" i="8"/>
  <c r="I41" i="8"/>
  <c r="I45" i="8"/>
  <c r="I19" i="8"/>
  <c r="I66" i="8"/>
  <c r="I18" i="8"/>
  <c r="I7" i="8"/>
  <c r="I30" i="8"/>
  <c r="I79" i="8"/>
  <c r="I61" i="8"/>
  <c r="I81" i="8"/>
  <c r="I23" i="8"/>
  <c r="I53" i="8"/>
  <c r="I32" i="8"/>
  <c r="I56" i="8"/>
  <c r="I35" i="8"/>
  <c r="I62" i="8"/>
  <c r="I33" i="8"/>
  <c r="I28" i="8"/>
  <c r="I84" i="8"/>
  <c r="I24" i="8"/>
  <c r="I73" i="8"/>
  <c r="I36" i="8"/>
  <c r="I70" i="8"/>
  <c r="I76" i="8"/>
  <c r="I51" i="8"/>
  <c r="I48" i="8"/>
  <c r="I25" i="8"/>
  <c r="I46" i="8"/>
  <c r="I59" i="8"/>
  <c r="I64" i="8"/>
  <c r="M53" i="2"/>
  <c r="D22" i="3" s="1"/>
  <c r="I23" i="3" s="1"/>
  <c r="M7" i="2"/>
  <c r="M36" i="2"/>
  <c r="M13" i="2"/>
  <c r="D12" i="3" s="1"/>
  <c r="M30" i="2"/>
  <c r="I16" i="8"/>
  <c r="M90" i="2"/>
  <c r="D24" i="3" s="1"/>
  <c r="M43" i="2"/>
  <c r="M99" i="2"/>
  <c r="M20" i="2"/>
  <c r="S3" i="2"/>
  <c r="I55" i="8"/>
  <c r="J105" i="2"/>
  <c r="J108" i="2" s="1"/>
  <c r="J109" i="2" s="1"/>
  <c r="I110" i="2" s="1"/>
  <c r="K105" i="2"/>
  <c r="J9" i="8" l="1"/>
  <c r="J57" i="8"/>
  <c r="J51" i="8"/>
  <c r="J72" i="8"/>
  <c r="J59" i="8"/>
  <c r="J35" i="8"/>
  <c r="J76" i="8"/>
  <c r="J25" i="8"/>
  <c r="J78" i="8"/>
  <c r="J14" i="8"/>
  <c r="J38" i="8"/>
  <c r="J28" i="8"/>
  <c r="J48" i="8"/>
  <c r="J13" i="8"/>
  <c r="J19" i="8"/>
  <c r="J82" i="8"/>
  <c r="J22" i="8"/>
  <c r="J39" i="8"/>
  <c r="J43" i="8"/>
  <c r="J86" i="8"/>
  <c r="J55" i="8"/>
  <c r="J56" i="8"/>
  <c r="J84" i="8"/>
  <c r="J50" i="8"/>
  <c r="J60" i="8"/>
  <c r="J83" i="8"/>
  <c r="J32" i="8"/>
  <c r="J37" i="8"/>
  <c r="J31" i="8"/>
  <c r="J27" i="8"/>
  <c r="J81" i="8"/>
  <c r="J74" i="8"/>
  <c r="J20" i="8"/>
  <c r="J46" i="8"/>
  <c r="J67" i="8"/>
  <c r="J80" i="8"/>
  <c r="J85" i="8"/>
  <c r="J68" i="8"/>
  <c r="J36" i="8"/>
  <c r="J40" i="8"/>
  <c r="J17" i="8"/>
  <c r="J58" i="8"/>
  <c r="J77" i="8"/>
  <c r="J64" i="8"/>
  <c r="J16" i="8"/>
  <c r="J21" i="8"/>
  <c r="J61" i="8"/>
  <c r="J33" i="8"/>
  <c r="J79" i="8"/>
  <c r="J23" i="8"/>
  <c r="J75" i="8"/>
  <c r="J29" i="8"/>
  <c r="J63" i="8"/>
  <c r="J71" i="8"/>
  <c r="J11" i="8"/>
  <c r="J24" i="8"/>
  <c r="J41" i="8"/>
  <c r="J30" i="8"/>
  <c r="J34" i="8"/>
  <c r="J73" i="8"/>
  <c r="J42" i="8"/>
  <c r="J65" i="8"/>
  <c r="J45" i="8"/>
  <c r="J52" i="8"/>
  <c r="J70" i="8"/>
  <c r="J49" i="8"/>
  <c r="J69" i="8"/>
  <c r="J44" i="8"/>
  <c r="J53" i="8"/>
  <c r="J10" i="8"/>
  <c r="J47" i="8"/>
  <c r="J26" i="8"/>
  <c r="J62" i="8"/>
  <c r="J66" i="8"/>
  <c r="J12" i="8"/>
  <c r="J18" i="8"/>
  <c r="J15" i="8"/>
  <c r="J54" i="8"/>
  <c r="H23" i="3"/>
  <c r="G23" i="3"/>
  <c r="I25" i="3"/>
  <c r="H25" i="3"/>
  <c r="D20" i="3"/>
  <c r="G21" i="3" s="1"/>
  <c r="D18" i="3"/>
  <c r="H19" i="3" s="1"/>
  <c r="D16" i="3"/>
  <c r="G17" i="3" s="1"/>
  <c r="I106" i="2"/>
  <c r="D26" i="3"/>
  <c r="I27" i="3" s="1"/>
  <c r="D10" i="3"/>
  <c r="L105" i="2"/>
  <c r="D14" i="3"/>
  <c r="J25" i="3" l="1"/>
  <c r="K25" i="3" s="1"/>
  <c r="H17" i="3"/>
  <c r="I17" i="3"/>
  <c r="H21" i="3"/>
  <c r="I19" i="3"/>
  <c r="K112" i="2"/>
  <c r="M105" i="2"/>
  <c r="J8" i="8"/>
  <c r="J7" i="8"/>
  <c r="K7" i="8" s="1"/>
  <c r="G15" i="3"/>
  <c r="J23" i="3"/>
  <c r="K23" i="3" s="1"/>
  <c r="D28" i="3"/>
  <c r="K8" i="8" l="1"/>
  <c r="K9" i="8" s="1"/>
  <c r="K10" i="8" s="1"/>
  <c r="K11"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s="1"/>
  <c r="K58" i="8" s="1"/>
  <c r="K59" i="8" s="1"/>
  <c r="K60" i="8" s="1"/>
  <c r="K61" i="8" s="1"/>
  <c r="K62" i="8" s="1"/>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I12" i="3"/>
  <c r="I13" i="3" s="1"/>
  <c r="I10" i="3"/>
  <c r="I11" i="3" s="1"/>
  <c r="H12" i="3"/>
  <c r="H13" i="3" s="1"/>
  <c r="H10" i="3"/>
  <c r="H11" i="3" s="1"/>
  <c r="G12" i="3"/>
  <c r="G10" i="3"/>
  <c r="J19" i="3"/>
  <c r="K19" i="3" s="1"/>
  <c r="J21" i="3"/>
  <c r="K21" i="3" s="1"/>
  <c r="J17" i="3"/>
  <c r="K17" i="3" s="1"/>
  <c r="E16" i="3"/>
  <c r="E10" i="3"/>
  <c r="J27" i="3"/>
  <c r="K27" i="3" s="1"/>
  <c r="E20" i="3"/>
  <c r="E12" i="3"/>
  <c r="E22" i="3"/>
  <c r="E26" i="3"/>
  <c r="E18" i="3"/>
  <c r="E24" i="3"/>
  <c r="E14" i="3"/>
  <c r="J15" i="3"/>
  <c r="K15" i="3" s="1"/>
  <c r="I29" i="3" l="1"/>
  <c r="I28" i="3" s="1"/>
  <c r="H29" i="3"/>
  <c r="E28" i="3"/>
  <c r="G11" i="3"/>
  <c r="J10" i="3"/>
  <c r="K10" i="3" s="1"/>
  <c r="H28" i="3" l="1"/>
  <c r="J11" i="3"/>
  <c r="K11" i="3" s="1"/>
  <c r="J12" i="3"/>
  <c r="K12" i="3" s="1"/>
  <c r="G13" i="3"/>
  <c r="J13" i="3" s="1"/>
  <c r="K13" i="3" s="1"/>
  <c r="G29" i="3" l="1"/>
  <c r="J29" i="3" s="1"/>
  <c r="K29" i="3" s="1"/>
  <c r="G28" i="3" l="1"/>
  <c r="J28" i="3" s="1"/>
  <c r="K28" i="3" s="1"/>
  <c r="G32" i="3"/>
  <c r="H32" i="3" l="1"/>
  <c r="I32" i="3" s="1"/>
  <c r="G31" i="3"/>
  <c r="H31" i="3" l="1"/>
  <c r="I31" i="3" s="1"/>
</calcChain>
</file>

<file path=xl/sharedStrings.xml><?xml version="1.0" encoding="utf-8"?>
<sst xmlns="http://schemas.openxmlformats.org/spreadsheetml/2006/main" count="34545" uniqueCount="13137">
  <si>
    <t>TRIBUNAL REGIONAL DO TRABALHO DA 18ª REGIÃO</t>
  </si>
  <si>
    <t>SECRETARIA DE MANUTENÇÃO E PROJETOS</t>
  </si>
  <si>
    <t>DIVISÃO DE ENGENHARIA</t>
  </si>
  <si>
    <t>PLANILHA ORÇAMENTÁRIA DE REFERÊNCIA</t>
  </si>
  <si>
    <t>DADOS GERAIS DO ORÇAMENTO</t>
  </si>
  <si>
    <t>OBRA/SERVIÇO</t>
  </si>
  <si>
    <t>CIDADE DA OBRA</t>
  </si>
  <si>
    <t>GOIÂNIA-GO</t>
  </si>
  <si>
    <t>DATA DO ORÇAMENTO</t>
  </si>
  <si>
    <t>(atualizar com Control+ponto e virgula)</t>
  </si>
  <si>
    <t>TABELA UTILIZADA</t>
  </si>
  <si>
    <t>DESONERADO</t>
  </si>
  <si>
    <t>REF. MUNICIPIO GOIÂNIA - DESONERADO</t>
  </si>
  <si>
    <t>(CONFORME DECRETO 7983/13)</t>
  </si>
  <si>
    <t>(publicação oficial www.caixa.gov.br/sinapi)</t>
  </si>
  <si>
    <t>CONTEÚDO</t>
  </si>
  <si>
    <t>ORÇAMENTO SINTÉTICO</t>
  </si>
  <si>
    <t>CRONOGRAMA FÍSICO FINANCEIRO</t>
  </si>
  <si>
    <t>COMPOSIÇÕES ANALÍTICAS</t>
  </si>
  <si>
    <t>RELATÓRIO DE PESQUISAS DE MERCADO</t>
  </si>
  <si>
    <t>COMPOSIÇÃO DO BDI PRESUMIDO (BONIFICAÇÕES E DESPESAS INDIRETAS)</t>
  </si>
  <si>
    <t>COMPOSIÇÃO DOS ENCARGOS SOCIAIS</t>
  </si>
  <si>
    <t>PODER JUDICIÁRIO DA UNIÃO_x005F_x000D_
TRIBUNAL REGIONAL DO TRABALHO DA 18ª REGIÃO</t>
  </si>
  <si>
    <t>ORÇAMENTO SINTÉTICO DESONERADO</t>
  </si>
  <si>
    <t>ITEM</t>
  </si>
  <si>
    <t>CÓDIGO</t>
  </si>
  <si>
    <t>DISCRIMINAÇÃO</t>
  </si>
  <si>
    <t>CLASS</t>
  </si>
  <si>
    <t>UN</t>
  </si>
  <si>
    <t>QTD</t>
  </si>
  <si>
    <t>CUSTO UNITÁRIO</t>
  </si>
  <si>
    <t>CUSTO TOTAL (SEM BDI)</t>
  </si>
  <si>
    <t>PREÇO TOTAL (COM BDI)</t>
  </si>
  <si>
    <t>PREÇO FINAL</t>
  </si>
  <si>
    <t>MAT</t>
  </si>
  <si>
    <t>MDO</t>
  </si>
  <si>
    <t>verificações sinapi</t>
  </si>
  <si>
    <t>(01)</t>
  </si>
  <si>
    <t>(02)</t>
  </si>
  <si>
    <t>(03)</t>
  </si>
  <si>
    <t>(04)</t>
  </si>
  <si>
    <t>(05)</t>
  </si>
  <si>
    <t>(06)</t>
  </si>
  <si>
    <t>(07)</t>
  </si>
  <si>
    <t>(08)</t>
  </si>
  <si>
    <t>(09)</t>
  </si>
  <si>
    <t>(10)</t>
  </si>
  <si>
    <t>(11)</t>
  </si>
  <si>
    <t>(12)</t>
  </si>
  <si>
    <t>(13)</t>
  </si>
  <si>
    <t>SINTETICO</t>
  </si>
  <si>
    <t>SINAPI</t>
  </si>
  <si>
    <t>DIF UN</t>
  </si>
  <si>
    <t>DIF TOTAL</t>
  </si>
  <si>
    <t>1.01</t>
  </si>
  <si>
    <t>100320U</t>
  </si>
  <si>
    <t>ENGENHEIRO CIVIL PLENO COM ENCARGOS COMPLEMENTARES</t>
  </si>
  <si>
    <t>SER.CG</t>
  </si>
  <si>
    <t>MÊS</t>
  </si>
  <si>
    <t>1.02</t>
  </si>
  <si>
    <t>93572U</t>
  </si>
  <si>
    <t>ENCARREGADO GERAL DE OBRAS COM ENCARGOS COMPLEMENTARES</t>
  </si>
  <si>
    <t>1.03</t>
  </si>
  <si>
    <t>T.ART</t>
  </si>
  <si>
    <t>ANOTAÇÃO/REGISTRO DE RESPONSABILIDADE TÉCNICA (ART OU RRT)</t>
  </si>
  <si>
    <t>1.04</t>
  </si>
  <si>
    <t>T.DIARIO</t>
  </si>
  <si>
    <t>DIÁRIO DE OBRAS ou LIVRO DE ORDEM - EM TAMANHO OFICIO - 33X3 - PREENCHIMENTO OBRIGATÓRIO PELA CONTRATADA</t>
  </si>
  <si>
    <t>CANTEIRO DE OBRAS</t>
  </si>
  <si>
    <t>2.01</t>
  </si>
  <si>
    <t>74209/1U</t>
  </si>
  <si>
    <t>PLACA DE OBRA EM CHAPA DE ACO GALVANIZADO</t>
  </si>
  <si>
    <t>M2</t>
  </si>
  <si>
    <t>2.02</t>
  </si>
  <si>
    <t>2.03</t>
  </si>
  <si>
    <t>T.PROT.INST</t>
  </si>
  <si>
    <t>3.01</t>
  </si>
  <si>
    <t>REMOÇÃO DE VIDRO TEMPERADO FIXADO EM PERFIL U. AF_01/2021</t>
  </si>
  <si>
    <t>3.02</t>
  </si>
  <si>
    <t>DEMOLIÇÃO DE ALVENARIA DE TIJOLO MACIÇO, DE FORMA MANUAL, SEM REAPROVEITAMENTO. AF_12/2017</t>
  </si>
  <si>
    <t>M3</t>
  </si>
  <si>
    <t>3.03</t>
  </si>
  <si>
    <t>DEMOLIÇÃO DE ARGAMASSAS, DE FORMA MANUAL, SEM REAPROVEITAMENTO. AF_12/2017</t>
  </si>
  <si>
    <t>3.04</t>
  </si>
  <si>
    <t>REMOÇÃO DE FORRO DE GESSO, DE FORMA MANUAL, SEM REAPROVEITAMENTO. AF_12/2017</t>
  </si>
  <si>
    <t>3.05</t>
  </si>
  <si>
    <t>REMOÇÃO DE ACESSÓRIOS, DE FORMA MANUAL, SEM REAPROVEITAMENTO. AF_12/2017</t>
  </si>
  <si>
    <t>3.06</t>
  </si>
  <si>
    <t>REMOÇÃO DE LUMINÁRIAS, DE FORMA MANUAL, SEM REAPROVEITAMENTO. AF_12/2017</t>
  </si>
  <si>
    <t>4.01</t>
  </si>
  <si>
    <t>T.CACAMBA</t>
  </si>
  <si>
    <t>CAÇAMBA ESTACIONÁRIA PARA ENTULHOS. CAP. 6M³</t>
  </si>
  <si>
    <t>4.02</t>
  </si>
  <si>
    <t>T.ENSACAMENTO</t>
  </si>
  <si>
    <t>ENSACAMENTO DE ENTULHO, INCLUSO TRANSPORTE VERTICAL E DESPEJO EM CAÇAMBA ESTACIONÁRIA</t>
  </si>
  <si>
    <t>KG</t>
  </si>
  <si>
    <t>5.01</t>
  </si>
  <si>
    <t>RODAPÉ BORRACHA LISO, ALTURA = 7CM, ESPESSURA = 2 MM, PARA ARGAMASSA. AF_09/2020</t>
  </si>
  <si>
    <t>M</t>
  </si>
  <si>
    <t>5.02</t>
  </si>
  <si>
    <t>EMBOÇO OU MASSA ÚNICA EM ARGAMASSA TRAÇO 1:2:8, PREPARO MECÂNICO COM BETONEIRA 400 L, APLICADA MANUALMENTE EM PANOS CEGOS DE FACHADA (SEM PRESENÇA DE VÃOS), ESPESSURA DE 25 MM. AF_06/2014</t>
  </si>
  <si>
    <t>5.03</t>
  </si>
  <si>
    <t>T.CANTONEIRA.ALUM</t>
  </si>
  <si>
    <t>5.04</t>
  </si>
  <si>
    <t>6.01</t>
  </si>
  <si>
    <t>6.02</t>
  </si>
  <si>
    <t>PINTURA</t>
  </si>
  <si>
    <t>7.01</t>
  </si>
  <si>
    <t>PINTURA COM TINTA ALQUÍDICA DE FUNDO E ACABAMENTO (ESMALTE SINTÉTICO GRAFITE) PULVERIZADA SOBRE SUPERFÍCIES METÁLICAS (EXCETO PERFIL) EXECUTADO EM OBRA (POR DEMÃO). AF_01/2020_P</t>
  </si>
  <si>
    <t>PREPARO DO PISO CIMENTADO PARA PINTURA - LIXAMENTO E LIMPEZA. AF_05/2021</t>
  </si>
  <si>
    <t>PINTURA DE PISO COM TINTA ACRÍLICA, APLICAÇÃO MANUAL, 2 DEMÃOS, INCLUSO FUNDO PREPARADOR. AF_05/2021</t>
  </si>
  <si>
    <t>PINTURA DE PISO COM TINTA EPÓXI, APLICAÇÃO MANUAL, 2 DEMÃOS, INCLUSO PRIMER EPÓXI. AF_05/2021</t>
  </si>
  <si>
    <t>88488U</t>
  </si>
  <si>
    <t>APLICAÇÃO MANUAL DE PINTURA COM TINTA LÁTEX ACRÍLICA EM TETO, DUAS DEMÃOS. AF_06/2014</t>
  </si>
  <si>
    <t>APLICAÇÃO E LIXAMENTO DE MASSA LÁTEX EM TETO, UMA DEMÃO. AF_06/2014</t>
  </si>
  <si>
    <t>APLICAÇÃO E LIXAMENTO DE MASSA LÁTEX EM PAREDES, DUAS DEMÃOS. AF_06/2014</t>
  </si>
  <si>
    <t>T.PINTURA.ACETINADA</t>
  </si>
  <si>
    <t>APLICAÇÃO MANUAL DE PINTURA COM TINTA ACRÍLICA LAVÁVEL ACETINADO EM PAREDES, DUAS DEMÃOS. (REF.: TOQUE DE SEDA PREMIUM BRANCO GELO SUVINIL)</t>
  </si>
  <si>
    <t>8.01</t>
  </si>
  <si>
    <t>FORRO EM DRYWALL, PARA AMBIENTES RESIDENCIAIS, INCLUSIVE ESTRUTURA DE FIXAÇÃO. AF_05/2017_P</t>
  </si>
  <si>
    <t>8.02</t>
  </si>
  <si>
    <t>ACABAMENTOS PARA FORRO (SANCA DE GESSO MONTADA NA OBRA). AF_05/2017_P</t>
  </si>
  <si>
    <t>9.01</t>
  </si>
  <si>
    <t>RASGO EM ALVENARIA PARA ELETRODUTOS COM DIAMETROS MENORES OU IGUAIS A 40 MM. AF_05/2015</t>
  </si>
  <si>
    <t>CHUMBAMENTO LINEAR EM ALVENARIA PARA RAMAIS/DISTRIBUIÇÃO COM DIÂMETROS MENORES OU IGUAIS A 40 MM. AF_05/2015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</si>
  <si>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</si>
  <si>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</si>
  <si>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</si>
  <si>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</si>
  <si>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CAIXA RETANGULAR 4" X 2" BAIXA (0,30 M DO PISO), PVC, INSTALADA EM PAREDE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</si>
  <si>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</si>
  <si>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</si>
  <si>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(1 MÓDULO), 2P+T 10 A, SEM SUPORTE E SEM PLACA - FORNECIMENTO E INSTALAÇÃO. AF_12/2015</t>
  </si>
  <si>
    <t>TOMADA MÉDIA DE EMBUTIR (2 MÓDULOS), 2P+T 20 A, INCLUINDO SUPORTE E PLACA - FORNECIMENTO E INSTALAÇÃO. AF_12/2015</t>
  </si>
  <si>
    <t>DISJUNTOR MONOPOLAR TIPO DIN, CORRENTE NOMINAL DE 20A - FORNECIMENTO E INSTALAÇÃO. AF_10/2020</t>
  </si>
  <si>
    <t>SUPORTE PARA ELETROCALHA LISA OU PERFURADA EM AÇO GALVANIZADO, LARGURA 200 OU 400 MM E ALTURA 50 MM, ESPAÇADO A CADA 1,5 M, EM PERFILADO DE SEÇÃO 38X76 MM, POR METRO DE ELETRECOLHA FIXADA. AF_07/2017</t>
  </si>
  <si>
    <t>LÂMPADA COMPACTA DE LED 10 W, BASE E27 - FORNECIMENTO E INSTALAÇÃO. AF_02/2020</t>
  </si>
  <si>
    <t>CABO DE REDE UTP CAT. 6</t>
  </si>
  <si>
    <t>CONECTOR RJ 45 MACHO</t>
  </si>
  <si>
    <t>DEMOLIÇÃO DE PILARES E VIGAS EM CONCRETO ARMADO, DE FORMA MANUAL, SEM REAPROVEITAMENTO. AF_12/2017</t>
  </si>
  <si>
    <t>IMPERMEABILIZAÇÃO DE SUPERFÍCIE COM MANTA ASFÁLTICA, UMA CAMADA, INCLUSIVE APLICAÇÃO DE PRIMER ASFÁLTICO, E=3MM. AF_06/2018</t>
  </si>
  <si>
    <t>PROTEÇÃO MECÂNICA DE SUPERFÍCIE VERTICAL COM ARGAMASSA DE CIMENTO E AREIA, TRAÇO 1:3, E=5CM. AF_06/2018</t>
  </si>
  <si>
    <t>INSTALAÇÃO DE VIDRO TEMPERADO, E = 10 MM, ENCAIXADO EM PERFIL U. AF_01/2021_P</t>
  </si>
  <si>
    <t>LIMPEZA DE JANELA DE VIDRO COM CAIXILHO EM AÇO/ALUMÍNIO/PVC. AF_04/2019</t>
  </si>
  <si>
    <t>T.PLACA.INAUG</t>
  </si>
  <si>
    <t>PLACA DE INAUGURAÇÃO AÇO ESCOVADO - 40X60 CM</t>
  </si>
  <si>
    <t>TOTAIS</t>
  </si>
  <si>
    <t>TOTAL GERAL SEM BDI</t>
  </si>
  <si>
    <t>PERCENTUAIS DE BDI</t>
  </si>
  <si>
    <t>BDI</t>
  </si>
  <si>
    <t>TOTAIS COM BDI</t>
  </si>
  <si>
    <t>&lt;---- BDI SE FOSSE UNIFORMEMENTE APLICADO</t>
  </si>
  <si>
    <t>R$/m2</t>
  </si>
  <si>
    <t>PODER JUDICIÁRIO DA UNIÃO
TRIBUNAL REGIONAL DO TRABALHO DA 18ª REGIÃO</t>
  </si>
  <si>
    <t>CRONOGRAMA FÍSICO-FINANCEIRO DESONERADO</t>
  </si>
  <si>
    <t>ETAPAS
(para descrição completa, ver orçamento sintético)</t>
  </si>
  <si>
    <t>MEDIÇÕES / SUBETAPAS</t>
  </si>
  <si>
    <t>VERIFICAÇÕES CONSISTÊNCIA</t>
  </si>
  <si>
    <t>%</t>
  </si>
  <si>
    <t>*medido proporcionalmente à execução contratual</t>
  </si>
  <si>
    <t>R$</t>
  </si>
  <si>
    <t>TOTAIS DAS MEDIÇÕES</t>
  </si>
  <si>
    <t>TOTAIS ACUMULADOS</t>
  </si>
  <si>
    <t xml:space="preserve">%    </t>
  </si>
  <si>
    <t>RELATÓRIO DE COMPOSIÇÕES ANALÍTICAS - ORÇAMENTO DESONERADO</t>
  </si>
  <si>
    <t>EXAMES - MENSALISTA (COLETADO CAIXA)</t>
  </si>
  <si>
    <t>MAT.</t>
  </si>
  <si>
    <t>SEGURO - MENSALISTA (COLETADO CAIXA)</t>
  </si>
  <si>
    <t>ENGENHEIRO CIVIL PLENO (MENSALISTA)</t>
  </si>
  <si>
    <t>M.O.</t>
  </si>
  <si>
    <t>FERRAMENTAS - FAMILIA ENGENHEIRO CIVIL - MENSALISTA (ENCARGOS COMPLEMENTARES - COLETADO CAIXA)</t>
  </si>
  <si>
    <t>EPI - FAMILIA ENGENHEIRO CIVIL - MENSALISTA (ENCARGOS COMPLEMENTARES - COLETADO CAIXA)</t>
  </si>
  <si>
    <t>ENCARREGADO GERAL DE OBRAS (MENSALISTA)</t>
  </si>
  <si>
    <t>FERRAMENTAS - FAMILIA ENCARREGADO GERAL - MENSALISTA (ENCARGOS COMPLEMENTARES - COLETADO CAIXA)</t>
  </si>
  <si>
    <t>EPI - FAMILIA ENCARREGADO GERAL - MENSALISTA (ENCARGOS COMPLEMENTARES - COLETADO CAIXA)</t>
  </si>
  <si>
    <t>PESQUISA.ART</t>
  </si>
  <si>
    <t>PESQUISA.DIARIO</t>
  </si>
  <si>
    <t>LIVRO DIARIO DE OBRAS / LIVRO DE ORDEM TAMANHO OFICIO 33 X 3</t>
  </si>
  <si>
    <t>BETONEIRA CAPACIDADE NOMINAL 400 L, CAPACIDADE DE MISTURA 280 L, MOTOR ELETRICO TRIFASICO 220/380 V POTENCIA 2 CV, SEM CARREGADOR</t>
  </si>
  <si>
    <t>CARPINTEIRO DE FORMAS</t>
  </si>
  <si>
    <t>H</t>
  </si>
  <si>
    <t>CIMENTO PORTLAND COMPOSTO CP II-32</t>
  </si>
  <si>
    <t>ENERGIA ELETRICA ATE 2000 KWH INDUSTRIAL, SEM DEMANDA</t>
  </si>
  <si>
    <t>KW/H</t>
  </si>
  <si>
    <t>AREIA MEDIA - POSTO JAZIDA/FORNECEDOR (RETIRADO NA JAZIDA, SEM TRANSPORTE)</t>
  </si>
  <si>
    <t>ALIMENTACAO - HORISTA (COLETADO CAIXA)</t>
  </si>
  <si>
    <t>TRANSPORTE - HORISTA (COLETADO CAIXA)</t>
  </si>
  <si>
    <t>EXAMES - HORISTA (COLETADO CAIXA)</t>
  </si>
  <si>
    <t>SEGURO - HORISTA (COLETADO CAIXA)</t>
  </si>
  <si>
    <t>OPERADOR DE BETONEIRA ESTACIONARIA / MISTURADOR</t>
  </si>
  <si>
    <t>FERRAMENTAS - FAMILIA CARPINTEIRO DE FORMAS - HORISTA (ENCARGOS COMPLEMENTARES - COLETADO CAIXA)</t>
  </si>
  <si>
    <t>FERRAMENTAS - FAMILIA OPERADOR ESCAVADEIRA - HORISTA (ENCARGOS COMPLEMENTARES - COLETADO CAIXA)</t>
  </si>
  <si>
    <t>FERRAMENTAS - FAMILIA SERVENTE - HORISTA (ENCARGOS COMPLEMENTARES - COLETADO CAIXA)</t>
  </si>
  <si>
    <t>EPI - FAMILIA CARPINTEIRO DE FORMAS - HORISTA (ENCARGOS COMPLEMENTARES - COLETADO CAIXA)</t>
  </si>
  <si>
    <t>EPI - FAMILIA OPERADOR ESCAVADEIRA - HORISTA (ENCARGOS COMPLEMENTARES - COLETADO CAIXA)</t>
  </si>
  <si>
    <t>EPI - FAMILIA SERVENTE - HORISTA (ENCARGOS COMPLEMENTARES - COLETADO CAIXA)</t>
  </si>
  <si>
    <t>SARRAFO DE MADEIRA NAO APARELHADA *2,5 X 7* CM, MACARANDUBA, ANGELIM OU EQUIVALENTE DA REGIAO</t>
  </si>
  <si>
    <t>PONTALETE DE MADEIRA NAO APARELHADA *7,5 X 7,5* CM (3 X 3 ") PINUS, MISTA OU EQUIVALENTE DA REGIAO</t>
  </si>
  <si>
    <t>PEDRA BRITADA N. 1 (9,5 a 19 MM) POSTO PEDREIRA/FORNECEDOR, SEM FRETE</t>
  </si>
  <si>
    <t>PLACA DE OBRA (PARA CONSTRUCAO CIVIL) EM CHAPA GALVANIZADA *N. 22*, ADESIVADA, DE *2,4 X 1,2* M (SEM POSTES PARA FIXACAO)</t>
  </si>
  <si>
    <t>PREGO DE ACO POLIDO COM CABECA 18 X 30 (2 3/4 X 10)</t>
  </si>
  <si>
    <t>SERVENTE DE OBRAS</t>
  </si>
  <si>
    <t>LONA PLASTICA PRETA, E= 150 MICRA</t>
  </si>
  <si>
    <t>FERRAMENTAS - FAMILIA PEDREIRO - HORISTA (ENCARGOS COMPLEMENTARES - COLETADO CAIXA)</t>
  </si>
  <si>
    <t>EPI - FAMILIA PEDREIRO - HORISTA (ENCARGOS COMPLEMENTARES - COLETADO CAIXA)</t>
  </si>
  <si>
    <t>FERRAMENTAS - FAMILIA ENCANADOR - HORISTA (ENCARGOS COMPLEMENTARES - COLETADO CAIXA)</t>
  </si>
  <si>
    <t>EPI - FAMILIA ENCANADOR - HORISTA (ENCARGOS COMPLEMENTARES - COLETADO CAIXA)</t>
  </si>
  <si>
    <t>ELETRICISTA</t>
  </si>
  <si>
    <t>FERRAMENTAS - FAMILIA ELETRICISTA - HORISTA (ENCARGOS COMPLEMENTARES - COLETADO CAIXA)</t>
  </si>
  <si>
    <t>EPI - FAMILIA ELETRICISTA - HORISTA (ENCARGOS COMPLEMENTARES - COLETADO CAIXA)</t>
  </si>
  <si>
    <t>TERMINAL A COMPRESSAO EM COBRE ESTANHADO PARA CABO 2,5 MM2, 1 FURO E 1 COMPRESSAO, PARA PARAFUSO DE FIXACAO M5</t>
  </si>
  <si>
    <t>PESQUISA.CACAMBA</t>
  </si>
  <si>
    <t>SACO DE RAFIA PARA ENTULHO, NOVO, LISO (SEM CLICHE), *60 x 90* CM</t>
  </si>
  <si>
    <t>CAL HIDRATADA CH-I PARA ARGAMASSAS</t>
  </si>
  <si>
    <t>ADESIVO ACRILICO DE BASE AQUOSA / COLA DE CONTATO</t>
  </si>
  <si>
    <t>CANTONEIRA ALUMINIO ABAS IGUAIS 1 1/4 ", E = 3/16 "</t>
  </si>
  <si>
    <t>FERRAMENTAS - FAMILIA PINTOR - HORISTA (ENCARGOS COMPLEMENTARES - COLETADO CAIXA)</t>
  </si>
  <si>
    <t>EPI - FAMILIA PINTOR - HORISTA (ENCARGOS COMPLEMENTARES - COLETADO CAIXA)</t>
  </si>
  <si>
    <t>PINTOR</t>
  </si>
  <si>
    <t>DILUENTE AGUARRAS</t>
  </si>
  <si>
    <t>L</t>
  </si>
  <si>
    <t>TINTA LATEX ACRILICA PREMIUM, COR BRANCO FOSCO</t>
  </si>
  <si>
    <t>LIXA EM FOLHA PARA PAREDE OU MADEIRA, NUMERO 120, COR VERMELHA</t>
  </si>
  <si>
    <t>MASSA CORRIDA PARA SUPERFICIES DE AMBIENTES INTERNOS</t>
  </si>
  <si>
    <t>PESQUISA.TINTA.ACETINADO</t>
  </si>
  <si>
    <t>TINTA ACRÍLICA ACETINADO TOQUE DE SEDA PREMIUM BRANCO GELO - REF.: SUVINIL (LATA 18LT)</t>
  </si>
  <si>
    <t>PLACA / CHAPA DE GESSO ACARTONADO, STANDARD (ST), COR BRANCA, E = 12,5 MM, 1200 X 2400 MM (L X C)</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</si>
  <si>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</si>
  <si>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</si>
  <si>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</si>
  <si>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MONTADOR DE ESTRUTURAS METALICAS HORISTA</t>
  </si>
  <si>
    <t>AJUDANTE DE ELETRICISTA</t>
  </si>
  <si>
    <t>ELETRODUTO PVC FLEXIVEL CORRUGADO, COR AMARELA, DE 25 MM</t>
  </si>
  <si>
    <t>ABRACADEIRA EM ACO PARA AMARRACAO DE ELETRODUTOS, TIPO D, COM 1/2" E PARAFUSO DE FIXACAO</t>
  </si>
  <si>
    <t>CABO DE COBRE, FLEXIVEL, CLASSE 4 OU 5, ISOLACAO EM PVC/A, ANTICHAMA BWF-B, 1 CONDUTOR, 450/750 V, SECAO NOMINAL 2,5 MM2</t>
  </si>
  <si>
    <t>FITA ISOLANTE ADESIVA ANTICHAMA, USO ATE 750 V, EM ROLO DE 19 MM X 5 M</t>
  </si>
  <si>
    <t>CAIXA DE PASSAGEM, EM PVC, DE 4" X 2", PARA ELETRODUTO FLEXIVEL CORRUGADO</t>
  </si>
  <si>
    <t>ESPELHO / PLACA DE 3 POSTOS 4" X 2", PARA INSTALACAO DE TOMADAS E INTERRUPTORES</t>
  </si>
  <si>
    <t>SUPORTE DE FIXACAO PARA ESPELHO / PLACA 4" X 2", PARA 3 MODULOS, PARA INSTALACAO DE TOMADAS E INTERRUPTORES (SOMENTE SUPORTE)</t>
  </si>
  <si>
    <t>INTERRUPTOR SIMPLES 10A, 250V (APENAS MODULO)</t>
  </si>
  <si>
    <t>VERGALHAO ZINCADO ROSCA TOTAL, 1/4 " (6,3 MM)</t>
  </si>
  <si>
    <t>SOQUETE DE BAQUELITE BASE E27, PARA LAMPADAS</t>
  </si>
  <si>
    <t>PESQUISA.METALON</t>
  </si>
  <si>
    <t>CONECTOR MACHO RJ - 45, CATEGORIA 6</t>
  </si>
  <si>
    <t>VIDRO TEMPERADO INCOLOR E = 10 MM, SEM COLOCACAO</t>
  </si>
  <si>
    <t>BUCHA DE NYLON SEM ABA S6, COM PARAFUSO DE 4,20 X 40 MM EM ACO ZINCADO COM ROSCA SOBERBA, CABECA CHATA E FENDA PHILLIPS</t>
  </si>
  <si>
    <t>PERFIL DE ALUMINIO ANODIZADO</t>
  </si>
  <si>
    <t>SILICONE ACETICO USO GERAL INCOLOR 280 G</t>
  </si>
  <si>
    <t>PLACA DE INAUGURACAO METALICA, *40* CM X *60* CM</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</si>
  <si>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</si>
  <si>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TIPO</t>
  </si>
  <si>
    <t>Descrição</t>
  </si>
  <si>
    <t xml:space="preserve">UNIDADE </t>
  </si>
  <si>
    <t>CUSTO ADOTADO</t>
  </si>
  <si>
    <t>EMPRESA</t>
  </si>
  <si>
    <t>TELEFONE</t>
  </si>
  <si>
    <t>ENDEREÇO/E-MAIL</t>
  </si>
  <si>
    <t>VALOR</t>
  </si>
  <si>
    <t>MÉDIA MERCADO</t>
  </si>
  <si>
    <t>CUSTOS ADOTADOS</t>
  </si>
  <si>
    <t>MATERIAL</t>
  </si>
  <si>
    <t>MÃO-DE-OBRA</t>
  </si>
  <si>
    <t>Papelaria Universo</t>
  </si>
  <si>
    <t>(62) 3541-3634</t>
  </si>
  <si>
    <t>NÃO SE APLICA</t>
  </si>
  <si>
    <t>Papelaria Dinâmica</t>
  </si>
  <si>
    <t>(62) 3226-9300</t>
  </si>
  <si>
    <t>Papelaria Modelo</t>
  </si>
  <si>
    <t>(62) 3251-5528</t>
  </si>
  <si>
    <t>PODER JUDICIÁRIO DA UNIÃO</t>
  </si>
  <si>
    <t>DETALHAMENTO DE BDI PRESUMIDO COM DESONERAÇÃO</t>
  </si>
  <si>
    <t>CONSIDEROU-SE SERVIÇOS DE CONSTRUÇÃO CIVIL  A SEREM PRESTADOS POR EMPRESAS QUE GOZAM DE DESONERAÇÃO DE FOLHA DE PAGAMENTO.</t>
  </si>
  <si>
    <t>(FONTE: CÓDIGO TRIBUTÁRIO MUNICIPAL)</t>
  </si>
  <si>
    <t>ACÓRDÃO 2.622/2013 TCU</t>
  </si>
  <si>
    <t>MATERIAIS</t>
  </si>
  <si>
    <t>MÃO DE OBRA</t>
  </si>
  <si>
    <t>1º QUARTIL</t>
  </si>
  <si>
    <t>MÉDIA</t>
  </si>
  <si>
    <t>3º QUARTIL</t>
  </si>
  <si>
    <t>ADMINISTRAÇÃO CENTRAL (AC)</t>
  </si>
  <si>
    <t>AC</t>
  </si>
  <si>
    <t>S+R+G</t>
  </si>
  <si>
    <t>SEGURO (S)</t>
  </si>
  <si>
    <t>GARANTIAS (G)</t>
  </si>
  <si>
    <t>S+G</t>
  </si>
  <si>
    <t>RISCOS (R)</t>
  </si>
  <si>
    <t>R</t>
  </si>
  <si>
    <t>ref. ao 1º fator</t>
  </si>
  <si>
    <t>DESPESAS FINANCEIRAS (DF)</t>
  </si>
  <si>
    <t>ref. ao 2º fator</t>
  </si>
  <si>
    <t>DF</t>
  </si>
  <si>
    <t>REMUNERAÇÃO BRUTA DO CONSTRUTOR (L)</t>
  </si>
  <si>
    <t>ref. ao 3º fator</t>
  </si>
  <si>
    <t>(1+AC+S+R+G) x (1+DF) x (1+L)</t>
  </si>
  <si>
    <t>PIS</t>
  </si>
  <si>
    <t>COFINS</t>
  </si>
  <si>
    <t>(CÓDIGO TRIBUTÁRIO DO MUNICÍPIO) ISSQN</t>
  </si>
  <si>
    <t>(depende da legislação tributária municipal)</t>
  </si>
  <si>
    <t>(CONTRIB. PREV. SOBRE RECEITA BRUTA) CPRB</t>
  </si>
  <si>
    <t>( 1 – I )</t>
  </si>
  <si>
    <t>Fórmula utilizada:</t>
  </si>
  <si>
    <t>ESSES VALORES não INCLUIRAM O IPRB, CONFORME OBSERVA O próprio ACORDAO</t>
  </si>
  <si>
    <t>Fonte: 
BRASIL. Tribunal de Contas da União. Orientações para elaboração de planilhas orçamentárias de Obras Públicas. Brasília: TCU, 2014.(p.86)</t>
  </si>
  <si>
    <t>FONTE: CAIXA ECONOMICA FEDERAL</t>
  </si>
  <si>
    <t>CURVA ABC</t>
  </si>
  <si>
    <t>PERCENTUAIS</t>
  </si>
  <si>
    <t>TOTAL</t>
  </si>
  <si>
    <t>ACUM %</t>
  </si>
  <si>
    <t>01</t>
  </si>
  <si>
    <t>02</t>
  </si>
  <si>
    <t>03</t>
  </si>
  <si>
    <t>04</t>
  </si>
  <si>
    <t>05</t>
  </si>
  <si>
    <t>06</t>
  </si>
  <si>
    <t>07</t>
  </si>
  <si>
    <t>08</t>
  </si>
  <si>
    <t>09</t>
  </si>
  <si>
    <t>10</t>
  </si>
  <si>
    <t>11</t>
  </si>
  <si>
    <t>TABELA DE INSUMOS EMPREGADOS NAS COMPOSIÇÕES ANALÍTICAS</t>
  </si>
  <si>
    <t>(NÃO IMPRIMIR, POIS NÃO FAZ PARTE DA DOCUMENTAÇÃO NECESSÁRIA, APENAS PARA CALCULO INTERNO)</t>
  </si>
  <si>
    <t>DESCRIÇÃO</t>
  </si>
  <si>
    <t>UNIDADE</t>
  </si>
  <si>
    <t>QUANT.</t>
  </si>
  <si>
    <t>PR.UNIT(R$)</t>
  </si>
  <si>
    <t>DIFERENÇAS</t>
  </si>
  <si>
    <t>LOCALIDADE: 4260 - GOIANIA</t>
  </si>
  <si>
    <t xml:space="preserve">CODIGO  </t>
  </si>
  <si>
    <t>DESCRICAO DO INSUMO</t>
  </si>
  <si>
    <t>ORIGEM DO PRECO</t>
  </si>
  <si>
    <t xml:space="preserve">UN    </t>
  </si>
  <si>
    <t xml:space="preserve">C </t>
  </si>
  <si>
    <t>CR</t>
  </si>
  <si>
    <t xml:space="preserve">M2    </t>
  </si>
  <si>
    <t>AS</t>
  </si>
  <si>
    <t xml:space="preserve">M     </t>
  </si>
  <si>
    <t xml:space="preserve">KG    </t>
  </si>
  <si>
    <t xml:space="preserve">L     </t>
  </si>
  <si>
    <t>ADESIVO / COLA DE CONTATO LIQUIDO, A BASE DE RESINAS, PARA COLAGEM DE ESPUMA PARA ISOLAMENTO TERMICO FLEXIVEL</t>
  </si>
  <si>
    <t>ADESIVO PLASTICO PARA PVC, FRASCO COM *850* GR</t>
  </si>
  <si>
    <t xml:space="preserve">M3    </t>
  </si>
  <si>
    <t xml:space="preserve">H     </t>
  </si>
  <si>
    <t xml:space="preserve">MES   </t>
  </si>
  <si>
    <t>ARGAMASSA COLANTE TIPO AC III E</t>
  </si>
  <si>
    <t>ARRUELA EM ALUMINIO, COM ROSCA, DE 1/2", PARA ELETRODUTO</t>
  </si>
  <si>
    <t>AUXILIAR DE ENCANADOR OU BOMBEIRO HIDRAULICO (HORISTA)</t>
  </si>
  <si>
    <t>AZULEJISTA OU LADRILHEIRO (HORISTA)</t>
  </si>
  <si>
    <t xml:space="preserve">PAR   </t>
  </si>
  <si>
    <t xml:space="preserve">JG    </t>
  </si>
  <si>
    <t xml:space="preserve">MIL   </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</si>
  <si>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</si>
  <si>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16 MM2</t>
  </si>
  <si>
    <t>CABO DE PAR TRANCADO UTP, 4 PARES, CATEGORIA 6</t>
  </si>
  <si>
    <t>CABO MULTIPOLAR DE COBRE, FLEXIVEL, CLASSE 4 OU 5, ISOLACAO EM HEPR, COBERTURA EM PVC-ST2, ANTICHAMA BWF-B, 0,6/1 KV, 3 CONDUTORES DE 2,5 MM2</t>
  </si>
  <si>
    <t>CAIXA DE INSPECAO PARA ATERRAMENTO OU OUTRO USO, EM PVC, DN = 250 X 250 MM</t>
  </si>
  <si>
    <t>CAIXA DE PASSAGEM, EM PVC, DE 4" X 4", PARA ELETRODUTO FLEXIVEL CORRUGADO</t>
  </si>
  <si>
    <t xml:space="preserve">T     </t>
  </si>
  <si>
    <t>CHAPA DE LAMINADO MELAMINICO, LISO BRILHANTE, DE *1,25 X 3,08* M, E = 0,8 MM</t>
  </si>
  <si>
    <t>CHAPA DE MDF BRANCO LISO 1 FACE, E = 15 MM, DE *2,75 X 1,85* M</t>
  </si>
  <si>
    <t>CHAPA DE MDF BRANCO LISO 1 FACE, E = 18 MM, DE *2,75 X 1,85* M</t>
  </si>
  <si>
    <t>CHUMBADOR DE ACO, DIAMETRO 1/2", COMPRIMENTO 75 MM</t>
  </si>
  <si>
    <t>COLA A BASE DE RESINA SINTETICA PARA CHAPA DE LAMINADO MELAMINICO</t>
  </si>
  <si>
    <t>CONECTOR RETO DE ALUMINIO PARA ELETRODUTO DE 2", PARA ADAPTAR ENTRADA DE ELETRODUTO METALICO FLEXIVEL EM QUADROS</t>
  </si>
  <si>
    <t>CONJ. DE FERRAGENS PARA PORTA DE VIDRO TEMPERADO, EM ZAMAC CROMADO, CONTEMPLANDO DOBRADICA INF., DOBRADICA SUP., PIVO PARA DOBRADICA INF., PIVO PARA DOBRADICA SUP., FECHADURA CENTRAL EM ZAMC. CROMADO, CONTRA FECHADURA DE PRESSAO</t>
  </si>
  <si>
    <t xml:space="preserve">CJ    </t>
  </si>
  <si>
    <t xml:space="preserve">100M  </t>
  </si>
  <si>
    <t>DOBRADICA EM LATAO, 3 " X 2 1/2 ", E= 1,9 A 2 MM, COM ANEL, CROMADO, TAMPA BOLA, COM PARAFUSOS</t>
  </si>
  <si>
    <t>ELETRODUTO/DUTO PEAD FLEXIVEL PAREDE SIMPLES, CORRUGACAO HELICOIDAL, COR PRETA, SEM ROSCA, DE 1 1/4", PARA CABEAMENTO SUBTERRANEO (NBR 15715)</t>
  </si>
  <si>
    <t>ENCANADOR OU BOMBEIRO HIDRAULICO (HORISTA)</t>
  </si>
  <si>
    <t xml:space="preserve">KWH   </t>
  </si>
  <si>
    <t>ESPELHO / PLACA DE 6 POSTOS 4" X 4", PARA INSTALACAO DE TOMADAS E INTERRUPTORES</t>
  </si>
  <si>
    <t>ESPUMA EXPANSIVA DE POLIURETANO, APLICACAO MANUAL - 500 ML</t>
  </si>
  <si>
    <t xml:space="preserve">CENTO </t>
  </si>
  <si>
    <t>FITA DE PAPEL MICROPERFURADO, 50 X 150 MM, PARA TRATAMENTO DE JUNTAS DE CHAPA DE GESSO PARA DRYWALL</t>
  </si>
  <si>
    <t>SC25KG</t>
  </si>
  <si>
    <t>JOELHO PVC, SOLDAVEL, COM BUCHA DE LATAO, 90 GRAUS, 25 MM X 3/4", PARA AGUA FRIA PREDIAL</t>
  </si>
  <si>
    <t>JOELHO PVC, SOLDAVEL, 90 GRAUS, 25 MM, PARA AGUA FRIA PREDIAL</t>
  </si>
  <si>
    <t>LAMPADA LED TUBULAR BIVOLT 18/20 W, BASE G13</t>
  </si>
  <si>
    <t>M2XMES</t>
  </si>
  <si>
    <t>LOCACAO DE ANDAIME METALICO TUBULAR DE ENCAIXE, TIPO DE TORRE, COM LARGURA DE 1 ATE 1,5 M E ALTURA DE *1,00* M (INCLUSO SAPATAS FIXAS OU RODIZIOS)</t>
  </si>
  <si>
    <t xml:space="preserve">MXMES </t>
  </si>
  <si>
    <t>LUMINARIA DE SOBREPOR EM CHAPA DE ACO PARA 2 LAMPADAS FLUORESCENTES DE *36* W, ALETADA, COMPLETA (LAMPADAS E REATOR INCLUSOS)</t>
  </si>
  <si>
    <t>MARCENEIRO (HORISTA)</t>
  </si>
  <si>
    <t>MOLA HIDRAULICA DE PISO, PARA PORTAS DE ATE 1100 MM E PESO DE ATE 120 KG, COM CORPO EM ACO INOX</t>
  </si>
  <si>
    <t>OPERADOR DE MAQUINAS E TRATORES DIVERSOS (TERRAPLANAGEM)</t>
  </si>
  <si>
    <t>PARAFUSO DRY WALL, EM ACO ZINCADO, CABECA LENTILHA E PONTA BROCA (LB), LARGURA 4,2 MM, COMPRIMENTO 13 MM</t>
  </si>
  <si>
    <t>PARAFUSO ROSCA SOBERBA ZINCADO CABECA CHATA FENDA SIMPLES 3,8 X 30 MM (1.1/4 ")</t>
  </si>
  <si>
    <t>PEDREIRO (HORISTA)</t>
  </si>
  <si>
    <t>PERFIL GUIA, FORMATO U, EM ACO ZINCADO, PARA ESTRUTURA PAREDE DRYWALL, E = 0,5 MM, 70 X 3000 MM (L X C)</t>
  </si>
  <si>
    <t>PERFIL MONTANTE, FORMATO C, EM ACO ZINCADO, PARA ESTRUTURA PAREDE DRYWALL, E = 0,5 MM, 70 X 3000 MM (L X C)</t>
  </si>
  <si>
    <t>PERFILADO PERFURADO SIMPLES 38 X 38 MM, CHAPA 22</t>
  </si>
  <si>
    <t>PINO DE ACO COM ARRUELA CONICA, DIAMETRO ARRUELA = *23* MM E COMP HASTE = *27* MM (ACAO INDIRETA)</t>
  </si>
  <si>
    <t>PISO ELEVADO COM 2 PLACAS DE ACO COM ENCHIMENTO DE CONCRETO CELULAR, INCLUSO BASE/HASTE/CRUZETAS, 60 X 60 CM, H = *28* CM, RESISTENCIA CARGA CONCENTRADA 496 KG (COM COLOCACAO)</t>
  </si>
  <si>
    <t>PLACA VINILICA SEMIFLEXIVEL PARA PISOS, E = 3,2 MM, 30 X 30 CM (SEM COLOCACAO)</t>
  </si>
  <si>
    <t>PORCA ZINCADA, SEXTAVADA, DIAMETRO 1/2"</t>
  </si>
  <si>
    <t>RODAPE EM POLIESTIRENO, BRANCO, H = *5* CM, E = *1,5* CM</t>
  </si>
  <si>
    <t xml:space="preserve">310ML </t>
  </si>
  <si>
    <t>SERRA CIRCULAR DE BANCADA COM MOTOR ELETRICO, POTENCIA DE *1600* W, PARA DISCO DE DIAMETRO DE 10" (250 MM)</t>
  </si>
  <si>
    <t>SERRALHEIRO (HORISTA)</t>
  </si>
  <si>
    <t>SOLUCAO PREPARADORA / LIMPADORA PARA PVC, FRASCO COM 1000 CM3</t>
  </si>
  <si>
    <t>SOLVENTE PARA COLA (PARA LAMINADO MELAMINICO) A BASE DE RESINA SINTETICA</t>
  </si>
  <si>
    <t>SUPORTE DE FIXACAO PARA ESPELHO / PLACA 4" X 4", PARA 6 MODULOS, PARA INSTALACAO DE TOMADAS E INTERRUPTORES (SOMENTE SUPORTE)</t>
  </si>
  <si>
    <t>TE SOLDAVEL, PVC, 90 GRAUS, 25 MM, PARA AGUA FRIA PREDIAL (NBR 5648)</t>
  </si>
  <si>
    <t>TERMINAL METALICO A PRESSAO PARA 1 CABO DE 16 MM2, COM 1 FURO DE FIXACAO</t>
  </si>
  <si>
    <t>TERMINAL METALICO A PRESSAO PARA 1 CABO DE 6 A 10 MM2, COM 1 FURO DE FIXACAO</t>
  </si>
  <si>
    <t>TERRA VEGETAL (ENSACADA)</t>
  </si>
  <si>
    <t>TINTA ESMALTE SINTETICO PREMIUM ACETINADO</t>
  </si>
  <si>
    <t>TOMADA RJ45, 8 FIOS, CAT 5E, CONJUNTO MONTADO PARA EMBUTIR 4" X 2" (PLACA + SUPORTE + MODULO)</t>
  </si>
  <si>
    <t>TUBO ACO GALVANIZADO COM COSTURA, CLASSE MEDIA, DN 1.1/4", E = *3,25* MM, PESO *3,14* KG/M (NBR 5580)</t>
  </si>
  <si>
    <t>TUBO PVC, SOLDAVEL, DN 25 MM, AGUA FRIA (NBR-5648)</t>
  </si>
  <si>
    <t>VIDRACEIRO (HORISTA)</t>
  </si>
  <si>
    <t>VIDRO CRISTAL COLORIDO, 6 MM, PINTADO NA COR BRANCA</t>
  </si>
  <si>
    <t>VIDRO TEMPERADO INCOLOR PARA PORTA DE ABRIR, E = 10 MM (SEM FERRAGENS E SEM COLOCACAO)</t>
  </si>
  <si>
    <t>ENCARGOS SOCIAIS DESONERADOS: 85,92%(HORA)   49,08%(MÊS)</t>
  </si>
  <si>
    <t>DESCRICAO DA COMPOSICAO</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</si>
  <si>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</si>
  <si>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</si>
  <si>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</si>
  <si>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</si>
  <si>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</si>
  <si>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</si>
  <si>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</si>
  <si>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</si>
  <si>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</si>
  <si>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</si>
  <si>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</si>
  <si>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</si>
  <si>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</si>
  <si>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</si>
  <si>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</si>
  <si>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</si>
  <si>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</si>
  <si>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</si>
  <si>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</si>
  <si>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</si>
  <si>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</si>
  <si>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</si>
  <si>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</si>
  <si>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</si>
  <si>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</si>
  <si>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</si>
  <si>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</si>
  <si>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</si>
  <si>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</si>
  <si>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</si>
  <si>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</si>
  <si>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</si>
  <si>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</si>
  <si>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</si>
  <si>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</si>
  <si>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</si>
  <si>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</si>
  <si>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</si>
  <si>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</si>
  <si>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</si>
  <si>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</si>
  <si>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</si>
  <si>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</si>
  <si>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</si>
  <si>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</si>
  <si>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</si>
  <si>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</si>
  <si>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</si>
  <si>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</si>
  <si>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</si>
  <si>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</si>
  <si>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</si>
  <si>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</si>
  <si>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</si>
  <si>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</si>
  <si>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</si>
  <si>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</si>
  <si>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</si>
  <si>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</si>
  <si>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</si>
  <si>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</si>
  <si>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</si>
  <si>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</si>
  <si>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</si>
  <si>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</si>
  <si>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</si>
  <si>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</si>
  <si>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</si>
  <si>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</si>
  <si>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</si>
  <si>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</si>
  <si>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</si>
  <si>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</si>
  <si>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</si>
  <si>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</si>
  <si>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</si>
  <si>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</si>
  <si>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</si>
  <si>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</si>
  <si>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</si>
  <si>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</si>
  <si>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</si>
  <si>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</si>
  <si>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</si>
  <si>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</si>
  <si>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</si>
  <si>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</si>
  <si>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</si>
  <si>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</si>
  <si>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</si>
  <si>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</si>
  <si>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</si>
  <si>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</si>
  <si>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</si>
  <si>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</si>
  <si>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</si>
  <si>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</si>
  <si>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</si>
  <si>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</si>
  <si>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</si>
  <si>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</si>
  <si>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</si>
  <si>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</si>
  <si>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</si>
  <si>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</si>
  <si>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</si>
  <si>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</si>
  <si>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</si>
  <si>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</si>
  <si>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</si>
  <si>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</si>
  <si>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</si>
  <si>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</si>
  <si>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</si>
  <si>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</si>
  <si>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</si>
  <si>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</si>
  <si>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</si>
  <si>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</si>
  <si>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</si>
  <si>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</si>
  <si>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</si>
  <si>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</si>
  <si>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</si>
  <si>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</si>
  <si>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</si>
  <si>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</si>
  <si>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</si>
  <si>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</si>
  <si>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</si>
  <si>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</si>
  <si>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</si>
  <si>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</si>
  <si>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</si>
  <si>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</si>
  <si>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</si>
  <si>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</si>
  <si>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</si>
  <si>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</si>
  <si>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</si>
  <si>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</si>
  <si>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</si>
  <si>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</si>
  <si>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</si>
  <si>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</si>
  <si>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</si>
  <si>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</si>
  <si>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</si>
  <si>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</si>
  <si>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</si>
  <si>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</si>
  <si>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</si>
  <si>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</si>
  <si>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</si>
  <si>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</si>
  <si>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</si>
  <si>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</si>
  <si>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</si>
  <si>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</si>
  <si>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</si>
  <si>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</si>
  <si>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</si>
  <si>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</si>
  <si>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</si>
  <si>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</si>
  <si>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</si>
  <si>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</si>
  <si>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</si>
  <si>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</si>
  <si>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</si>
  <si>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</si>
  <si>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</si>
  <si>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</si>
  <si>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</si>
  <si>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</si>
  <si>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</si>
  <si>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</si>
  <si>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</si>
  <si>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</si>
  <si>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</si>
  <si>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</si>
  <si>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</si>
  <si>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</si>
  <si>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</si>
  <si>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</si>
  <si>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</si>
  <si>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</si>
  <si>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</si>
  <si>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</si>
  <si>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</si>
  <si>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</si>
  <si>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</si>
  <si>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</si>
  <si>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</si>
  <si>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</si>
  <si>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</si>
  <si>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</si>
  <si>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</si>
  <si>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</si>
  <si>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</si>
  <si>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</si>
  <si>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</si>
  <si>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</si>
  <si>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</si>
  <si>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</si>
  <si>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</si>
  <si>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</si>
  <si>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</si>
  <si>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</si>
  <si>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</si>
  <si>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</si>
  <si>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</si>
  <si>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</si>
  <si>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</si>
  <si>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</si>
  <si>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</si>
  <si>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</si>
  <si>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</si>
  <si>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</si>
  <si>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</si>
  <si>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</si>
  <si>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</si>
  <si>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</si>
  <si>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</si>
  <si>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</si>
  <si>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</si>
  <si>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</si>
  <si>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</si>
  <si>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</si>
  <si>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</si>
  <si>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</si>
  <si>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</si>
  <si>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</si>
  <si>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</si>
  <si>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</si>
  <si>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</si>
  <si>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</si>
  <si>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</si>
  <si>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</si>
  <si>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</si>
  <si>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</si>
  <si>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</si>
  <si>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</si>
  <si>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</si>
  <si>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</si>
  <si>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</si>
  <si>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</si>
  <si>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</si>
  <si>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</si>
  <si>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</si>
  <si>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</si>
  <si>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</si>
  <si>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</si>
  <si>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</si>
  <si>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</si>
  <si>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</si>
  <si>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</si>
  <si>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</si>
  <si>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</si>
  <si>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</si>
  <si>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</si>
  <si>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</si>
  <si>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</si>
  <si>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</si>
  <si>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</si>
  <si>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</si>
  <si>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</si>
  <si>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</si>
  <si>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</si>
  <si>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</si>
  <si>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</si>
  <si>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</si>
  <si>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</si>
  <si>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</si>
  <si>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</si>
  <si>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</si>
  <si>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</si>
  <si>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</si>
  <si>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</si>
  <si>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</si>
  <si>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</si>
  <si>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</si>
  <si>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</si>
  <si>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</si>
  <si>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</si>
  <si>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</si>
  <si>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</si>
  <si>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</si>
  <si>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</si>
  <si>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</si>
  <si>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</si>
  <si>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</si>
  <si>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</si>
  <si>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</si>
  <si>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</si>
  <si>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</si>
  <si>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</si>
  <si>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</si>
  <si>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</si>
  <si>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</si>
  <si>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</si>
  <si>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</si>
  <si>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</si>
  <si>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</si>
  <si>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</si>
  <si>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</si>
  <si>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</si>
  <si>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</si>
  <si>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</si>
  <si>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</si>
  <si>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</si>
  <si>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</si>
  <si>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</si>
  <si>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</si>
  <si>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</si>
  <si>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</si>
  <si>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</si>
  <si>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</si>
  <si>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</si>
  <si>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</si>
  <si>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</si>
  <si>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</si>
  <si>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</si>
  <si>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</si>
  <si>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</si>
  <si>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</si>
  <si>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</si>
  <si>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</si>
  <si>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</si>
  <si>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</si>
  <si>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</si>
  <si>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</si>
  <si>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</si>
  <si>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</si>
  <si>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</si>
  <si>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</si>
  <si>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</si>
  <si>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</si>
  <si>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</si>
  <si>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</si>
  <si>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</si>
  <si>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</si>
  <si>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</si>
  <si>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</si>
  <si>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</si>
  <si>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</si>
  <si>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</si>
  <si>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</si>
  <si>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</si>
  <si>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</si>
  <si>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</si>
  <si>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</si>
  <si>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</si>
  <si>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</si>
  <si>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</si>
  <si>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</si>
  <si>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</si>
  <si>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</si>
  <si>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</si>
  <si>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</si>
  <si>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</si>
  <si>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</si>
  <si>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</si>
  <si>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</si>
  <si>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</si>
  <si>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</si>
  <si>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</si>
  <si>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</si>
  <si>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</si>
  <si>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</si>
  <si>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</si>
  <si>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</si>
  <si>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</si>
  <si>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</si>
  <si>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</si>
  <si>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</si>
  <si>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</si>
  <si>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</si>
  <si>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</si>
  <si>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</si>
  <si>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</si>
  <si>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</si>
  <si>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</si>
  <si>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</si>
  <si>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</si>
  <si>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</si>
  <si>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</si>
  <si>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</si>
  <si>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</si>
  <si>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</si>
  <si>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</si>
  <si>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</si>
  <si>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</si>
  <si>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</si>
  <si>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</si>
  <si>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</si>
  <si>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</si>
  <si>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</si>
  <si>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</si>
  <si>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</si>
  <si>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</si>
  <si>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</si>
  <si>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</si>
  <si>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</si>
  <si>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</si>
  <si>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</si>
  <si>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</si>
  <si>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</si>
  <si>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</si>
  <si>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</si>
  <si>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</si>
  <si>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</si>
  <si>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</si>
  <si>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</si>
  <si>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</si>
  <si>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</si>
  <si>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</si>
  <si>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</si>
  <si>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</si>
  <si>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</si>
  <si>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</si>
  <si>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</si>
  <si>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</si>
  <si>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</si>
  <si>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</si>
  <si>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</si>
  <si>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</si>
  <si>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</si>
  <si>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</si>
  <si>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</si>
  <si>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</si>
  <si>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</si>
  <si>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</si>
  <si>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</si>
  <si>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</si>
  <si>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</si>
  <si>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</si>
  <si>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</si>
  <si>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</si>
  <si>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</si>
  <si>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</si>
  <si>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</si>
  <si>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</si>
  <si>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</si>
  <si>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</si>
  <si>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</si>
  <si>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</si>
  <si>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</si>
  <si>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</si>
  <si>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</si>
  <si>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</si>
  <si>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</si>
  <si>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</si>
  <si>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</si>
  <si>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</si>
  <si>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</si>
  <si>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</si>
  <si>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</si>
  <si>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</si>
  <si>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</si>
  <si>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</si>
  <si>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</si>
  <si>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</si>
  <si>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</si>
  <si>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</si>
  <si>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</si>
  <si>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</si>
  <si>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</si>
  <si>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</si>
  <si>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</si>
  <si>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</si>
  <si>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</si>
  <si>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</si>
  <si>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</si>
  <si>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</si>
  <si>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</si>
  <si>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</si>
  <si>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</si>
  <si>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</si>
  <si>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</si>
  <si>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</si>
  <si>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</si>
  <si>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</si>
  <si>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</si>
  <si>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</si>
  <si>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</si>
  <si>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</si>
  <si>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</si>
  <si>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</si>
  <si>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</si>
  <si>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</si>
  <si>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</si>
  <si>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</si>
  <si>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</si>
  <si>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</si>
  <si>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</si>
  <si>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</si>
  <si>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</si>
  <si>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</si>
  <si>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</si>
  <si>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</si>
  <si>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</si>
  <si>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</si>
  <si>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</si>
  <si>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</si>
  <si>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</si>
  <si>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</si>
  <si>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</si>
  <si>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</si>
  <si>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</si>
  <si>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</si>
  <si>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</si>
  <si>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</si>
  <si>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</si>
  <si>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</si>
  <si>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</si>
  <si>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</si>
  <si>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</si>
  <si>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</si>
  <si>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</si>
  <si>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</si>
  <si>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</si>
  <si>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</si>
  <si>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</si>
  <si>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</si>
  <si>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</si>
  <si>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</si>
  <si>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</si>
  <si>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</si>
  <si>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</si>
  <si>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</si>
  <si>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</si>
  <si>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</si>
  <si>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</si>
  <si>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</si>
  <si>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</si>
  <si>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</si>
  <si>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</si>
  <si>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</si>
  <si>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</si>
  <si>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</si>
  <si>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</si>
  <si>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</si>
  <si>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</si>
  <si>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</si>
  <si>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</si>
  <si>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</si>
  <si>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</si>
  <si>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</si>
  <si>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</si>
  <si>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</si>
  <si>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</si>
  <si>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</si>
  <si>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</si>
  <si>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</si>
  <si>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</si>
  <si>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</si>
  <si>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</si>
  <si>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</si>
  <si>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</si>
  <si>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</si>
  <si>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</si>
  <si>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</si>
  <si>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</si>
  <si>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</si>
  <si>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</si>
  <si>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</si>
  <si>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</si>
  <si>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</si>
  <si>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</si>
  <si>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</si>
  <si>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</si>
  <si>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</si>
  <si>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</si>
  <si>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</si>
  <si>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</si>
  <si>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</si>
  <si>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</si>
  <si>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</si>
  <si>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</si>
  <si>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</si>
  <si>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</si>
  <si>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</si>
  <si>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</si>
  <si>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</si>
  <si>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</si>
  <si>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</si>
  <si>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</si>
  <si>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</si>
  <si>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</si>
  <si>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</si>
  <si>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</si>
  <si>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</si>
  <si>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</si>
  <si>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</si>
  <si>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</si>
  <si>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</si>
  <si>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</si>
  <si>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</si>
  <si>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</si>
  <si>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</si>
  <si>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</si>
  <si>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</si>
  <si>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</si>
  <si>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</si>
  <si>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</si>
  <si>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</si>
  <si>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</si>
  <si>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</si>
  <si>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</si>
  <si>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</si>
  <si>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</si>
  <si>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</si>
  <si>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</si>
  <si>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</si>
  <si>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</si>
  <si>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</si>
  <si>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</si>
  <si>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</si>
  <si>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</si>
  <si>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</si>
  <si>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</si>
  <si>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</si>
  <si>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</si>
  <si>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</si>
  <si>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</si>
  <si>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</si>
  <si>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</si>
  <si>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</si>
  <si>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</si>
  <si>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</si>
  <si>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</si>
  <si>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</si>
  <si>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</si>
  <si>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</si>
  <si>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</si>
  <si>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</si>
  <si>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</si>
  <si>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</si>
  <si>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</si>
  <si>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</si>
  <si>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</si>
  <si>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</si>
  <si>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</si>
  <si>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</si>
  <si>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</si>
  <si>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</si>
  <si>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</si>
  <si>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</si>
  <si>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</si>
  <si>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</si>
  <si>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</si>
  <si>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</si>
  <si>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</si>
  <si>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</si>
  <si>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</si>
  <si>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</si>
  <si>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</si>
  <si>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</si>
  <si>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</si>
  <si>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</si>
  <si>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</si>
  <si>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</si>
  <si>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</si>
  <si>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</si>
  <si>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</si>
  <si>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</si>
  <si>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</si>
  <si>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</si>
  <si>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</si>
  <si>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</si>
  <si>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</si>
  <si>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</si>
  <si>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</si>
  <si>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</si>
  <si>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</si>
  <si>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</si>
  <si>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</si>
  <si>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</si>
  <si>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</si>
  <si>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</si>
  <si>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</si>
  <si>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</si>
  <si>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</si>
  <si>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</si>
  <si>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</si>
  <si>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</si>
  <si>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</si>
  <si>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</si>
  <si>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</si>
  <si>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</si>
  <si>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</si>
  <si>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</si>
  <si>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</si>
  <si>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</si>
  <si>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</si>
  <si>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</si>
  <si>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</si>
  <si>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</si>
  <si>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</si>
  <si>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</si>
  <si>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</si>
  <si>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</si>
  <si>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</si>
  <si>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</si>
  <si>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</si>
  <si>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</si>
  <si>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</si>
  <si>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</si>
  <si>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</si>
  <si>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</si>
  <si>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</si>
  <si>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</si>
  <si>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</si>
  <si>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</si>
  <si>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</si>
  <si>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</si>
  <si>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</si>
  <si>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</si>
  <si>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</si>
  <si>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</si>
  <si>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</si>
  <si>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</si>
  <si>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</si>
  <si>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</si>
  <si>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</si>
  <si>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</si>
  <si>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</si>
  <si>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</si>
  <si>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</si>
  <si>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</si>
  <si>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</si>
  <si>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</si>
  <si>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</si>
  <si>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</si>
  <si>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</si>
  <si>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</si>
  <si>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</si>
  <si>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</si>
  <si>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</si>
  <si>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</si>
  <si>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</si>
  <si>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</si>
  <si>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</si>
  <si>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</si>
  <si>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</si>
  <si>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</si>
  <si>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</si>
  <si>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</si>
  <si>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</si>
  <si>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</si>
  <si>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</si>
  <si>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</si>
  <si>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</si>
  <si>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</si>
  <si>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</si>
  <si>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</si>
  <si>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</si>
  <si>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</si>
  <si>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</si>
  <si>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</si>
  <si>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</si>
  <si>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</si>
  <si>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</si>
  <si>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</si>
  <si>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</si>
  <si>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</si>
  <si>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</si>
  <si>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</si>
  <si>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</si>
  <si>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</si>
  <si>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</si>
  <si>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</si>
  <si>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</si>
  <si>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</si>
  <si>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</si>
  <si>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</si>
  <si>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</si>
  <si>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</si>
  <si>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</si>
  <si>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</si>
  <si>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</si>
  <si>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</si>
  <si>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</si>
  <si>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</si>
  <si>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</si>
  <si>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</si>
  <si>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</si>
  <si>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</si>
  <si>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</si>
  <si>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</si>
  <si>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</si>
  <si>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</si>
  <si>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</si>
  <si>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</si>
  <si>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</si>
  <si>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</si>
  <si>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</si>
  <si>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</si>
  <si>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</si>
  <si>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</si>
  <si>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</si>
  <si>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</si>
  <si>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</si>
  <si>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</si>
  <si>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</si>
  <si>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</si>
  <si>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</si>
  <si>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</si>
  <si>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</si>
  <si>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</si>
  <si>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</si>
  <si>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</si>
  <si>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</si>
  <si>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</si>
  <si>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</si>
  <si>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</si>
  <si>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</si>
  <si>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</si>
  <si>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</si>
  <si>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</si>
  <si>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</si>
  <si>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</si>
  <si>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</si>
  <si>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</si>
  <si>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</si>
  <si>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</si>
  <si>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</si>
  <si>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</si>
  <si>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</si>
  <si>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</si>
  <si>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</si>
  <si>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</si>
  <si>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</si>
  <si>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</si>
  <si>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</si>
  <si>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</si>
  <si>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</si>
  <si>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</si>
  <si>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</si>
  <si>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</si>
  <si>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</si>
  <si>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</si>
  <si>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</si>
  <si>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</si>
  <si>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</si>
  <si>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</si>
  <si>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</si>
  <si>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</si>
  <si>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</si>
  <si>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</si>
  <si>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</si>
  <si>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</si>
  <si>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</si>
  <si>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</si>
  <si>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</si>
  <si>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</si>
  <si>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</si>
  <si>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</si>
  <si>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</si>
  <si>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</si>
  <si>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</si>
  <si>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</si>
  <si>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</si>
  <si>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</si>
  <si>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</si>
  <si>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</si>
  <si>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</si>
  <si>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</si>
  <si>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</si>
  <si>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</si>
  <si>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</si>
  <si>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</si>
  <si>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</si>
  <si>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</si>
  <si>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</si>
  <si>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</si>
  <si>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</si>
  <si>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</si>
  <si>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</si>
  <si>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</si>
  <si>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</si>
  <si>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</si>
  <si>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</si>
  <si>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</si>
  <si>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</si>
  <si>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</si>
  <si>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</si>
  <si>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</si>
  <si>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</si>
  <si>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</si>
  <si>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</si>
  <si>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</si>
  <si>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</si>
  <si>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</si>
  <si>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</si>
  <si>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</si>
  <si>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</si>
  <si>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</si>
  <si>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</si>
  <si>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</si>
  <si>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</si>
  <si>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</si>
  <si>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</si>
  <si>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</si>
  <si>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</si>
  <si>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</si>
  <si>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</si>
  <si>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</si>
  <si>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</si>
  <si>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</si>
  <si>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</si>
  <si>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</si>
  <si>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</si>
  <si>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</si>
  <si>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</si>
  <si>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</si>
  <si>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</si>
  <si>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</si>
  <si>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</si>
  <si>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</si>
  <si>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</si>
  <si>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</si>
  <si>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</si>
  <si>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</si>
  <si>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</si>
  <si>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</si>
  <si>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</si>
  <si>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</si>
  <si>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</si>
  <si>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</si>
  <si>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</si>
  <si>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</si>
  <si>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</si>
  <si>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</si>
  <si>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</si>
  <si>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</si>
  <si>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</si>
  <si>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</si>
  <si>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</si>
  <si>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</si>
  <si>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</si>
  <si>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</si>
  <si>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</si>
  <si>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</si>
  <si>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</si>
  <si>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</si>
  <si>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</si>
  <si>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</si>
  <si>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</si>
  <si>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</si>
  <si>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</si>
  <si>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</si>
  <si>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</si>
  <si>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</si>
  <si>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</si>
  <si>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</si>
  <si>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</si>
  <si>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</si>
  <si>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</si>
  <si>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</si>
  <si>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</si>
  <si>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</si>
  <si>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</si>
  <si>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</si>
  <si>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</si>
  <si>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</si>
  <si>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</si>
  <si>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</si>
  <si>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</si>
  <si>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</si>
  <si>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</si>
  <si>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</si>
  <si>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</si>
  <si>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</si>
  <si>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</si>
  <si>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</si>
  <si>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</si>
  <si>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</si>
  <si>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</si>
  <si>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</si>
  <si>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</si>
  <si>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</si>
  <si>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</si>
  <si>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</si>
  <si>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</si>
  <si>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</si>
  <si>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</si>
  <si>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</si>
  <si>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</si>
  <si>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</si>
  <si>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</si>
  <si>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</si>
  <si>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</si>
  <si>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</si>
  <si>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</si>
  <si>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</si>
  <si>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</si>
  <si>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</si>
  <si>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</si>
  <si>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</si>
  <si>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</si>
  <si>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</si>
  <si>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</si>
  <si>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</si>
  <si>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</si>
  <si>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</si>
  <si>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</si>
  <si>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</si>
  <si>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</si>
  <si>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</si>
  <si>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</si>
  <si>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</si>
  <si>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</si>
  <si>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</si>
  <si>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</si>
  <si>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</si>
  <si>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</si>
  <si>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</si>
  <si>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</si>
  <si>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</si>
  <si>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</si>
  <si>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</si>
  <si>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</si>
  <si>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</si>
  <si>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</si>
  <si>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</si>
  <si>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</si>
  <si>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</si>
  <si>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</si>
  <si>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</si>
  <si>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</si>
  <si>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</si>
  <si>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</si>
  <si>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</si>
  <si>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</si>
  <si>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</si>
  <si>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</si>
  <si>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</si>
  <si>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</si>
  <si>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</si>
  <si>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</si>
  <si>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</si>
  <si>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</si>
  <si>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</si>
  <si>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</si>
  <si>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</si>
  <si>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</si>
  <si>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</si>
  <si>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</si>
  <si>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</si>
  <si>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</si>
  <si>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</si>
  <si>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</si>
  <si>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</si>
  <si>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</si>
  <si>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</si>
  <si>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</si>
  <si>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</si>
  <si>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</si>
  <si>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</si>
  <si>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</si>
  <si>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</si>
  <si>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</si>
  <si>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</si>
  <si>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</si>
  <si>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</si>
  <si>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</si>
  <si>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</si>
  <si>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</si>
  <si>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</si>
  <si>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</si>
  <si>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</si>
  <si>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</si>
  <si>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</si>
  <si>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</si>
  <si>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</si>
  <si>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</si>
  <si>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</si>
  <si>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</si>
  <si>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</si>
  <si>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</si>
  <si>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</si>
  <si>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</si>
  <si>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</si>
  <si>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</si>
  <si>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</si>
  <si>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</si>
  <si>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</si>
  <si>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</si>
  <si>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</si>
  <si>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</si>
  <si>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</si>
  <si>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</si>
  <si>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</si>
  <si>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</si>
  <si>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</si>
  <si>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</si>
  <si>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</si>
  <si>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</si>
  <si>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</si>
  <si>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</si>
  <si>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</si>
  <si>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</si>
  <si>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</si>
  <si>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</si>
  <si>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</si>
  <si>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</si>
  <si>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</si>
  <si>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</si>
  <si>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</si>
  <si>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</si>
  <si>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</si>
  <si>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</si>
  <si>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</si>
  <si>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</si>
  <si>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</si>
  <si>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</si>
  <si>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</si>
  <si>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</si>
  <si>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</si>
  <si>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</si>
  <si>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</si>
  <si>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</si>
  <si>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</si>
  <si>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</si>
  <si>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</si>
  <si>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</si>
  <si>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</si>
  <si>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</si>
  <si>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</si>
  <si>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</si>
  <si>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</si>
  <si>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</si>
  <si>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</si>
  <si>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</si>
  <si>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</si>
  <si>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</si>
  <si>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</si>
  <si>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</si>
  <si>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</si>
  <si>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</si>
  <si>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</si>
  <si>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</si>
  <si>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</si>
  <si>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</si>
  <si>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</si>
  <si>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</si>
  <si>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</si>
  <si>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</si>
  <si>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</si>
  <si>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</si>
  <si>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</si>
  <si>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</si>
  <si>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</si>
  <si>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</si>
  <si>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</si>
  <si>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</si>
  <si>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</si>
  <si>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</si>
  <si>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</si>
  <si>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</si>
  <si>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</si>
  <si>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</si>
  <si>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</si>
  <si>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</si>
  <si>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</si>
  <si>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</si>
  <si>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</si>
  <si>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</si>
  <si>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</si>
  <si>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</si>
  <si>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</si>
  <si>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</si>
  <si>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</si>
  <si>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</si>
  <si>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</si>
  <si>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</si>
  <si>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</si>
  <si>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</si>
  <si>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</si>
  <si>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</si>
  <si>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</si>
  <si>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</si>
  <si>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</si>
  <si>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</si>
  <si>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</si>
  <si>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</si>
  <si>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</si>
  <si>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</si>
  <si>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</si>
  <si>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</si>
  <si>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</si>
  <si>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</si>
  <si>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</si>
  <si>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</si>
  <si>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</si>
  <si>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</si>
  <si>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</si>
  <si>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</si>
  <si>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</si>
  <si>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</si>
  <si>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</si>
  <si>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</si>
  <si>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</si>
  <si>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</si>
  <si>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</si>
  <si>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</si>
  <si>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</si>
  <si>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</si>
  <si>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</si>
  <si>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</si>
  <si>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</si>
  <si>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</si>
  <si>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</si>
  <si>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</si>
  <si>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</si>
  <si>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</si>
  <si>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</si>
  <si>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</si>
  <si>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</si>
  <si>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</si>
  <si>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</si>
  <si>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</si>
  <si>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</si>
  <si>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</si>
  <si>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</si>
  <si>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</si>
  <si>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</si>
  <si>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</si>
  <si>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</si>
  <si>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</si>
  <si>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</si>
  <si>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</si>
  <si>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</si>
  <si>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</si>
  <si>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</si>
  <si>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</si>
  <si>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</si>
  <si>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</si>
  <si>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</si>
  <si>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</si>
  <si>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</si>
  <si>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</si>
  <si>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</si>
  <si>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</si>
  <si>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</si>
  <si>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</si>
  <si>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</si>
  <si>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</si>
  <si>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</si>
  <si>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</si>
  <si>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</si>
  <si>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</si>
  <si>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</si>
  <si>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</si>
  <si>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</si>
  <si>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</si>
  <si>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</si>
  <si>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</si>
  <si>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</si>
  <si>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</si>
  <si>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</si>
  <si>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</si>
  <si>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</si>
  <si>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</si>
  <si>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</si>
  <si>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</si>
  <si>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</si>
  <si>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</si>
  <si>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</si>
  <si>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</si>
  <si>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</si>
  <si>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</si>
  <si>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</si>
  <si>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</si>
  <si>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</si>
  <si>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</si>
  <si>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</si>
  <si>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</si>
  <si>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</si>
  <si>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</si>
  <si>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</si>
  <si>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</si>
  <si>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</si>
  <si>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</si>
  <si>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</si>
  <si>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</si>
  <si>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</si>
  <si>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</si>
  <si>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</si>
  <si>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</si>
  <si>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</si>
  <si>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</si>
  <si>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</si>
  <si>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</si>
  <si>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</si>
  <si>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</si>
  <si>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</si>
  <si>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</si>
  <si>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</si>
  <si>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</si>
  <si>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</si>
  <si>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</si>
  <si>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</si>
  <si>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</si>
  <si>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</si>
  <si>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</si>
  <si>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</si>
  <si>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</si>
  <si>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</si>
  <si>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</si>
  <si>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</si>
  <si>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</si>
  <si>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</si>
  <si>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</si>
  <si>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</si>
  <si>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</si>
  <si>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</si>
  <si>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</si>
  <si>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</si>
  <si>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</si>
  <si>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</si>
  <si>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</si>
  <si>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</si>
  <si>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</si>
  <si>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</si>
  <si>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</si>
  <si>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</si>
  <si>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</si>
  <si>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</si>
  <si>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</si>
  <si>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</si>
  <si>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</si>
  <si>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</si>
  <si>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</si>
  <si>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</si>
  <si>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</si>
  <si>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</si>
  <si>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</si>
  <si>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</si>
  <si>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</si>
  <si>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</si>
  <si>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</si>
  <si>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</si>
  <si>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</si>
  <si>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</si>
  <si>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</si>
  <si>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</si>
  <si>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</si>
  <si>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</si>
  <si>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</si>
  <si>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</si>
  <si>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</si>
  <si>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</si>
  <si>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</si>
  <si>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</si>
  <si>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</si>
  <si>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</si>
  <si>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</si>
  <si>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</si>
  <si>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</si>
  <si>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</si>
  <si>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</si>
  <si>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</si>
  <si>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</si>
  <si>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</si>
  <si>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</si>
  <si>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</si>
  <si>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</si>
  <si>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</si>
  <si>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</si>
  <si>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</si>
  <si>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</si>
  <si>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</si>
  <si>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</si>
  <si>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</si>
  <si>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</si>
  <si>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</si>
  <si>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</si>
  <si>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</si>
  <si>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</si>
  <si>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</si>
  <si>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</si>
  <si>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</si>
  <si>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</si>
  <si>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</si>
  <si>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</si>
  <si>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</si>
  <si>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</si>
  <si>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</si>
  <si>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</si>
  <si>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</si>
  <si>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</si>
  <si>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</si>
  <si>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</si>
  <si>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</si>
  <si>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</si>
  <si>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</si>
  <si>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</si>
  <si>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</si>
  <si>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</si>
  <si>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</si>
  <si>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</si>
  <si>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</si>
  <si>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</si>
  <si>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</si>
  <si>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</si>
  <si>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</si>
  <si>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</si>
  <si>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</si>
  <si>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</si>
  <si>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</si>
  <si>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</si>
  <si>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</si>
  <si>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</si>
  <si>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</si>
  <si>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</si>
  <si>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</si>
  <si>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</si>
  <si>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</si>
  <si>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</si>
  <si>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</si>
  <si>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</si>
  <si>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</si>
  <si>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</si>
  <si>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</si>
  <si>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</si>
  <si>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</si>
  <si>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</si>
  <si>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</si>
  <si>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</si>
  <si>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</si>
  <si>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</si>
  <si>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</si>
  <si>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</si>
  <si>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</si>
  <si>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</si>
  <si>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</si>
  <si>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</si>
  <si>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</si>
  <si>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</si>
  <si>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</si>
  <si>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</si>
  <si>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</si>
  <si>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</si>
  <si>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</si>
  <si>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</si>
  <si>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</si>
  <si>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</si>
  <si>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</si>
  <si>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</si>
  <si>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</si>
  <si>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</si>
  <si>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</si>
  <si>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</si>
  <si>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</si>
  <si>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</si>
  <si>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</si>
  <si>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</si>
  <si>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</si>
  <si>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</si>
  <si>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</si>
  <si>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</si>
  <si>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</si>
  <si>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</si>
  <si>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</si>
  <si>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</si>
  <si>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</si>
  <si>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</si>
  <si>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</si>
  <si>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</si>
  <si>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</si>
  <si>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</si>
  <si>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</si>
  <si>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</si>
  <si>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</si>
  <si>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</si>
  <si>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</si>
  <si>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</si>
  <si>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</si>
  <si>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</si>
  <si>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</si>
  <si>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</si>
  <si>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</si>
  <si>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</si>
  <si>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</si>
  <si>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</si>
  <si>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</si>
  <si>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</si>
  <si>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</si>
  <si>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</si>
  <si>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</si>
  <si>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</si>
  <si>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</si>
  <si>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</si>
  <si>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</si>
  <si>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</si>
  <si>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</si>
  <si>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</si>
  <si>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</si>
  <si>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</si>
  <si>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</si>
  <si>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</si>
  <si>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</si>
  <si>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</si>
  <si>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</si>
  <si>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</si>
  <si>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</si>
  <si>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</si>
  <si>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</si>
  <si>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</si>
  <si>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</si>
  <si>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</si>
  <si>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</si>
  <si>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</si>
  <si>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</si>
  <si>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</si>
  <si>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</si>
  <si>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</si>
  <si>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</si>
  <si>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</si>
  <si>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</si>
  <si>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</si>
  <si>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</si>
  <si>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</si>
  <si>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</si>
  <si>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</si>
  <si>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</si>
  <si>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</si>
  <si>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</si>
  <si>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</si>
  <si>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</si>
  <si>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</si>
  <si>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</si>
  <si>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</si>
  <si>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</si>
  <si>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</si>
  <si>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</si>
  <si>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</si>
  <si>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</si>
  <si>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</si>
  <si>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</si>
  <si>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</si>
  <si>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</si>
  <si>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</si>
  <si>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</si>
  <si>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</si>
  <si>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</si>
  <si>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</si>
  <si>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</si>
  <si>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</si>
  <si>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</si>
  <si>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</si>
  <si>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</si>
  <si>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</si>
  <si>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</si>
  <si>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</si>
  <si>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</si>
  <si>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</si>
  <si>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</si>
  <si>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</si>
  <si>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</si>
  <si>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</si>
  <si>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</si>
  <si>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</si>
  <si>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</si>
  <si>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</si>
  <si>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</si>
  <si>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</si>
  <si>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</si>
  <si>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</si>
  <si>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</si>
  <si>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</si>
  <si>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</si>
  <si>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</si>
  <si>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</si>
  <si>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</si>
  <si>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</si>
  <si>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</si>
  <si>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</si>
  <si>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</si>
  <si>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</si>
  <si>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</si>
  <si>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</si>
  <si>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</si>
  <si>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</si>
  <si>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</si>
  <si>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</si>
  <si>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</si>
  <si>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</si>
  <si>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</si>
  <si>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</si>
  <si>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</si>
  <si>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</si>
  <si>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</si>
  <si>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</si>
  <si>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</si>
  <si>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</si>
  <si>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</si>
  <si>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</si>
  <si>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</si>
  <si>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</si>
  <si>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</si>
  <si>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</si>
  <si>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</si>
  <si>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</si>
  <si>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</si>
  <si>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</si>
  <si>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</si>
  <si>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</si>
  <si>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</si>
  <si>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</si>
  <si>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</si>
  <si>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</si>
  <si>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</si>
  <si>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</si>
  <si>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</si>
  <si>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</si>
  <si>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</si>
  <si>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</si>
  <si>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</si>
  <si>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</si>
  <si>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</si>
  <si>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</si>
  <si>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</si>
  <si>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</si>
  <si>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</si>
  <si>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</si>
  <si>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</si>
  <si>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</si>
  <si>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</si>
  <si>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</si>
  <si>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</si>
  <si>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</si>
  <si>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</si>
  <si>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</si>
  <si>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</si>
  <si>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</si>
  <si>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</si>
  <si>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</si>
  <si>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</si>
  <si>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</si>
  <si>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</si>
  <si>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</si>
  <si>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</si>
  <si>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</si>
  <si>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</si>
  <si>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</si>
  <si>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</si>
  <si>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</si>
  <si>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</si>
  <si>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</si>
  <si>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</si>
  <si>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</si>
  <si>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</si>
  <si>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</si>
  <si>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</si>
  <si>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</si>
  <si>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</si>
  <si>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</si>
  <si>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</si>
  <si>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</si>
  <si>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</si>
  <si>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</si>
  <si>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</si>
  <si>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</si>
  <si>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</si>
  <si>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</si>
  <si>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</si>
  <si>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</si>
  <si>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</si>
  <si>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</si>
  <si>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</si>
  <si>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</si>
  <si>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</si>
  <si>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</si>
  <si>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</si>
  <si>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</si>
  <si>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</si>
  <si>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</si>
  <si>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</si>
  <si>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</si>
  <si>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</si>
  <si>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</si>
  <si>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</si>
  <si>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</si>
  <si>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</si>
  <si>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</si>
  <si>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</si>
  <si>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</si>
  <si>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</si>
  <si>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</si>
  <si>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</si>
  <si>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</si>
  <si>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</si>
  <si>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</si>
  <si>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</si>
  <si>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</si>
  <si>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</si>
  <si>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</si>
  <si>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</si>
  <si>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</si>
  <si>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</si>
  <si>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</si>
  <si>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</si>
  <si>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</si>
  <si>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</si>
  <si>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</si>
  <si>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</si>
  <si>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</si>
  <si>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</si>
  <si>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</si>
  <si>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</si>
  <si>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</si>
  <si>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</si>
  <si>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</si>
  <si>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</si>
  <si>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</si>
  <si>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</si>
  <si>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</si>
  <si>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</si>
  <si>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</si>
  <si>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</si>
  <si>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</si>
  <si>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</si>
  <si>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</si>
  <si>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</si>
  <si>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</si>
  <si>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</si>
  <si>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</si>
  <si>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</si>
  <si>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</si>
  <si>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</si>
  <si>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</si>
  <si>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</si>
  <si>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</si>
  <si>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</si>
  <si>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</si>
  <si>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</si>
  <si>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</si>
  <si>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</si>
  <si>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</si>
  <si>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</si>
  <si>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</si>
  <si>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</si>
  <si>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</si>
  <si>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</si>
  <si>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</si>
  <si>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</si>
  <si>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</si>
  <si>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</si>
  <si>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</si>
  <si>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</si>
  <si>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</si>
  <si>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</si>
  <si>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</si>
  <si>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</si>
  <si>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</si>
  <si>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</si>
  <si>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</si>
  <si>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</si>
  <si>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</si>
  <si>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</si>
  <si>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</si>
  <si>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</si>
  <si>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</si>
  <si>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</si>
  <si>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</si>
  <si>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</si>
  <si>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</si>
  <si>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</si>
  <si>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</si>
  <si>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</si>
  <si>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</si>
  <si>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</si>
  <si>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</si>
  <si>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</si>
  <si>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</si>
  <si>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</si>
  <si>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</si>
  <si>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</si>
  <si>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</si>
  <si>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</si>
  <si>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</si>
  <si>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</si>
  <si>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</si>
  <si>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</si>
  <si>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</si>
  <si>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</si>
  <si>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</si>
  <si>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</si>
  <si>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</si>
  <si>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</si>
  <si>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</si>
  <si>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</si>
  <si>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</si>
  <si>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</si>
  <si>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</si>
  <si>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</si>
  <si>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</si>
  <si>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</si>
  <si>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</si>
  <si>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</si>
  <si>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</si>
  <si>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</si>
  <si>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</si>
  <si>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</si>
  <si>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</si>
  <si>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</si>
  <si>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</si>
  <si>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</si>
  <si>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</si>
  <si>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</si>
  <si>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</si>
  <si>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</si>
  <si>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</si>
  <si>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</si>
  <si>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</si>
  <si>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</si>
  <si>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</si>
  <si>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</si>
  <si>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</si>
  <si>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</si>
  <si>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</si>
  <si>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</si>
  <si>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</si>
  <si>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</si>
  <si>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</si>
  <si>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</si>
  <si>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</si>
  <si>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</si>
  <si>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</si>
  <si>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</si>
  <si>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</si>
  <si>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</si>
  <si>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</si>
  <si>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</si>
  <si>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</si>
  <si>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</si>
  <si>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</si>
  <si>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</si>
  <si>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</si>
  <si>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</si>
  <si>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</si>
  <si>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</si>
  <si>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</si>
  <si>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</si>
  <si>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</si>
  <si>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</si>
  <si>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</si>
  <si>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</si>
  <si>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</si>
  <si>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</si>
  <si>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</si>
  <si>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</si>
  <si>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</si>
  <si>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</si>
  <si>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</si>
  <si>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</si>
  <si>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</si>
  <si>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</si>
  <si>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</si>
  <si>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</si>
  <si>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</si>
  <si>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</si>
  <si>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</si>
  <si>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</si>
  <si>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</si>
  <si>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</si>
  <si>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</si>
  <si>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</si>
  <si>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</si>
  <si>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</si>
  <si>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</si>
  <si>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</si>
  <si>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</si>
  <si>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</si>
  <si>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</si>
  <si>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</si>
  <si>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</si>
  <si>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</si>
  <si>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</si>
  <si>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</si>
  <si>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</si>
  <si>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</si>
  <si>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</si>
  <si>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</si>
  <si>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</si>
  <si>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</si>
  <si>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</si>
  <si>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</si>
  <si>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</si>
  <si>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</si>
  <si>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</si>
  <si>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</si>
  <si>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</si>
  <si>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</si>
  <si>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</si>
  <si>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</si>
  <si>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</si>
  <si>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</si>
  <si>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</si>
  <si>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</si>
  <si>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</si>
  <si>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</si>
  <si>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</si>
  <si>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</si>
  <si>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</si>
  <si>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</si>
  <si>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</si>
  <si>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</si>
  <si>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</si>
  <si>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</si>
  <si>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</si>
  <si>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</si>
  <si>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</si>
  <si>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</si>
  <si>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</si>
  <si>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</si>
  <si>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</si>
  <si>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</si>
  <si>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</si>
  <si>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</si>
  <si>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</si>
  <si>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</si>
  <si>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</si>
  <si>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</si>
  <si>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</si>
  <si>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</si>
  <si>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</si>
  <si>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</si>
  <si>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</si>
  <si>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</si>
  <si>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</si>
  <si>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</si>
  <si>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</si>
  <si>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</si>
  <si>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</si>
  <si>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</si>
  <si>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</si>
  <si>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</si>
  <si>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</si>
  <si>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</si>
  <si>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</si>
  <si>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</si>
  <si>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</si>
  <si>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</si>
  <si>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</si>
  <si>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</si>
  <si>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</si>
  <si>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</si>
  <si>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</si>
  <si>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</si>
  <si>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</si>
  <si>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</si>
  <si>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</si>
  <si>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</si>
  <si>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</si>
  <si>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</si>
  <si>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</si>
  <si>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</si>
  <si>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</si>
  <si>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</si>
  <si>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</si>
  <si>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</si>
  <si>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</si>
  <si>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</si>
  <si>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</si>
  <si>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</si>
  <si>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</si>
  <si>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</si>
  <si>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</si>
  <si>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</si>
  <si>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</si>
  <si>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</si>
  <si>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</si>
  <si>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</si>
  <si>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</si>
  <si>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</si>
  <si>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</si>
  <si>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</si>
  <si>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</si>
  <si>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</si>
  <si>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</si>
  <si>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</si>
  <si>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</si>
  <si>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</si>
  <si>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</si>
  <si>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</si>
  <si>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</si>
  <si>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</si>
  <si>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</si>
  <si>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</si>
  <si>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</si>
  <si>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</si>
  <si>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</si>
  <si>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</si>
  <si>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</si>
  <si>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</si>
  <si>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</si>
  <si>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</si>
  <si>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</si>
  <si>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</si>
  <si>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</si>
  <si>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</si>
  <si>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</si>
  <si>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</si>
  <si>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</si>
  <si>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</si>
  <si>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</si>
  <si>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</si>
  <si>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</si>
  <si>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</si>
  <si>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</si>
  <si>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</si>
  <si>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</si>
  <si>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</si>
  <si>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</si>
  <si>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</si>
  <si>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</si>
  <si>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</si>
  <si>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</si>
  <si>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</si>
  <si>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</si>
  <si>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</si>
  <si>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</si>
  <si>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</si>
  <si>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</si>
  <si>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</si>
  <si>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</si>
  <si>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</si>
  <si>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</si>
  <si>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</si>
  <si>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</si>
  <si>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</si>
  <si>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</si>
  <si>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</si>
  <si>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</si>
  <si>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</si>
  <si>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</si>
  <si>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</si>
  <si>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</si>
  <si>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</si>
  <si>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</si>
  <si>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</si>
  <si>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</si>
  <si>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</si>
  <si>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</si>
  <si>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</si>
  <si>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</si>
  <si>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</si>
  <si>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</si>
  <si>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</si>
  <si>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</si>
  <si>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</si>
  <si>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</si>
  <si>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</si>
  <si>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</si>
  <si>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</si>
  <si>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</si>
  <si>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</si>
  <si>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</si>
  <si>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</si>
  <si>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</si>
  <si>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</si>
  <si>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</si>
  <si>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</si>
  <si>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</si>
  <si>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</si>
  <si>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</si>
  <si>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</si>
  <si>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</si>
  <si>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</si>
  <si>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</si>
  <si>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</si>
  <si>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</si>
  <si>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</si>
  <si>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</si>
  <si>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</si>
  <si>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</si>
  <si>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</si>
  <si>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</si>
  <si>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</si>
  <si>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</si>
  <si>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</si>
  <si>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</si>
  <si>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</si>
  <si>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</si>
  <si>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</si>
  <si>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</si>
  <si>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</si>
  <si>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</si>
  <si>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</si>
  <si>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</si>
  <si>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</si>
  <si>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</si>
  <si>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</si>
  <si>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</si>
  <si>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</si>
  <si>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</si>
  <si>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</si>
  <si>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</si>
  <si>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</si>
  <si>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</si>
  <si>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</si>
  <si>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</si>
  <si>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</si>
  <si>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</si>
  <si>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</si>
  <si>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</si>
  <si>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</si>
  <si>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</si>
  <si>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</si>
  <si>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</si>
  <si>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</si>
  <si>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</si>
  <si>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</si>
  <si>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</si>
  <si>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</si>
  <si>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</si>
  <si>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</si>
  <si>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</si>
  <si>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</si>
  <si>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</si>
  <si>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</si>
  <si>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</si>
  <si>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</si>
  <si>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</si>
  <si>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</si>
  <si>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</si>
  <si>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</si>
  <si>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</si>
  <si>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</si>
  <si>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</si>
  <si>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</si>
  <si>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</si>
  <si>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</si>
  <si>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</si>
  <si>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</si>
  <si>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</si>
  <si>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</si>
  <si>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</si>
  <si>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</si>
  <si>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</si>
  <si>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</si>
  <si>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</si>
  <si>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</si>
  <si>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</si>
  <si>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</si>
  <si>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</si>
  <si>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</si>
  <si>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</si>
  <si>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</si>
  <si>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</si>
  <si>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</si>
  <si>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</si>
  <si>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</si>
  <si>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</si>
  <si>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</si>
  <si>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</si>
  <si>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</si>
  <si>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</si>
  <si>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</si>
  <si>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</si>
  <si>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</si>
  <si>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</si>
  <si>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</si>
  <si>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</si>
  <si>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</si>
  <si>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</si>
  <si>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</si>
  <si>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</si>
  <si>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</si>
  <si>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</si>
  <si>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</si>
  <si>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</si>
  <si>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</si>
  <si>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</si>
  <si>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</si>
  <si>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</si>
  <si>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</si>
  <si>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</si>
  <si>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</si>
  <si>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</si>
  <si>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</si>
  <si>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</si>
  <si>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</si>
  <si>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</si>
  <si>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</si>
  <si>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</si>
  <si>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</si>
  <si>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</si>
  <si>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</si>
  <si>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</si>
  <si>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</si>
  <si>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</si>
  <si>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</si>
  <si>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</si>
  <si>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</si>
  <si>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</si>
  <si>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</si>
  <si>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</si>
  <si>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</si>
  <si>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</si>
  <si>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</si>
  <si>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</si>
  <si>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</si>
  <si>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</si>
  <si>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</si>
  <si>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</si>
  <si>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</si>
  <si>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</si>
  <si>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</si>
  <si>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</si>
  <si>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</si>
  <si>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</si>
  <si>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</si>
  <si>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</si>
  <si>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</si>
  <si>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</si>
  <si>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</si>
  <si>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</si>
  <si>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</si>
  <si>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</si>
  <si>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</si>
  <si>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</si>
  <si>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</si>
  <si>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</si>
  <si>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</si>
  <si>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</si>
  <si>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</si>
  <si>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</si>
  <si>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</si>
  <si>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</si>
  <si>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</si>
  <si>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</si>
  <si>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</si>
  <si>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</si>
  <si>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</si>
  <si>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</si>
  <si>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</si>
  <si>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</si>
  <si>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</si>
  <si>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</si>
  <si>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</si>
  <si>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</si>
  <si>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</si>
  <si>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</si>
  <si>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</si>
  <si>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</si>
  <si>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</si>
  <si>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</si>
  <si>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</si>
  <si>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</si>
  <si>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</si>
  <si>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</si>
  <si>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</si>
  <si>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</si>
  <si>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</si>
  <si>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</si>
  <si>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</si>
  <si>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</si>
  <si>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</si>
  <si>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</si>
  <si>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</si>
  <si>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</si>
  <si>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</si>
  <si>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</si>
  <si>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</si>
  <si>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</si>
  <si>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</si>
  <si>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</si>
  <si>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</si>
  <si>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</si>
  <si>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</si>
  <si>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</si>
  <si>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</si>
  <si>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</si>
  <si>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</si>
  <si>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</si>
  <si>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</si>
  <si>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</si>
  <si>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</si>
  <si>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</si>
  <si>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</si>
  <si>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</si>
  <si>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</si>
  <si>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</si>
  <si>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</si>
  <si>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</si>
  <si>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</si>
  <si>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</si>
  <si>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</si>
  <si>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</si>
  <si>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</si>
  <si>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</si>
  <si>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</si>
  <si>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</si>
  <si>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</si>
  <si>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</si>
  <si>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</si>
  <si>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</si>
  <si>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</si>
  <si>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</si>
  <si>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</si>
  <si>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</si>
  <si>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</si>
  <si>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</si>
  <si>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</si>
  <si>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</si>
  <si>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</si>
  <si>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</si>
  <si>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</si>
  <si>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</si>
  <si>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</si>
  <si>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</si>
  <si>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</si>
  <si>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</si>
  <si>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</si>
  <si>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</si>
  <si>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</si>
  <si>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</si>
  <si>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</si>
  <si>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</si>
  <si>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</si>
  <si>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</si>
  <si>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</si>
  <si>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</si>
  <si>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</si>
  <si>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</si>
  <si>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</si>
  <si>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</si>
  <si>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</si>
  <si>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</si>
  <si>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</si>
  <si>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</si>
  <si>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</si>
  <si>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</si>
  <si>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</si>
  <si>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</si>
  <si>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</si>
  <si>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</si>
  <si>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</si>
  <si>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</si>
  <si>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</si>
  <si>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</si>
  <si>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</si>
  <si>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</si>
  <si>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</si>
  <si>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</si>
  <si>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</si>
  <si>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</si>
  <si>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</si>
  <si>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</si>
  <si>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</si>
  <si>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</si>
  <si>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</si>
  <si>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</si>
  <si>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</si>
  <si>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</si>
  <si>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</si>
  <si>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</si>
  <si>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</si>
  <si>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</si>
  <si>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</si>
  <si>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</si>
  <si>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</si>
  <si>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</si>
  <si>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</si>
  <si>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</si>
  <si>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</si>
  <si>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</si>
  <si>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</si>
  <si>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</si>
  <si>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</si>
  <si>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</si>
  <si>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</si>
  <si>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</si>
  <si>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</si>
  <si>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</si>
  <si>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</si>
  <si>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</si>
  <si>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</si>
  <si>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</si>
  <si>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</si>
  <si>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</si>
  <si>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</si>
  <si>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</si>
  <si>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</si>
  <si>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</si>
  <si>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</si>
  <si>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</si>
  <si>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</si>
  <si>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</si>
  <si>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</si>
  <si>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</si>
  <si>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</si>
  <si>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</si>
  <si>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</si>
  <si>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</si>
  <si>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</si>
  <si>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</si>
  <si>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</si>
  <si>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</si>
  <si>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</si>
  <si>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</si>
  <si>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</si>
  <si>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</si>
  <si>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</si>
  <si>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</si>
  <si>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</si>
  <si>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</si>
  <si>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</si>
  <si>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</si>
  <si>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</si>
  <si>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</si>
  <si>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</si>
  <si>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</si>
  <si>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</si>
  <si>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</si>
  <si>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</si>
  <si>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</si>
  <si>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</si>
  <si>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</si>
  <si>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</si>
  <si>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</si>
  <si>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</si>
  <si>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</si>
  <si>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</si>
  <si>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</si>
  <si>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</si>
  <si>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</si>
  <si>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</si>
  <si>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</si>
  <si>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</si>
  <si>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</si>
  <si>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</si>
  <si>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</si>
  <si>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</si>
  <si>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</si>
  <si>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</si>
  <si>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</si>
  <si>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</si>
  <si>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</si>
  <si>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</si>
  <si>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</si>
  <si>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</si>
  <si>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</si>
  <si>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</si>
  <si>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</si>
  <si>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</si>
  <si>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</si>
  <si>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</si>
  <si>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</si>
  <si>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</si>
  <si>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</si>
  <si>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</si>
  <si>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</si>
  <si>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</si>
  <si>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</si>
  <si>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</si>
  <si>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</si>
  <si>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</si>
  <si>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</si>
  <si>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</si>
  <si>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</si>
  <si>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</si>
  <si>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</si>
  <si>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</si>
  <si>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</si>
  <si>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</si>
  <si>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</si>
  <si>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</si>
  <si>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</si>
  <si>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</si>
  <si>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</si>
  <si>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</si>
  <si>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</si>
  <si>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</si>
  <si>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</si>
  <si>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</si>
  <si>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</si>
  <si>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</si>
  <si>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</si>
  <si>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</si>
  <si>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</si>
  <si>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</si>
  <si>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</si>
  <si>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</si>
  <si>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</si>
  <si>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</si>
  <si>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</si>
  <si>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</si>
  <si>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</si>
  <si>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</si>
  <si>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</si>
  <si>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</si>
  <si>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</si>
  <si>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</si>
  <si>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</si>
  <si>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</si>
  <si>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</si>
  <si>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</si>
  <si>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</si>
  <si>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</si>
  <si>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</si>
  <si>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</si>
  <si>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</si>
  <si>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</si>
  <si>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</si>
  <si>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</si>
  <si>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</si>
  <si>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</si>
  <si>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</si>
  <si>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</si>
  <si>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</si>
  <si>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</si>
  <si>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</si>
  <si>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</si>
  <si>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</si>
  <si>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</si>
  <si>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</si>
  <si>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</si>
  <si>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</si>
  <si>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</si>
  <si>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</si>
  <si>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</si>
  <si>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</si>
  <si>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</si>
  <si>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</si>
  <si>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</si>
  <si>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</si>
  <si>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</si>
  <si>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</si>
  <si>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</si>
  <si>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</si>
  <si>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</si>
  <si>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</si>
  <si>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</si>
  <si>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</si>
  <si>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</si>
  <si>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</si>
  <si>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</si>
  <si>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</si>
  <si>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</si>
  <si>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</si>
  <si>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</si>
  <si>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</si>
  <si>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</si>
  <si>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</si>
  <si>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</si>
  <si>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</si>
  <si>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</si>
  <si>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</si>
  <si>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</si>
  <si>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</si>
  <si>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</si>
  <si>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</si>
  <si>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</si>
  <si>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</si>
  <si>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</si>
  <si>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</si>
  <si>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</si>
  <si>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</si>
  <si>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</si>
  <si>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</si>
  <si>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</si>
  <si>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</si>
  <si>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</si>
  <si>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</si>
  <si>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</si>
  <si>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</si>
  <si>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</si>
  <si>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</si>
  <si>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</si>
  <si>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</si>
  <si>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</si>
  <si>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</si>
  <si>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</si>
  <si>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</si>
  <si>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</si>
  <si>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</si>
  <si>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</si>
  <si>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</si>
  <si>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</si>
  <si>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</si>
  <si>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</si>
  <si>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</si>
  <si>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</si>
  <si>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</si>
  <si>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</si>
  <si>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</si>
  <si>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</si>
  <si>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</si>
  <si>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</si>
  <si>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</si>
  <si>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</si>
  <si>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</si>
  <si>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</si>
  <si>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</si>
  <si>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</si>
  <si>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</si>
  <si>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</si>
  <si>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</si>
  <si>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</si>
  <si>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</si>
  <si>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</si>
  <si>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</si>
  <si>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</si>
  <si>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</si>
  <si>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</si>
  <si>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</si>
  <si>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</si>
  <si>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</si>
  <si>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</si>
  <si>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</si>
  <si>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</si>
  <si>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</si>
  <si>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</si>
  <si>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</si>
  <si>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</si>
  <si>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</si>
  <si>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</si>
  <si>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</si>
  <si>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</si>
  <si>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</si>
  <si>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</si>
  <si>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</si>
  <si>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</si>
  <si>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</si>
  <si>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</si>
  <si>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</si>
  <si>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</si>
  <si>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</si>
  <si>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</si>
  <si>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</si>
  <si>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</si>
  <si>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</si>
  <si>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</si>
  <si>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</si>
  <si>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</si>
  <si>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</si>
  <si>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</si>
  <si>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</si>
  <si>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</si>
  <si>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</si>
  <si>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</si>
  <si>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</si>
  <si>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</si>
  <si>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</si>
  <si>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</si>
  <si>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</si>
  <si>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</si>
  <si>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</si>
  <si>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</si>
  <si>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</si>
  <si>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</si>
  <si>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</si>
  <si>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</si>
  <si>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</si>
  <si>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</si>
  <si>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</si>
  <si>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</si>
  <si>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</si>
  <si>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</si>
  <si>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</si>
  <si>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</si>
  <si>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</si>
  <si>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</si>
  <si>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</si>
  <si>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</si>
  <si>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</si>
  <si>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</si>
  <si>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</si>
  <si>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</si>
  <si>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</si>
  <si>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</si>
  <si>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</si>
  <si>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</si>
  <si>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</si>
  <si>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</si>
  <si>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</si>
  <si>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</si>
  <si>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</si>
  <si>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</si>
  <si>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</si>
  <si>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</si>
  <si>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</si>
  <si>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</si>
  <si>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</si>
  <si>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</si>
  <si>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</si>
  <si>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</si>
  <si>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</si>
  <si>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</si>
  <si>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</si>
  <si>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</si>
  <si>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</si>
  <si>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</si>
  <si>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</si>
  <si>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</si>
  <si>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</si>
  <si>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</si>
  <si>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</si>
  <si>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</si>
  <si>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</si>
  <si>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</si>
  <si>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</si>
  <si>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</si>
  <si>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</si>
  <si>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</si>
  <si>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</si>
  <si>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</si>
  <si>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</si>
  <si>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</si>
  <si>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</si>
  <si>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</si>
  <si>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</si>
  <si>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</si>
  <si>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</si>
  <si>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</si>
  <si>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</si>
  <si>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</si>
  <si>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</si>
  <si>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</si>
  <si>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</si>
  <si>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</si>
  <si>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</si>
  <si>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</si>
  <si>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</si>
  <si>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</si>
  <si>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</si>
  <si>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</si>
  <si>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</si>
  <si>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</si>
  <si>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</si>
  <si>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</si>
  <si>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</si>
  <si>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</si>
  <si>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</si>
  <si>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</si>
  <si>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</si>
  <si>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</si>
  <si>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</si>
  <si>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</si>
  <si>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</si>
  <si>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</si>
  <si>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</si>
  <si>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</si>
  <si>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</si>
  <si>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</si>
  <si>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</si>
  <si>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</si>
  <si>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</si>
  <si>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</si>
  <si>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</si>
  <si>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</si>
  <si>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</si>
  <si>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</si>
  <si>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</si>
  <si>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</si>
  <si>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</si>
  <si>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</si>
  <si>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</si>
  <si>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</si>
  <si>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</si>
  <si>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</si>
  <si>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</si>
  <si>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</si>
  <si>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</si>
  <si>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</si>
  <si>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</si>
  <si>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</si>
  <si>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</si>
  <si>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</si>
  <si>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</si>
  <si>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</si>
  <si>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</si>
  <si>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</si>
  <si>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</si>
  <si>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</si>
  <si>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</si>
  <si>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</si>
  <si>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</si>
  <si>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</si>
  <si>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</si>
  <si>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</si>
  <si>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</si>
  <si>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</si>
  <si>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</si>
  <si>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</si>
  <si>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</si>
  <si>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</si>
  <si>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</si>
  <si>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</si>
  <si>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</si>
  <si>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</si>
  <si>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</si>
  <si>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</si>
  <si>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</si>
  <si>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</si>
  <si>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</si>
  <si>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</si>
  <si>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</si>
  <si>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</si>
  <si>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</si>
  <si>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</si>
  <si>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</si>
  <si>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</si>
  <si>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</si>
  <si>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</si>
  <si>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</si>
  <si>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</si>
  <si>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</si>
  <si>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</si>
  <si>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</si>
  <si>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</si>
  <si>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</si>
  <si>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</si>
  <si>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</si>
  <si>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</si>
  <si>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</si>
  <si>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</si>
  <si>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</si>
  <si>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</si>
  <si>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</si>
  <si>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</si>
  <si>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</si>
  <si>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</si>
  <si>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</si>
  <si>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</si>
  <si>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</si>
  <si>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</si>
  <si>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</si>
  <si>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</si>
  <si>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</si>
  <si>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</si>
  <si>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</si>
  <si>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</si>
  <si>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</si>
  <si>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</si>
  <si>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</si>
  <si>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</si>
  <si>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</si>
  <si>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</si>
  <si>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</si>
  <si>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</si>
  <si>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</si>
  <si>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</si>
  <si>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</si>
  <si>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</si>
  <si>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</si>
  <si>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</si>
  <si>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</si>
  <si>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</si>
  <si>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</si>
  <si>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</si>
  <si>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</si>
  <si>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</si>
  <si>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</si>
  <si>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</si>
  <si>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</si>
  <si>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</si>
  <si>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</si>
  <si>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</si>
  <si>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</si>
  <si>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</si>
  <si>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</si>
  <si>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</si>
  <si>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</si>
  <si>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</si>
  <si>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</si>
  <si>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</si>
  <si>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</si>
  <si>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</si>
  <si>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</si>
  <si>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</si>
  <si>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</si>
  <si>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</si>
  <si>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</si>
  <si>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</si>
  <si>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</si>
  <si>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</si>
  <si>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</si>
  <si>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</si>
  <si>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</si>
  <si>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</si>
  <si>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</si>
  <si>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</si>
  <si>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</si>
  <si>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</si>
  <si>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</si>
  <si>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</si>
  <si>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</si>
  <si>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</si>
  <si>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</si>
  <si>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</si>
  <si>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</si>
  <si>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</si>
  <si>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</si>
  <si>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</si>
  <si>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</si>
  <si>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</si>
  <si>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</si>
  <si>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</si>
  <si>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</si>
  <si>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</si>
  <si>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</si>
  <si>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</si>
  <si>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</si>
  <si>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</si>
  <si>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</si>
  <si>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</si>
  <si>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</si>
  <si>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</si>
  <si>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</si>
  <si>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</si>
  <si>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</si>
  <si>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</si>
  <si>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</si>
  <si>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</si>
  <si>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</si>
  <si>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</si>
  <si>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</si>
  <si>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</si>
  <si>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</si>
  <si>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</si>
  <si>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</si>
  <si>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</si>
  <si>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</si>
  <si>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</si>
  <si>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</si>
  <si>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</si>
  <si>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</si>
  <si>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</si>
  <si>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</si>
  <si>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</si>
  <si>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</si>
  <si>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</si>
  <si>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</si>
  <si>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</si>
  <si>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</si>
  <si>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</si>
  <si>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</si>
  <si>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</si>
  <si>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</si>
  <si>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</si>
  <si>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</si>
  <si>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</si>
  <si>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</si>
  <si>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</si>
  <si>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</si>
  <si>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</si>
  <si>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</si>
  <si>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</si>
  <si>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</si>
  <si>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</si>
  <si>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</si>
  <si>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</si>
  <si>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</si>
  <si>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</si>
  <si>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</si>
  <si>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</si>
  <si>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</si>
  <si>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</si>
  <si>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</si>
  <si>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</si>
  <si>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</si>
  <si>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</si>
  <si>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</si>
  <si>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</si>
  <si>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</si>
  <si>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</si>
  <si>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</si>
  <si>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</si>
  <si>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</si>
  <si>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</si>
  <si>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</si>
  <si>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</si>
  <si>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</si>
  <si>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</si>
  <si>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</si>
  <si>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</si>
  <si>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</si>
  <si>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</si>
  <si>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</si>
  <si>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</si>
  <si>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</si>
  <si>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</si>
  <si>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</si>
  <si>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</si>
  <si>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</si>
  <si>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</si>
  <si>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</si>
  <si>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</si>
  <si>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</si>
  <si>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</si>
  <si>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</si>
  <si>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</si>
  <si>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</si>
  <si>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</si>
  <si>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</si>
  <si>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</si>
  <si>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</si>
  <si>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</si>
  <si>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</si>
  <si>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</si>
  <si>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</si>
  <si>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</si>
  <si>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</si>
  <si>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</si>
  <si>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</si>
  <si>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</si>
  <si>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</si>
  <si>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</si>
  <si>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</si>
  <si>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</si>
  <si>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</si>
  <si>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</si>
  <si>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</si>
  <si>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</si>
  <si>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</si>
  <si>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</si>
  <si>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</si>
  <si>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</si>
  <si>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</si>
  <si>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</si>
  <si>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</si>
  <si>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</si>
  <si>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</si>
  <si>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</si>
  <si>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</si>
  <si>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</si>
  <si>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</si>
  <si>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</si>
  <si>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</si>
  <si>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</si>
  <si>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</si>
  <si>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</si>
  <si>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</si>
  <si>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</si>
  <si>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</si>
  <si>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</si>
  <si>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</si>
  <si>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</si>
  <si>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</si>
  <si>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</si>
  <si>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</si>
  <si>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</si>
  <si>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</si>
  <si>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</si>
  <si>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</si>
  <si>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</si>
  <si>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</si>
  <si>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</si>
  <si>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</si>
  <si>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</si>
  <si>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</si>
  <si>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</si>
  <si>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</si>
  <si>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</si>
  <si>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</si>
  <si>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</si>
  <si>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</si>
  <si>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</si>
  <si>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</si>
  <si>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</si>
  <si>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</si>
  <si>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</si>
  <si>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</si>
  <si>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</si>
  <si>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</si>
  <si>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</si>
  <si>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</si>
  <si>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</si>
  <si>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</si>
  <si>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</si>
  <si>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</si>
  <si>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</si>
  <si>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</si>
  <si>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</si>
  <si>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</si>
  <si>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</si>
  <si>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</si>
  <si>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</si>
  <si>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</si>
  <si>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</si>
  <si>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</si>
  <si>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</si>
  <si>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</si>
  <si>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</si>
  <si>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</si>
  <si>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</si>
  <si>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</si>
  <si>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</si>
  <si>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</si>
  <si>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</si>
  <si>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</si>
  <si>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</si>
  <si>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</si>
  <si>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</si>
  <si>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</si>
  <si>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</si>
  <si>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</si>
  <si>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</si>
  <si>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</si>
  <si>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</si>
  <si>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</si>
  <si>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</si>
  <si>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</si>
  <si>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</si>
  <si>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</si>
  <si>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</si>
  <si>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</si>
  <si>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</si>
  <si>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</si>
  <si>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</si>
  <si>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</si>
  <si>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</si>
  <si>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</si>
  <si>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</si>
  <si>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</si>
  <si>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</si>
  <si>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</si>
  <si>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</si>
  <si>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</si>
  <si>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</si>
  <si>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</si>
  <si>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</si>
  <si>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</si>
  <si>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</si>
  <si>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</si>
  <si>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</si>
  <si>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</si>
  <si>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</si>
  <si>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</si>
  <si>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</si>
  <si>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</si>
  <si>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</si>
  <si>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</si>
  <si>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</si>
  <si>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</si>
  <si>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</si>
  <si>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</si>
  <si>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</si>
  <si>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</si>
  <si>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</si>
  <si>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</si>
  <si>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</si>
  <si>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</si>
  <si>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</si>
  <si>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</si>
  <si>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</si>
  <si>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</si>
  <si>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</si>
  <si>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</si>
  <si>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</si>
  <si>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</si>
  <si>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</si>
  <si>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</si>
  <si>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</si>
  <si>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</si>
  <si>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</si>
  <si>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</si>
  <si>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</si>
  <si>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</si>
  <si>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</si>
  <si>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</si>
  <si>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</si>
  <si>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</si>
  <si>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</si>
  <si>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</si>
  <si>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</si>
  <si>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</si>
  <si>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</si>
  <si>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</si>
  <si>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</si>
  <si>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</si>
  <si>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</si>
  <si>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</si>
  <si>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</si>
  <si>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</si>
  <si>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</si>
  <si>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</si>
  <si>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</si>
  <si>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</si>
  <si>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</si>
  <si>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</si>
  <si>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</si>
  <si>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</si>
  <si>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</si>
  <si>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</si>
  <si>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</si>
  <si>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</si>
  <si>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</si>
  <si>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</si>
  <si>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</si>
  <si>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</si>
  <si>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</si>
  <si>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</si>
  <si>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</si>
  <si>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</si>
  <si>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</si>
  <si>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</si>
  <si>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</si>
  <si>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</si>
  <si>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</si>
  <si>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</si>
  <si>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</si>
  <si>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</si>
  <si>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</si>
  <si>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</si>
  <si>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</si>
  <si>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</si>
  <si>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</si>
  <si>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</si>
  <si>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</si>
  <si>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</si>
  <si>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</si>
  <si>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</si>
  <si>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</si>
  <si>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</si>
  <si>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</si>
  <si>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</si>
  <si>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</si>
  <si>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</si>
  <si>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</si>
  <si>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</si>
  <si>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</si>
  <si>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</si>
  <si>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</si>
  <si>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</si>
  <si>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</si>
  <si>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</si>
  <si>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</si>
  <si>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</si>
  <si>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</si>
  <si>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</si>
  <si>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</si>
  <si>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</si>
  <si>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</si>
  <si>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</si>
  <si>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</si>
  <si>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</si>
  <si>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</si>
  <si>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</si>
  <si>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</si>
  <si>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</si>
  <si>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</si>
  <si>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</si>
  <si>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</si>
  <si>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</si>
  <si>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</si>
  <si>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</si>
  <si>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</si>
  <si>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</si>
  <si>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</si>
  <si>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</si>
  <si>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</si>
  <si>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</si>
  <si>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</si>
  <si>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</si>
  <si>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</si>
  <si>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</si>
  <si>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</si>
  <si>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</si>
  <si>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</si>
  <si>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</si>
  <si>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</si>
  <si>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</si>
  <si>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</si>
  <si>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</si>
  <si>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</si>
  <si>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</si>
  <si>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</si>
  <si>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</si>
  <si>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</si>
  <si>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</si>
  <si>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</si>
  <si>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</si>
  <si>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</si>
  <si>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</si>
  <si>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</si>
  <si>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</si>
  <si>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</si>
  <si>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</si>
  <si>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</si>
  <si>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</si>
  <si>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</si>
  <si>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</si>
  <si>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</si>
  <si>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</si>
  <si>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</si>
  <si>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</si>
  <si>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</si>
  <si>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</si>
  <si>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</si>
  <si>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</si>
  <si>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</si>
  <si>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</si>
  <si>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</si>
  <si>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</si>
  <si>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</si>
  <si>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</si>
  <si>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</si>
  <si>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</si>
  <si>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</si>
  <si>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</si>
  <si>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</si>
  <si>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</si>
  <si>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</si>
  <si>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</si>
  <si>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</si>
  <si>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</si>
  <si>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</si>
  <si>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</si>
  <si>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</si>
  <si>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</si>
  <si>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</si>
  <si>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</si>
  <si>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</si>
  <si>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</si>
  <si>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</si>
  <si>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</si>
  <si>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</si>
  <si>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</si>
  <si>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</si>
  <si>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</si>
  <si>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</si>
  <si>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</si>
  <si>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</si>
  <si>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</si>
  <si>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</si>
  <si>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</si>
  <si>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</si>
  <si>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</si>
  <si>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</si>
  <si>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</si>
  <si>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</si>
  <si>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</si>
  <si>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</si>
  <si>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</si>
  <si>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</si>
  <si>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</si>
  <si>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</si>
  <si>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</si>
  <si>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</si>
  <si>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</si>
  <si>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</si>
  <si>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</si>
  <si>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</si>
  <si>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</si>
  <si>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</si>
  <si>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</si>
  <si>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</si>
  <si>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</si>
  <si>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</si>
  <si>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</si>
  <si>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</si>
  <si>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</si>
  <si>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</si>
  <si>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</si>
  <si>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</si>
  <si>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</si>
  <si>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</si>
  <si>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</si>
  <si>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</si>
  <si>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</si>
  <si>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</si>
  <si>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</si>
  <si>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</si>
  <si>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</si>
  <si>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</si>
  <si>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</si>
  <si>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</si>
  <si>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</si>
  <si>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</si>
  <si>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</si>
  <si>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</si>
  <si>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</si>
  <si>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</si>
  <si>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</si>
  <si>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</si>
  <si>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</si>
  <si>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</si>
  <si>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</si>
  <si>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</si>
  <si>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</si>
  <si>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</si>
  <si>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</si>
  <si>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</si>
  <si>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</si>
  <si>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</si>
  <si>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</si>
  <si>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</si>
  <si>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</si>
  <si>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</si>
  <si>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</si>
  <si>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</si>
  <si>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</si>
  <si>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</si>
  <si>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</si>
  <si>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</si>
  <si>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</si>
  <si>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</si>
  <si>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</si>
  <si>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</si>
  <si>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</si>
  <si>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</si>
  <si>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</si>
  <si>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</si>
  <si>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</si>
  <si>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</si>
  <si>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</si>
  <si>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</si>
  <si>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</si>
  <si>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</si>
  <si>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</si>
  <si>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</si>
  <si>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</si>
  <si>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</si>
  <si>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</si>
  <si>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</si>
  <si>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</si>
  <si>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</si>
  <si>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</si>
  <si>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</si>
  <si>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</si>
  <si>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</si>
  <si>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</si>
  <si>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</si>
  <si>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</si>
  <si>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</si>
  <si>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</si>
  <si>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</si>
  <si>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</si>
  <si>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</si>
  <si>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</si>
  <si>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</si>
  <si>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</si>
  <si>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</si>
  <si>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</si>
  <si>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</si>
  <si>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</si>
  <si>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</si>
  <si>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</si>
  <si>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</si>
  <si>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</si>
  <si>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</si>
  <si>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</si>
  <si>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</si>
  <si>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</si>
  <si>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</si>
  <si>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</si>
  <si>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</si>
  <si>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</si>
  <si>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</si>
  <si>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</si>
  <si>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</si>
  <si>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</si>
  <si>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</si>
  <si>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</si>
  <si>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</si>
  <si>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</si>
  <si>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</si>
  <si>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</si>
  <si>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</si>
  <si>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</si>
  <si>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</si>
  <si>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</si>
  <si>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</si>
  <si>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</si>
  <si>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</si>
  <si>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</si>
  <si>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</si>
  <si>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</si>
  <si>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</si>
  <si>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</si>
  <si>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</si>
  <si>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</si>
  <si>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</si>
  <si>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</si>
  <si>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</si>
  <si>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</si>
  <si>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</si>
  <si>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</si>
  <si>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</si>
  <si>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</si>
  <si>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</si>
  <si>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</si>
  <si>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</si>
  <si>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</si>
  <si>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</si>
  <si>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</si>
  <si>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</si>
  <si>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</si>
  <si>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</si>
  <si>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</si>
  <si>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</si>
  <si>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</si>
  <si>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</si>
  <si>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</si>
  <si>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</si>
  <si>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</si>
  <si>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</si>
  <si>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</si>
  <si>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</si>
  <si>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</si>
  <si>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</si>
  <si>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</si>
  <si>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</si>
  <si>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</si>
  <si>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</si>
  <si>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</si>
  <si>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</si>
  <si>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</si>
  <si>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</si>
  <si>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</si>
  <si>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</si>
  <si>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</si>
  <si>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</si>
  <si>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</si>
  <si>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</si>
  <si>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</si>
  <si>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</si>
  <si>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</si>
  <si>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</si>
  <si>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</si>
  <si>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</si>
  <si>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</si>
  <si>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</si>
  <si>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</si>
  <si>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</si>
  <si>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</si>
  <si>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</si>
  <si>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</si>
  <si>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</si>
  <si>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</si>
  <si>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</si>
  <si>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</si>
  <si>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</si>
  <si>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</si>
  <si>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</si>
  <si>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</si>
  <si>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</si>
  <si>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</si>
  <si>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</si>
  <si>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</si>
  <si>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</si>
  <si>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</si>
  <si>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</si>
  <si>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</si>
  <si>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</si>
  <si>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</si>
  <si>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</si>
  <si>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</si>
  <si>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</si>
  <si>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</si>
  <si>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</si>
  <si>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</si>
  <si>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</si>
  <si>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</si>
  <si>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</si>
  <si>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</si>
  <si>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</si>
  <si>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</si>
  <si>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</si>
  <si>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</si>
  <si>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</si>
  <si>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</si>
  <si>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</si>
  <si>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</si>
  <si>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</si>
  <si>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</si>
  <si>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</si>
  <si>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</si>
  <si>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</si>
  <si>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</si>
  <si>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</si>
  <si>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</si>
  <si>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</si>
  <si>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</si>
  <si>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</si>
  <si>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</si>
  <si>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</si>
  <si>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</si>
  <si>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</si>
  <si>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</si>
  <si>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</si>
  <si>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</si>
  <si>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</si>
  <si>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</si>
  <si>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</si>
  <si>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</si>
  <si>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</si>
  <si>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</si>
  <si>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</si>
  <si>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</si>
  <si>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</si>
  <si>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</si>
  <si>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</si>
  <si>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</si>
  <si>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</si>
  <si>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</si>
  <si>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</si>
  <si>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</si>
  <si>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</si>
  <si>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</si>
  <si>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</si>
  <si>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</si>
  <si>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</si>
  <si>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</si>
  <si>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</si>
  <si>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</si>
  <si>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</si>
  <si>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</si>
  <si>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</si>
  <si>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</si>
  <si>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</si>
  <si>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</si>
  <si>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</si>
  <si>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</si>
  <si>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</si>
  <si>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</si>
  <si>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</si>
  <si>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</si>
  <si>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</si>
  <si>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</si>
  <si>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</si>
  <si>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</si>
  <si>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</si>
  <si>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</si>
  <si>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</si>
  <si>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</si>
  <si>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</si>
  <si>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</si>
  <si>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</si>
  <si>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</si>
  <si>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</si>
  <si>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</si>
  <si>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</si>
  <si>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</si>
  <si>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</si>
  <si>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</si>
  <si>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</si>
  <si>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</si>
  <si>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</si>
  <si>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</si>
  <si>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</si>
  <si>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</si>
  <si>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</si>
  <si>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</si>
  <si>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</si>
  <si>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</si>
  <si>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</si>
  <si>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</si>
  <si>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</si>
  <si>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</si>
  <si>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</si>
  <si>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</si>
  <si>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</si>
  <si>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</si>
  <si>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</si>
  <si>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</si>
  <si>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</si>
  <si>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</si>
  <si>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</si>
  <si>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</si>
  <si>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</si>
  <si>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</si>
  <si>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</si>
  <si>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</si>
  <si>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</si>
  <si>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</si>
  <si>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</si>
  <si>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</si>
  <si>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</si>
  <si>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</si>
  <si>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</si>
  <si>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</si>
  <si>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</si>
  <si>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</si>
  <si>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</si>
  <si>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</si>
  <si>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</si>
  <si>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</si>
  <si>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</si>
  <si>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</si>
  <si>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</si>
  <si>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</si>
  <si>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</si>
  <si>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</si>
  <si>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</si>
  <si>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</si>
  <si>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</si>
  <si>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</si>
  <si>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</si>
  <si>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</si>
  <si>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</si>
  <si>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</si>
  <si>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</si>
  <si>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</si>
  <si>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</si>
  <si>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</si>
  <si>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</si>
  <si>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</si>
  <si>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</si>
  <si>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</si>
  <si>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</si>
  <si>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</si>
  <si>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</si>
  <si>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</si>
  <si>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</si>
  <si>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</si>
  <si>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</si>
  <si>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</si>
  <si>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</si>
  <si>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</si>
  <si>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</si>
  <si>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</si>
  <si>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</si>
  <si>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</si>
  <si>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</si>
  <si>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</si>
  <si>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</si>
  <si>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</si>
  <si>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</si>
  <si>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</si>
  <si>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</si>
  <si>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</si>
  <si>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</si>
  <si>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</si>
  <si>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</si>
  <si>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</si>
  <si>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</si>
  <si>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</si>
  <si>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</si>
  <si>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</si>
  <si>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</si>
  <si>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</si>
  <si>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</si>
  <si>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</si>
  <si>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</si>
  <si>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</si>
  <si>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</si>
  <si>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</si>
  <si>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</si>
  <si>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</si>
  <si>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</si>
  <si>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</si>
  <si>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</si>
  <si>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</si>
  <si>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</si>
  <si>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</si>
  <si>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</si>
  <si>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</si>
  <si>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</si>
  <si>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</si>
  <si>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</si>
  <si>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</si>
  <si>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</si>
  <si>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</si>
  <si>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</si>
  <si>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</si>
  <si>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</si>
  <si>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</si>
  <si>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</si>
  <si>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</si>
  <si>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</si>
  <si>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</si>
  <si>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</si>
  <si>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</si>
  <si>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</si>
  <si>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</si>
  <si>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</si>
  <si>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</si>
  <si>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</si>
  <si>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</si>
  <si>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</si>
  <si>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</si>
  <si>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</si>
  <si>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</si>
  <si>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</si>
  <si>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</si>
  <si>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</si>
  <si>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</si>
  <si>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</si>
  <si>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</si>
  <si>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</si>
  <si>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</si>
  <si>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</si>
  <si>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</si>
  <si>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</si>
  <si>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</si>
  <si>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</si>
  <si>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</si>
  <si>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</si>
  <si>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</si>
  <si>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</si>
  <si>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</si>
  <si>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</si>
  <si>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</si>
  <si>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</si>
  <si>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</si>
  <si>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</si>
  <si>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</si>
  <si>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</si>
  <si>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</si>
  <si>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</si>
  <si>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</si>
  <si>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</si>
  <si>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</si>
  <si>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</si>
  <si>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</si>
  <si>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</si>
  <si>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</si>
  <si>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</si>
  <si>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</si>
  <si>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</si>
  <si>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</si>
  <si>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</si>
  <si>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</si>
  <si>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</si>
  <si>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</si>
  <si>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</si>
  <si>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</si>
  <si>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</si>
  <si>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</si>
  <si>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</si>
  <si>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</si>
  <si>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</si>
  <si>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</si>
  <si>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</si>
  <si>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</si>
  <si>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</si>
  <si>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</si>
  <si>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</si>
  <si>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</si>
  <si>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</si>
  <si>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</si>
  <si>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</si>
  <si>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</si>
  <si>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</si>
  <si>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</si>
  <si>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</si>
  <si>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</si>
  <si>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</si>
  <si>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</si>
  <si>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</si>
  <si>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</si>
  <si>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</si>
  <si>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</si>
  <si>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</si>
  <si>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</si>
  <si>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</si>
  <si>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</si>
  <si>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</si>
  <si>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</si>
  <si>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</si>
  <si>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</si>
  <si>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</si>
  <si>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</si>
  <si>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</si>
  <si>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</si>
  <si>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</si>
  <si>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</si>
  <si>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</si>
  <si>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</si>
  <si>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</si>
  <si>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</si>
  <si>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</si>
  <si>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</si>
  <si>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</si>
  <si>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</si>
  <si>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</si>
  <si>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</si>
  <si>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</si>
  <si>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</si>
  <si>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</si>
  <si>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</si>
  <si>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</si>
  <si>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</si>
  <si>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</si>
  <si>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</si>
  <si>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</si>
  <si>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</si>
  <si>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</si>
  <si>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</si>
  <si>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</si>
  <si>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</si>
  <si>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</si>
  <si>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</si>
  <si>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</si>
  <si>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</si>
  <si>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</si>
  <si>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</si>
  <si>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</si>
  <si>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</si>
  <si>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</si>
  <si>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</si>
  <si>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</si>
  <si>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</si>
  <si>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</si>
  <si>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</si>
  <si>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</si>
  <si>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</si>
  <si>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</si>
  <si>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</si>
  <si>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</si>
  <si>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</si>
  <si>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</si>
  <si>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</si>
  <si>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</si>
  <si>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</si>
  <si>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</si>
  <si>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</si>
  <si>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</si>
  <si>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</si>
  <si>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</si>
  <si>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</si>
  <si>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</si>
  <si>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</si>
  <si>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</si>
  <si>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</si>
  <si>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</si>
  <si>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</si>
  <si>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</si>
  <si>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</si>
  <si>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</si>
  <si>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</si>
  <si>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</si>
  <si>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</si>
  <si>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</si>
  <si>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</si>
  <si>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</si>
  <si>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</si>
  <si>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</si>
  <si>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</si>
  <si>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</si>
  <si>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</si>
  <si>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</si>
  <si>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</si>
  <si>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</si>
  <si>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</si>
  <si>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</si>
  <si>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</si>
  <si>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</si>
  <si>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</si>
  <si>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</si>
  <si>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</si>
  <si>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</si>
  <si>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</si>
  <si>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</si>
  <si>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</si>
  <si>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</si>
  <si>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</si>
  <si>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</si>
  <si>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</si>
  <si>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</si>
  <si>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</si>
  <si>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</si>
  <si>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</si>
  <si>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</si>
  <si>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</si>
  <si>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</si>
  <si>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</si>
  <si>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</si>
  <si>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</si>
  <si>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</si>
  <si>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</si>
  <si>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</si>
  <si>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</si>
  <si>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</si>
  <si>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</si>
  <si>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</si>
  <si>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</si>
  <si>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</si>
  <si>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</si>
  <si>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</si>
  <si>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</si>
  <si>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</si>
  <si>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</si>
  <si>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</si>
  <si>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</si>
  <si>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</si>
  <si>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</si>
  <si>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</si>
  <si>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</si>
  <si>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</si>
  <si>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</si>
  <si>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</si>
  <si>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</si>
  <si>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</si>
  <si>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</si>
  <si>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</si>
  <si>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</si>
  <si>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</si>
  <si>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</si>
  <si>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</si>
  <si>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</si>
  <si>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</si>
  <si>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</si>
  <si>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</si>
  <si>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</si>
  <si>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</si>
  <si>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</si>
  <si>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</si>
  <si>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</si>
  <si>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</si>
  <si>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</si>
  <si>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</si>
  <si>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</si>
  <si>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</si>
  <si>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</si>
  <si>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</si>
  <si>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</si>
  <si>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</si>
  <si>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</si>
  <si>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</si>
  <si>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</si>
  <si>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</si>
  <si>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</si>
  <si>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</si>
  <si>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</si>
  <si>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</si>
  <si>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</si>
  <si>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</si>
  <si>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</si>
  <si>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</si>
  <si>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</si>
  <si>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</si>
  <si>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</si>
  <si>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</si>
  <si>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</si>
  <si>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</si>
  <si>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</si>
  <si>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</si>
  <si>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</si>
  <si>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</si>
  <si>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</si>
  <si>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</si>
  <si>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</si>
  <si>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</si>
  <si>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</si>
  <si>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</si>
  <si>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</si>
  <si>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</si>
  <si>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</si>
  <si>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</si>
  <si>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</si>
  <si>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</si>
  <si>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</si>
  <si>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</si>
  <si>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</si>
  <si>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</si>
  <si>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</si>
  <si>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</si>
  <si>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</si>
  <si>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</si>
  <si>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</si>
  <si>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</si>
  <si>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</si>
  <si>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</si>
  <si>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</si>
  <si>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</si>
  <si>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</si>
  <si>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</si>
  <si>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</si>
  <si>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</si>
  <si>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</si>
  <si>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</si>
  <si>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</si>
  <si>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</si>
  <si>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</si>
  <si>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</si>
  <si>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</si>
  <si>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</si>
  <si>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</si>
  <si>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</si>
  <si>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</si>
  <si>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</si>
  <si>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</si>
  <si>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</si>
  <si>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</si>
  <si>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</si>
  <si>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</si>
  <si>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</si>
  <si>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</si>
  <si>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</si>
  <si>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</si>
  <si>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</si>
  <si>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</si>
  <si>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</si>
  <si>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</si>
  <si>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</si>
  <si>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</si>
  <si>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</si>
  <si>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</si>
  <si>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</si>
  <si>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</si>
  <si>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</si>
  <si>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</si>
  <si>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</si>
  <si>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</si>
  <si>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</si>
  <si>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</si>
  <si>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</si>
  <si>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</si>
  <si>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</si>
  <si>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</si>
  <si>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</si>
  <si>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</si>
  <si>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</si>
  <si>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</si>
  <si>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</si>
  <si>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</si>
  <si>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</si>
  <si>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</si>
  <si>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</si>
  <si>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</si>
  <si>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</si>
  <si>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</si>
  <si>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</si>
  <si>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</si>
  <si>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</si>
  <si>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</si>
  <si>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</si>
  <si>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</si>
  <si>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</si>
  <si>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</si>
  <si>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</si>
  <si>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</si>
  <si>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</si>
  <si>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</si>
  <si>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</si>
  <si>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</si>
  <si>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</si>
  <si>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</si>
  <si>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</si>
  <si>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</si>
  <si>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</si>
  <si>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</si>
  <si>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</si>
  <si>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</si>
  <si>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</si>
  <si>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</si>
  <si>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</si>
  <si>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</si>
  <si>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</si>
  <si>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</si>
  <si>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</si>
  <si>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</si>
  <si>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</si>
  <si>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</si>
  <si>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</si>
  <si>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</si>
  <si>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</si>
  <si>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</si>
  <si>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</si>
  <si>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</si>
  <si>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</si>
  <si>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</si>
  <si>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</si>
  <si>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</si>
  <si>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</si>
  <si>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</si>
  <si>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</si>
  <si>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</si>
  <si>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</si>
  <si>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</si>
  <si>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</si>
  <si>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</si>
  <si>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</si>
  <si>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</si>
  <si>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</si>
  <si>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</si>
  <si>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</si>
  <si>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</si>
  <si>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</si>
  <si>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</si>
  <si>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</si>
  <si>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</si>
  <si>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</si>
  <si>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</si>
  <si>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</si>
  <si>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</si>
  <si>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</si>
  <si>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</si>
  <si>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</si>
  <si>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</si>
  <si>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</si>
  <si>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</si>
  <si>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</si>
  <si>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</si>
  <si>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</si>
  <si>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</si>
  <si>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</si>
  <si>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</si>
  <si>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</si>
  <si>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</si>
  <si>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</si>
  <si>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</si>
  <si>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</si>
  <si>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</si>
  <si>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</si>
  <si>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</si>
  <si>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</si>
  <si>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</si>
  <si>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</si>
  <si>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</si>
  <si>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</si>
  <si>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</si>
  <si>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</si>
  <si>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</si>
  <si>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</si>
  <si>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</si>
  <si>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</si>
  <si>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</si>
  <si>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</si>
  <si>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</si>
  <si>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</si>
  <si>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</si>
  <si>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</si>
  <si>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</si>
  <si>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</si>
  <si>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</si>
  <si>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</si>
  <si>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</si>
  <si>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</si>
  <si>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</si>
  <si>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</si>
  <si>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</si>
  <si>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</si>
  <si>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</si>
  <si>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</si>
  <si>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</si>
  <si>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</si>
  <si>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</si>
  <si>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</si>
  <si>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</si>
  <si>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</si>
  <si>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</si>
  <si>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</si>
  <si>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</si>
  <si>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</si>
  <si>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</si>
  <si>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</si>
  <si>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</si>
  <si>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</si>
  <si>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</si>
  <si>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</si>
  <si>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</si>
  <si>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</si>
  <si>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</si>
  <si>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</si>
  <si>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</si>
  <si>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</si>
  <si>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</si>
  <si>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</si>
  <si>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</si>
  <si>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</si>
  <si>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</si>
  <si>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</si>
  <si>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</si>
  <si>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</si>
  <si>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</si>
  <si>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</si>
  <si>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</si>
  <si>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</si>
  <si>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</si>
  <si>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</si>
  <si>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</si>
  <si>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</si>
  <si>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</si>
  <si>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</si>
  <si>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</si>
  <si>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</si>
  <si>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</si>
  <si>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</si>
  <si>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</si>
  <si>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</si>
  <si>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</si>
  <si>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</si>
  <si>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</si>
  <si>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</si>
  <si>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</si>
  <si>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</si>
  <si>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</si>
  <si>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</si>
  <si>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</si>
  <si>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</si>
  <si>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</si>
  <si>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</si>
  <si>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</si>
  <si>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</si>
  <si>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</si>
  <si>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</si>
  <si>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</si>
  <si>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</si>
  <si>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</si>
  <si>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</si>
  <si>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</si>
  <si>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</si>
  <si>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</si>
  <si>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</si>
  <si>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</si>
  <si>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</si>
  <si>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</si>
  <si>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</si>
  <si>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</si>
  <si>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</si>
  <si>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</si>
  <si>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</si>
  <si>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</si>
  <si>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</si>
  <si>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</si>
  <si>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</si>
  <si>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</si>
  <si>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</si>
  <si>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</si>
  <si>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</si>
  <si>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</si>
  <si>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</si>
  <si>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</si>
  <si>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</si>
  <si>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</si>
  <si>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</si>
  <si>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</si>
  <si>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</si>
  <si>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</si>
  <si>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</si>
  <si>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</si>
  <si>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</si>
  <si>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</si>
  <si>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</si>
  <si>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</si>
  <si>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</si>
  <si>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</si>
  <si>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</si>
  <si>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</si>
  <si>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</si>
  <si>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</si>
  <si>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</si>
  <si>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</si>
  <si>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</si>
  <si>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</si>
  <si>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</si>
  <si>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</si>
  <si>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</si>
  <si>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</si>
  <si>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</si>
  <si>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</si>
  <si>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</si>
  <si>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</si>
  <si>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</si>
  <si>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</si>
  <si>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</si>
  <si>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</si>
  <si>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</si>
  <si>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</si>
  <si>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</si>
  <si>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</si>
  <si>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</si>
  <si>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</si>
  <si>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</si>
  <si>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</si>
  <si>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</si>
  <si>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</si>
  <si>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</si>
  <si>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</si>
  <si>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</si>
  <si>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</si>
  <si>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</si>
  <si>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</si>
  <si>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</si>
  <si>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</si>
  <si>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</si>
  <si>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</si>
  <si>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</si>
  <si>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</si>
  <si>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</si>
  <si>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</si>
  <si>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</si>
  <si>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</si>
  <si>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</si>
  <si>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</si>
  <si>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</si>
  <si>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</si>
  <si>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</si>
  <si>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</si>
  <si>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</si>
  <si>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</si>
  <si>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</si>
  <si>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</si>
  <si>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</si>
  <si>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</si>
  <si>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</si>
  <si>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</si>
  <si>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</si>
  <si>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</si>
  <si>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</si>
  <si>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</si>
  <si>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</si>
  <si>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</si>
  <si>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</si>
  <si>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</si>
  <si>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</si>
  <si>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</si>
  <si>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</si>
  <si>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</si>
  <si>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</si>
  <si>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</si>
  <si>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</si>
  <si>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</si>
  <si>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</si>
  <si>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</si>
  <si>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</si>
  <si>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</si>
  <si>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</si>
  <si>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</si>
  <si>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</si>
  <si>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</si>
  <si>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</si>
  <si>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</si>
  <si>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</si>
  <si>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</si>
  <si>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</si>
  <si>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</si>
  <si>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</si>
  <si>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</si>
  <si>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</si>
  <si>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</si>
  <si>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</si>
  <si>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</si>
  <si>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</si>
  <si>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</si>
  <si>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</si>
  <si>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</si>
  <si>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</si>
  <si>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</si>
  <si>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</si>
  <si>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</si>
  <si>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</si>
  <si>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</si>
  <si>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</si>
  <si>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</si>
  <si>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</si>
  <si>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</si>
  <si>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</si>
  <si>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</si>
  <si>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</si>
  <si>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</si>
  <si>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</si>
  <si>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</si>
  <si>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</si>
  <si>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</si>
  <si>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</si>
  <si>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</si>
  <si>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</si>
  <si>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</si>
  <si>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</si>
  <si>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</si>
  <si>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</si>
  <si>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</si>
  <si>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</si>
  <si>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</si>
  <si>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</si>
  <si>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</si>
  <si>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</si>
  <si>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</si>
  <si>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</si>
  <si>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</si>
  <si>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</si>
  <si>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</si>
  <si>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</si>
  <si>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</si>
  <si>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</si>
  <si>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</si>
  <si>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</si>
  <si>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</si>
  <si>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</si>
  <si>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</si>
  <si>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</si>
  <si>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</si>
  <si>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</si>
  <si>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</si>
  <si>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</si>
  <si>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</si>
  <si>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</si>
  <si>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</si>
  <si>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</si>
  <si>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</si>
  <si>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</si>
  <si>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</si>
  <si>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</si>
  <si>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</si>
  <si>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</si>
  <si>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</si>
  <si>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</si>
  <si>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</si>
  <si>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</si>
  <si>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</si>
  <si>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</si>
  <si>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</si>
  <si>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</si>
  <si>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</si>
  <si>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</si>
  <si>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</si>
  <si>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</si>
  <si>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</si>
  <si>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</si>
  <si>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</si>
  <si>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</si>
  <si>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</si>
  <si>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</si>
  <si>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</si>
  <si>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</si>
  <si>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</si>
  <si>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</si>
  <si>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</si>
  <si>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</si>
  <si>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</si>
  <si>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</si>
  <si>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</si>
  <si>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</si>
  <si>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</si>
  <si>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</si>
  <si>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</si>
  <si>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</si>
  <si>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</si>
  <si>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</si>
  <si>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</si>
  <si>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</si>
  <si>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</si>
  <si>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</si>
  <si>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</si>
  <si>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</si>
  <si>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</si>
  <si>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</si>
  <si>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</si>
  <si>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</si>
  <si>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</si>
  <si>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</si>
  <si>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</si>
  <si>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</si>
  <si>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</si>
  <si>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</si>
  <si>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</si>
  <si>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</si>
  <si>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</si>
  <si>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</si>
  <si>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</si>
  <si>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</si>
  <si>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</si>
  <si>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</si>
  <si>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</si>
  <si>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</si>
  <si>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</si>
  <si>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</si>
  <si>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</si>
  <si>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</si>
  <si>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</si>
  <si>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</si>
  <si>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</si>
  <si>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</si>
  <si>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</si>
  <si>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</si>
  <si>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</si>
  <si>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</si>
  <si>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</si>
  <si>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</si>
  <si>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</si>
  <si>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</si>
  <si>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</si>
  <si>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</si>
  <si>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</si>
  <si>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</si>
  <si>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</si>
  <si>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</si>
  <si>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</si>
  <si>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</si>
  <si>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</si>
  <si>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</si>
  <si>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</si>
  <si>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</si>
  <si>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</si>
  <si>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</si>
  <si>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</si>
  <si>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</si>
  <si>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</si>
  <si>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</si>
  <si>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</si>
  <si>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</si>
  <si>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</si>
  <si>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</si>
  <si>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</si>
  <si>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</si>
  <si>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</si>
  <si>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</si>
  <si>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</si>
  <si>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</si>
  <si>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</si>
  <si>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</si>
  <si>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</si>
  <si>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</si>
  <si>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</si>
  <si>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</si>
  <si>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</si>
  <si>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</si>
  <si>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</si>
  <si>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</si>
  <si>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</si>
  <si>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</si>
  <si>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</si>
  <si>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</si>
  <si>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</si>
  <si>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</si>
  <si>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</si>
  <si>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</si>
  <si>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</si>
  <si>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</si>
  <si>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</si>
  <si>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</si>
  <si>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</si>
  <si>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</si>
  <si>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</si>
  <si>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</si>
  <si>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</si>
  <si>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</si>
  <si>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</si>
  <si>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</si>
  <si>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</si>
  <si>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</si>
  <si>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</si>
  <si>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</si>
  <si>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</si>
  <si>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</si>
  <si>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</si>
  <si>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</si>
  <si>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</si>
  <si>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</si>
  <si>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</si>
  <si>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</si>
  <si>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</si>
  <si>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</si>
  <si>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</si>
  <si>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</si>
  <si>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</si>
  <si>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</si>
  <si>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</si>
  <si>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</si>
  <si>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</si>
  <si>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</si>
  <si>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</si>
  <si>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</si>
  <si>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</si>
  <si>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</si>
  <si>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</si>
  <si>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</si>
  <si>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</si>
  <si>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</si>
  <si>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</si>
  <si>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</si>
  <si>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</si>
  <si>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</si>
  <si>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</si>
  <si>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</si>
  <si>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</si>
  <si>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</si>
  <si>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</si>
  <si>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</si>
  <si>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</si>
  <si>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</si>
  <si>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</si>
  <si>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</si>
  <si>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</si>
  <si>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</si>
  <si>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</si>
  <si>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</si>
  <si>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</si>
  <si>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</si>
  <si>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</si>
  <si>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</si>
  <si>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</si>
  <si>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</si>
  <si>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</si>
  <si>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</si>
  <si>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</si>
  <si>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</si>
  <si>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</si>
  <si>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</si>
  <si>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</si>
  <si>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</si>
  <si>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</si>
  <si>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</si>
  <si>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</si>
  <si>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</si>
  <si>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</si>
  <si>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</si>
  <si>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</si>
  <si>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</si>
  <si>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</si>
  <si>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</si>
  <si>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</si>
  <si>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</si>
  <si>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</si>
  <si>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</si>
  <si>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</si>
  <si>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</si>
  <si>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</si>
  <si>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</si>
  <si>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</si>
  <si>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</si>
  <si>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</si>
  <si>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</si>
  <si>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</si>
  <si>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</si>
  <si>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</si>
  <si>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</si>
  <si>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</si>
  <si>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</si>
  <si>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</si>
  <si>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</si>
  <si>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</si>
  <si>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</si>
  <si>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</si>
  <si>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</si>
  <si>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</si>
  <si>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</si>
  <si>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</si>
  <si>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</si>
  <si>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</si>
  <si>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</si>
  <si>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</si>
  <si>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</si>
  <si>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</si>
  <si>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</si>
  <si>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</si>
  <si>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</si>
  <si>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</si>
  <si>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</si>
  <si>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</si>
  <si>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</si>
  <si>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</si>
  <si>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</si>
  <si>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</si>
  <si>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</si>
  <si>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</si>
  <si>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</si>
  <si>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</si>
  <si>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</si>
  <si>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</si>
  <si>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</si>
  <si>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</si>
  <si>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</si>
  <si>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</si>
  <si>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</si>
  <si>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</si>
  <si>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</si>
  <si>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</si>
  <si>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</si>
  <si>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</si>
  <si>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</si>
  <si>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</si>
  <si>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</si>
  <si>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</si>
  <si>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</si>
  <si>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</si>
  <si>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</si>
  <si>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</si>
  <si>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</si>
  <si>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</si>
  <si>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</si>
  <si>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</si>
  <si>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</si>
  <si>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</si>
  <si>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</si>
  <si>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</si>
  <si>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</si>
  <si>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</si>
  <si>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</si>
  <si>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</si>
  <si>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</si>
  <si>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</si>
  <si>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</si>
  <si>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</si>
  <si>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</si>
  <si>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</si>
  <si>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</si>
  <si>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</si>
  <si>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</si>
  <si>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</si>
  <si>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</si>
  <si>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</si>
  <si>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</si>
  <si>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</si>
  <si>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</si>
  <si>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</si>
  <si>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</si>
  <si>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</si>
  <si>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</si>
  <si>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</si>
  <si>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</si>
  <si>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</si>
  <si>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</si>
  <si>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</si>
  <si>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</si>
  <si>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</si>
  <si>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</si>
  <si>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</si>
  <si>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</si>
  <si>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</si>
  <si>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</si>
  <si>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</si>
  <si>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</si>
  <si>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</si>
  <si>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</si>
  <si>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</si>
  <si>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</si>
  <si>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</si>
  <si>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</si>
  <si>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</si>
  <si>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</si>
  <si>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</si>
  <si>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</si>
  <si>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</si>
  <si>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</si>
  <si>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</si>
  <si>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</si>
  <si>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</si>
  <si>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</si>
  <si>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</si>
  <si>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</si>
  <si>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</si>
  <si>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</si>
  <si>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</si>
  <si>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</si>
  <si>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</si>
  <si>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</si>
  <si>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</si>
  <si>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</si>
  <si>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</si>
  <si>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</si>
  <si>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</si>
  <si>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</si>
  <si>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</si>
  <si>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</si>
  <si>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</si>
  <si>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</si>
  <si>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</si>
  <si>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</si>
  <si>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</si>
  <si>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</si>
  <si>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</si>
  <si>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</si>
  <si>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</si>
  <si>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</si>
  <si>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</si>
  <si>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</si>
  <si>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</si>
  <si>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</si>
  <si>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</si>
  <si>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</si>
  <si>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</si>
  <si>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</si>
  <si>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</si>
  <si>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</si>
  <si>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</si>
  <si>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</si>
  <si>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</si>
  <si>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</si>
  <si>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</si>
  <si>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</si>
  <si>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</si>
  <si>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</si>
  <si>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</si>
  <si>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</si>
  <si>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</si>
  <si>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</si>
  <si>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</si>
  <si>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</si>
  <si>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</si>
  <si>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</si>
  <si>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</si>
  <si>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</si>
  <si>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</si>
  <si>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</si>
  <si>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</si>
  <si>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</si>
  <si>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</si>
  <si>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</si>
  <si>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</si>
  <si>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</si>
  <si>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</si>
  <si>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</si>
  <si>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</si>
  <si>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</si>
  <si>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</si>
  <si>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</si>
  <si>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</si>
  <si>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</si>
  <si>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</si>
  <si>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</si>
  <si>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</si>
  <si>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</si>
  <si>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</si>
  <si>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</si>
  <si>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</si>
  <si>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</si>
  <si>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</si>
  <si>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</si>
  <si>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</si>
  <si>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</si>
  <si>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</si>
  <si>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</si>
  <si>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</si>
  <si>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</si>
  <si>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</si>
  <si>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</si>
  <si>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</si>
  <si>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</si>
  <si>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</si>
  <si>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</si>
  <si>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</si>
  <si>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</si>
  <si>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</si>
  <si>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</si>
  <si>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</si>
  <si>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</si>
  <si>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</si>
  <si>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</si>
  <si>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</si>
  <si>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PAREDES, DUAS DEMÃOS. AF_06/2014</t>
  </si>
  <si>
    <t>APLICAÇÃO E LIXAMENTO DE MASSA LÁTEX EM PAREDES, UMA DEMÃO. AF_06/2014</t>
  </si>
  <si>
    <t>APLICAÇÃO E LIXAMENTO DE MASSA LÁTEX EM TETO,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</si>
  <si>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</si>
  <si>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</si>
  <si>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</si>
  <si>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</si>
  <si>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</si>
  <si>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</si>
  <si>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</si>
  <si>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</si>
  <si>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</si>
  <si>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</si>
  <si>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</si>
  <si>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</si>
  <si>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</si>
  <si>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</si>
  <si>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</si>
  <si>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</si>
  <si>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</si>
  <si>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</si>
  <si>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</si>
  <si>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</si>
  <si>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</si>
  <si>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</si>
  <si>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</si>
  <si>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</si>
  <si>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</si>
  <si>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</si>
  <si>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</si>
  <si>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</si>
  <si>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</si>
  <si>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</si>
  <si>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</si>
  <si>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</si>
  <si>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</si>
  <si>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</si>
  <si>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</si>
  <si>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</si>
  <si>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</si>
  <si>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</si>
  <si>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</si>
  <si>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</si>
  <si>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</si>
  <si>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</si>
  <si>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</si>
  <si>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</si>
  <si>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</si>
  <si>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</si>
  <si>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</si>
  <si>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</si>
  <si>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</si>
  <si>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</si>
  <si>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</si>
  <si>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</si>
  <si>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</si>
  <si>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</si>
  <si>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</si>
  <si>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</si>
  <si>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</si>
  <si>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</si>
  <si>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</si>
  <si>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</si>
  <si>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</si>
  <si>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</si>
  <si>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</si>
  <si>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</si>
  <si>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</si>
  <si>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</si>
  <si>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</si>
  <si>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</si>
  <si>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</si>
  <si>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</si>
  <si>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</si>
  <si>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</si>
  <si>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</si>
  <si>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</si>
  <si>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</si>
  <si>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</si>
  <si>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</si>
  <si>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</si>
  <si>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</si>
  <si>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</si>
  <si>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</si>
  <si>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</si>
  <si>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</si>
  <si>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</si>
  <si>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</si>
  <si>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</si>
  <si>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PINTURA HIDROFUGANTE COM SILICONE, APLICAÇÃO MANUAL, 2 DEMÃOS. AF_05/2021</t>
  </si>
  <si>
    <t>PINTURA DE PISO COM TINTA ACRÍLICA, APLICAÇÃO MANUAL, 3 DEMÃOS, INCLUSO FUNDO PREPARADOR.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</si>
  <si>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</si>
  <si>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</si>
  <si>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</si>
  <si>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</si>
  <si>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</si>
  <si>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</si>
  <si>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</si>
  <si>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</si>
  <si>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</si>
  <si>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</si>
  <si>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</si>
  <si>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</si>
  <si>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</si>
  <si>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</si>
  <si>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</si>
  <si>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</si>
  <si>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</si>
  <si>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</si>
  <si>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</si>
  <si>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</si>
  <si>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</si>
  <si>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</si>
  <si>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</si>
  <si>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</si>
  <si>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</si>
  <si>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</si>
  <si>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</si>
  <si>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</si>
  <si>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</si>
  <si>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</si>
  <si>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</si>
  <si>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</si>
  <si>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</si>
  <si>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</si>
  <si>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</si>
  <si>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</si>
  <si>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</si>
  <si>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</si>
  <si>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</si>
  <si>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</si>
  <si>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</si>
  <si>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</si>
  <si>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</si>
  <si>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</si>
  <si>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</si>
  <si>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</si>
  <si>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</si>
  <si>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</si>
  <si>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</si>
  <si>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</si>
  <si>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</si>
  <si>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</si>
  <si>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</si>
  <si>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</si>
  <si>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</si>
  <si>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</si>
  <si>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</si>
  <si>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</si>
  <si>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</si>
  <si>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</si>
  <si>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</si>
  <si>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</si>
  <si>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</si>
  <si>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</si>
  <si>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</si>
  <si>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</si>
  <si>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</si>
  <si>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</si>
  <si>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</si>
  <si>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</si>
  <si>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</si>
  <si>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</si>
  <si>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</si>
  <si>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</si>
  <si>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</si>
  <si>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</si>
  <si>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</si>
  <si>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</si>
  <si>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</si>
  <si>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</si>
  <si>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</si>
  <si>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</si>
  <si>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</si>
  <si>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</si>
  <si>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</si>
  <si>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</si>
  <si>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</si>
  <si>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</si>
  <si>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</si>
  <si>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</si>
  <si>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</si>
  <si>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</si>
  <si>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</si>
  <si>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</si>
  <si>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</si>
  <si>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</si>
  <si>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</si>
  <si>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</si>
  <si>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</si>
  <si>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</si>
  <si>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</si>
  <si>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</si>
  <si>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</si>
  <si>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</si>
  <si>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</si>
  <si>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</si>
  <si>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</si>
  <si>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</si>
  <si>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</si>
  <si>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</si>
  <si>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</si>
  <si>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</si>
  <si>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</si>
  <si>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</si>
  <si>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</si>
  <si>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</si>
  <si>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</si>
  <si>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</si>
  <si>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</si>
  <si>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</si>
  <si>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</si>
  <si>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</si>
  <si>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</si>
  <si>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</si>
  <si>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</si>
  <si>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</si>
  <si>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</si>
  <si>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</si>
  <si>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</si>
  <si>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</si>
  <si>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</si>
  <si>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</si>
  <si>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</si>
  <si>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</si>
  <si>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</si>
  <si>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</si>
  <si>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</si>
  <si>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</si>
  <si>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</si>
  <si>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</si>
  <si>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</si>
  <si>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</si>
  <si>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</si>
  <si>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</si>
  <si>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</si>
  <si>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</si>
  <si>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</si>
  <si>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</si>
  <si>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</si>
  <si>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</si>
  <si>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</si>
  <si>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</si>
  <si>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</si>
  <si>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</si>
  <si>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</si>
  <si>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</si>
  <si>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</si>
  <si>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</si>
  <si>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</si>
  <si>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</si>
  <si>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</si>
  <si>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</si>
  <si>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</si>
  <si>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</si>
  <si>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</si>
  <si>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</si>
  <si>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</si>
  <si>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</si>
  <si>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</si>
  <si>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</si>
  <si>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</si>
  <si>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</si>
  <si>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</si>
  <si>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</si>
  <si>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</si>
  <si>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</si>
  <si>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</si>
  <si>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</si>
  <si>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</si>
  <si>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</si>
  <si>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</si>
  <si>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</si>
  <si>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</si>
  <si>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</si>
  <si>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</si>
  <si>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</si>
  <si>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</si>
  <si>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</si>
  <si>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</si>
  <si>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</si>
  <si>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</si>
  <si>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</si>
  <si>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</si>
  <si>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</si>
  <si>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</si>
  <si>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</si>
  <si>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</si>
  <si>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</si>
  <si>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</si>
  <si>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</si>
  <si>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</si>
  <si>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</si>
  <si>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</si>
  <si>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</si>
  <si>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</si>
  <si>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</si>
  <si>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</si>
  <si>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</si>
  <si>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</si>
  <si>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</si>
  <si>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</si>
  <si>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</si>
  <si>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</si>
  <si>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</si>
  <si>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</si>
  <si>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</si>
  <si>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</si>
  <si>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</si>
  <si>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</si>
  <si>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</si>
  <si>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</si>
  <si>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</si>
  <si>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</si>
  <si>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</si>
  <si>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</si>
  <si>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</si>
  <si>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</si>
  <si>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</si>
  <si>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</si>
  <si>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</si>
  <si>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</si>
  <si>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</si>
  <si>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</si>
  <si>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</si>
  <si>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</si>
  <si>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</si>
  <si>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</si>
  <si>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</si>
  <si>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</si>
  <si>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</si>
  <si>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</si>
  <si>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</si>
  <si>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</si>
  <si>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</si>
  <si>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</si>
  <si>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</si>
  <si>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</si>
  <si>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</si>
  <si>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</si>
  <si>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</si>
  <si>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</si>
  <si>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</si>
  <si>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</si>
  <si>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</si>
  <si>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</si>
  <si>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</si>
  <si>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</si>
  <si>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</si>
  <si>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</si>
  <si>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</si>
  <si>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</si>
  <si>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</si>
  <si>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</si>
  <si>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</si>
  <si>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</si>
  <si>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</si>
  <si>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</si>
  <si>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</si>
  <si>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</si>
  <si>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</si>
  <si>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</si>
  <si>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</si>
  <si>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</si>
  <si>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</si>
  <si>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</si>
  <si>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</si>
  <si>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</si>
  <si>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</si>
  <si>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</si>
  <si>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</si>
  <si>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</si>
  <si>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</si>
  <si>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</si>
  <si>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</si>
  <si>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</si>
  <si>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</si>
  <si>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</si>
  <si>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</si>
  <si>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</si>
  <si>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</si>
  <si>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</si>
  <si>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</si>
  <si>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</si>
  <si>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</si>
  <si>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</si>
  <si>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</si>
  <si>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</si>
  <si>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</si>
  <si>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</si>
  <si>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</si>
  <si>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</si>
  <si>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</si>
  <si>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</si>
  <si>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</si>
  <si>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</si>
  <si>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</si>
  <si>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</si>
  <si>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</si>
  <si>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</si>
  <si>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</si>
  <si>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</si>
  <si>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</si>
  <si>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</si>
  <si>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</si>
  <si>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</si>
  <si>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</si>
  <si>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</si>
  <si>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</si>
  <si>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</si>
  <si>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</si>
  <si>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</si>
  <si>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</si>
  <si>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</si>
  <si>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</si>
  <si>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</si>
  <si>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</si>
  <si>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</si>
  <si>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</si>
  <si>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</si>
  <si>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</si>
  <si>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</si>
  <si>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</si>
  <si>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</si>
  <si>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</si>
  <si>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</si>
  <si>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</si>
  <si>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</si>
  <si>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</si>
  <si>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</si>
  <si>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</si>
  <si>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</si>
  <si>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</si>
  <si>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</si>
  <si>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</si>
  <si>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</si>
  <si>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</si>
  <si>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</si>
  <si>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</si>
  <si>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</si>
  <si>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</si>
  <si>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</si>
  <si>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</si>
  <si>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</si>
  <si>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</si>
  <si>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</si>
  <si>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</si>
  <si>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</si>
  <si>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</si>
  <si>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</si>
  <si>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</si>
  <si>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</si>
  <si>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</si>
  <si>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</si>
  <si>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</si>
  <si>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</si>
  <si>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</si>
  <si>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</si>
  <si>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</si>
  <si>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</si>
  <si>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</si>
  <si>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</si>
  <si>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</si>
  <si>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</si>
  <si>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</si>
  <si>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</si>
  <si>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</si>
  <si>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</si>
  <si>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</si>
  <si>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</si>
  <si>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</si>
  <si>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</si>
  <si>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</si>
  <si>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</si>
  <si>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</si>
  <si>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</si>
  <si>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</si>
  <si>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</si>
  <si>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</si>
  <si>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</si>
  <si>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</si>
  <si>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</si>
  <si>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</si>
  <si>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</si>
  <si>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</si>
  <si>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</si>
  <si>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</si>
  <si>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</si>
  <si>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</si>
  <si>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</si>
  <si>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</si>
  <si>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</si>
  <si>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</si>
  <si>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</si>
  <si>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</si>
  <si>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</si>
  <si>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</si>
  <si>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</si>
  <si>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</si>
  <si>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</si>
  <si>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</si>
  <si>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</si>
  <si>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</si>
  <si>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</si>
  <si>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</si>
  <si>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</si>
  <si>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</si>
  <si>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</si>
  <si>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</si>
  <si>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</si>
  <si>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</si>
  <si>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</si>
  <si>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</si>
  <si>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</si>
  <si>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</si>
  <si>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</si>
  <si>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</si>
  <si>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</si>
  <si>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</si>
  <si>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</si>
  <si>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</si>
  <si>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</si>
  <si>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</si>
  <si>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</si>
  <si>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</si>
  <si>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</si>
  <si>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</si>
  <si>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</si>
  <si>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</si>
  <si>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</si>
  <si>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</si>
  <si>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</si>
  <si>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</si>
  <si>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</si>
  <si>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</si>
  <si>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</si>
  <si>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</si>
  <si>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</si>
  <si>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</si>
  <si>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</si>
  <si>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</si>
  <si>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</si>
  <si>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</si>
  <si>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</si>
  <si>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</si>
  <si>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</si>
  <si>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</si>
  <si>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</si>
  <si>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</si>
  <si>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</si>
  <si>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</si>
  <si>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</si>
  <si>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</si>
  <si>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</si>
  <si>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</si>
  <si>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</si>
  <si>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</si>
  <si>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</si>
  <si>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</si>
  <si>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</si>
  <si>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</si>
  <si>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</si>
  <si>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</si>
  <si>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</si>
  <si>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</si>
  <si>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</si>
  <si>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</si>
  <si>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</si>
  <si>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</si>
  <si>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</si>
  <si>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</si>
  <si>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</si>
  <si>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</si>
  <si>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</si>
  <si>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</si>
  <si>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</si>
  <si>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</si>
  <si>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</si>
  <si>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</si>
  <si>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</si>
  <si>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</si>
  <si>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</si>
  <si>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</si>
  <si>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</si>
  <si>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</si>
  <si>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</si>
  <si>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</si>
  <si>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</si>
  <si>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</si>
  <si>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</si>
  <si>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</si>
  <si>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</si>
  <si>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</si>
  <si>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</si>
  <si>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</si>
  <si>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</si>
  <si>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</si>
  <si>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</si>
  <si>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</si>
  <si>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</si>
  <si>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</si>
  <si>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</si>
  <si>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</si>
  <si>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</si>
  <si>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</si>
  <si>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</si>
  <si>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</si>
  <si>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</si>
  <si>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</si>
  <si>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</si>
  <si>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</si>
  <si>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</si>
  <si>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</si>
  <si>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</si>
  <si>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</si>
  <si>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</si>
  <si>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</si>
  <si>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</si>
  <si>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</si>
  <si>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</si>
  <si>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</si>
  <si>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</si>
  <si>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</si>
  <si>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</si>
  <si>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</si>
  <si>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</si>
  <si>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</si>
  <si>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</si>
  <si>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</si>
  <si>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</si>
  <si>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</si>
  <si>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</si>
  <si>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</si>
  <si>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</si>
  <si>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</si>
  <si>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</si>
  <si>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</si>
  <si>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</si>
  <si>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</si>
  <si>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</si>
  <si>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</si>
  <si>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</si>
  <si>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</si>
  <si>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</si>
  <si>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</si>
  <si>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</si>
  <si>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</si>
  <si>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</si>
  <si>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</si>
  <si>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</si>
  <si>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</si>
  <si>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</si>
  <si>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</si>
  <si>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</si>
  <si>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</si>
  <si>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</si>
  <si>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</si>
  <si>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</si>
  <si>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</si>
  <si>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</si>
  <si>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</si>
  <si>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</si>
  <si>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</si>
  <si>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</si>
  <si>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</si>
  <si>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</si>
  <si>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</si>
  <si>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</si>
  <si>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</si>
  <si>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</si>
  <si>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</si>
  <si>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</si>
  <si>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</si>
  <si>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</si>
  <si>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</si>
  <si>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</si>
  <si>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</si>
  <si>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</si>
  <si>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</si>
  <si>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</si>
  <si>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</si>
  <si>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</si>
  <si>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</si>
  <si>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</si>
  <si>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</si>
  <si>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</si>
  <si>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</si>
  <si>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</si>
  <si>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</si>
  <si>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</si>
  <si>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</si>
  <si>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</si>
  <si>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</si>
  <si>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</si>
  <si>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</si>
  <si>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</si>
  <si>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</si>
  <si>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</si>
  <si>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</si>
  <si>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</si>
  <si>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</si>
  <si>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</si>
  <si>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</si>
  <si>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</si>
  <si>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</si>
  <si>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</si>
  <si>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</si>
  <si>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</si>
  <si>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</si>
  <si>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</si>
  <si>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</si>
  <si>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</si>
  <si>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</si>
  <si>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</si>
  <si>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</si>
  <si>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</si>
  <si>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</si>
  <si>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</si>
  <si>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</si>
  <si>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</si>
  <si>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</si>
  <si>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</si>
  <si>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</si>
  <si>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</si>
  <si>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</si>
  <si>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</si>
  <si>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</si>
  <si>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</si>
  <si>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</si>
  <si>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</si>
  <si>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</si>
  <si>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</si>
  <si>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</si>
  <si>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</si>
  <si>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</si>
  <si>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</si>
  <si>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</si>
  <si>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</si>
  <si>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</si>
  <si>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</si>
  <si>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</si>
  <si>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</si>
  <si>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</si>
  <si>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</si>
  <si>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</si>
  <si>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</si>
  <si>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</si>
  <si>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</si>
  <si>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</si>
  <si>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</si>
  <si>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</si>
  <si>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</si>
  <si>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</si>
  <si>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</si>
  <si>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</si>
  <si>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</si>
  <si>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</si>
  <si>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</si>
  <si>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</si>
  <si>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PARA QUALQUER TIPO DE BLOCO, DE FORMA MECANIZADA,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</si>
  <si>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</si>
  <si>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</si>
  <si>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</si>
  <si>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</si>
  <si>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</si>
  <si>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</si>
  <si>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</si>
  <si>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</si>
  <si>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</si>
  <si>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</si>
  <si>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</si>
  <si>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</si>
  <si>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</si>
  <si>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</si>
  <si>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</si>
  <si>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</si>
  <si>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</si>
  <si>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</si>
  <si>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</si>
  <si>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</si>
  <si>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</si>
  <si>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</si>
  <si>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</si>
  <si>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</si>
  <si>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</si>
  <si>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</si>
  <si>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</si>
  <si>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</si>
  <si>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</si>
  <si>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</si>
  <si>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</si>
  <si>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</si>
  <si>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</si>
  <si>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</si>
  <si>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</si>
  <si>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</si>
  <si>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</si>
  <si>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</si>
  <si>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</si>
  <si>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</si>
  <si>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</si>
  <si>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</si>
  <si>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</si>
  <si>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</si>
  <si>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</si>
  <si>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</si>
  <si>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</si>
  <si>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</si>
  <si>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</si>
  <si>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</si>
  <si>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</si>
  <si>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</si>
  <si>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</si>
  <si>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</si>
  <si>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</si>
  <si>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</si>
  <si>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</si>
  <si>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</si>
  <si>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</si>
  <si>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</si>
  <si>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</si>
  <si>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</si>
  <si>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</si>
  <si>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</si>
  <si>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</si>
  <si>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</si>
  <si>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</si>
  <si>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</si>
  <si>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</si>
  <si>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</si>
  <si>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</si>
  <si>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</si>
  <si>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</si>
  <si>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</si>
  <si>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</si>
  <si>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</si>
  <si>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</si>
  <si>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</si>
  <si>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</si>
  <si>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</si>
  <si>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</si>
  <si>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</si>
  <si>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</si>
  <si>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</si>
  <si>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</si>
  <si>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</si>
  <si>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</si>
  <si>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</si>
  <si>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</si>
  <si>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</si>
  <si>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</si>
  <si>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</si>
  <si>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</si>
  <si>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</si>
  <si>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</si>
  <si>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</si>
  <si>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</si>
  <si>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</si>
  <si>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</si>
  <si>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</si>
  <si>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</si>
  <si>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</si>
  <si>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</si>
  <si>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</si>
  <si>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</si>
  <si>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</si>
  <si>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</si>
  <si>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</si>
  <si>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</si>
  <si>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</si>
  <si>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</si>
  <si>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</si>
  <si>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</si>
  <si>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</si>
  <si>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</si>
  <si>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</si>
  <si>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</si>
  <si>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</si>
  <si>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</si>
  <si>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</si>
  <si>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</si>
  <si>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</si>
  <si>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</si>
  <si>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</si>
  <si>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</si>
  <si>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</si>
  <si>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</si>
  <si>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</si>
  <si>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</si>
  <si>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</si>
  <si>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</si>
  <si>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</si>
  <si>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</si>
  <si>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</si>
  <si>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</si>
  <si>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</si>
  <si>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</si>
  <si>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</si>
  <si>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</si>
  <si>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</si>
  <si>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</si>
  <si>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</si>
  <si>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</si>
  <si>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</si>
  <si>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</si>
  <si>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</si>
  <si>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</si>
  <si>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</si>
  <si>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</si>
  <si>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</si>
  <si>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</si>
  <si>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</si>
  <si>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</si>
  <si>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</si>
  <si>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</si>
  <si>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</si>
  <si>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</si>
  <si>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</si>
  <si>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</si>
  <si>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</si>
  <si>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</si>
  <si>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</si>
  <si>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</si>
  <si>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</si>
  <si>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</si>
  <si>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</si>
  <si>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</si>
  <si>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</si>
  <si>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</si>
  <si>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</si>
  <si>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</si>
  <si>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</si>
  <si>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</si>
  <si>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</si>
  <si>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</si>
  <si>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</si>
  <si>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</si>
  <si>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</si>
  <si>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</si>
  <si>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</si>
  <si>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</si>
  <si>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</si>
  <si>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</si>
  <si>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</si>
  <si>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</si>
  <si>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</si>
  <si>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</si>
  <si>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</si>
  <si>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</si>
  <si>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</si>
  <si>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</si>
  <si>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</si>
  <si>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</si>
  <si>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</si>
  <si>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</si>
  <si>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</si>
  <si>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</si>
  <si>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</si>
  <si>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</si>
  <si>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</si>
  <si>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</si>
  <si>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</si>
  <si>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</si>
  <si>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</si>
  <si>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</si>
  <si>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</si>
  <si>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</si>
  <si>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</si>
  <si>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</si>
  <si>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</si>
  <si>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</si>
  <si>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</si>
  <si>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</si>
  <si>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</si>
  <si>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</si>
  <si>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</si>
  <si>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</si>
  <si>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</si>
  <si>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</si>
  <si>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</si>
  <si>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</si>
  <si>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</si>
  <si>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</si>
  <si>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</si>
  <si>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</si>
  <si>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</si>
  <si>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</si>
  <si>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</si>
  <si>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</si>
  <si>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</si>
  <si>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</si>
  <si>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</si>
  <si>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</si>
  <si>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</si>
  <si>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</si>
  <si>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</si>
  <si>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</si>
  <si>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</si>
  <si>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</si>
  <si>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</si>
  <si>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</si>
  <si>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</si>
  <si>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</si>
  <si>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</si>
  <si>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</si>
  <si>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</si>
  <si>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</si>
  <si>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</si>
  <si>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</si>
  <si>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</si>
  <si>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</si>
  <si>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</si>
  <si>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</si>
  <si>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</si>
  <si>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</si>
  <si>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</si>
  <si>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</si>
  <si>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</si>
  <si>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</si>
  <si>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</si>
  <si>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</si>
  <si>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</si>
  <si>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</si>
  <si>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</si>
  <si>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</si>
  <si>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</si>
  <si>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</si>
  <si>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</si>
  <si>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</si>
  <si>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</si>
  <si>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</si>
  <si>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</si>
  <si>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</si>
  <si>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</si>
  <si>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</si>
  <si>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</si>
  <si>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</si>
  <si>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</si>
  <si>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</si>
  <si>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</si>
  <si>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</si>
  <si>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</si>
  <si>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</si>
  <si>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</si>
  <si>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</si>
  <si>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</si>
  <si>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</si>
  <si>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</si>
  <si>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</si>
  <si>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</si>
  <si>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</si>
  <si>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</si>
  <si>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</si>
  <si>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</si>
  <si>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</si>
  <si>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</si>
  <si>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</si>
  <si>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</si>
  <si>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</si>
  <si>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</si>
  <si>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</si>
  <si>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</si>
  <si>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</si>
  <si>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</si>
  <si>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</si>
  <si>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</si>
  <si>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</si>
  <si>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</si>
  <si>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</si>
  <si>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</si>
  <si>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</si>
  <si>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</si>
  <si>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</si>
  <si>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</si>
  <si>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</si>
  <si>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</si>
  <si>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</si>
  <si>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</si>
  <si>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</si>
  <si>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</si>
  <si>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</si>
  <si>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</si>
  <si>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</si>
  <si>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</si>
  <si>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</si>
  <si>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</si>
  <si>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</si>
  <si>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</si>
  <si>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</si>
  <si>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</si>
  <si>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</si>
  <si>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</si>
  <si>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</si>
  <si>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</si>
  <si>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</si>
  <si>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</si>
  <si>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</si>
  <si>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</si>
  <si>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</si>
  <si>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</si>
  <si>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</si>
  <si>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</si>
  <si>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</si>
  <si>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</si>
  <si>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</si>
  <si>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</si>
  <si>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</si>
  <si>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</si>
  <si>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</si>
  <si>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</si>
  <si>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</si>
  <si>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</si>
  <si>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</si>
  <si>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</si>
  <si>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</si>
  <si>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</si>
  <si>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</si>
  <si>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</si>
  <si>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</si>
  <si>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</si>
  <si>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</si>
  <si>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</si>
  <si>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</si>
  <si>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</si>
  <si>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</si>
  <si>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</si>
  <si>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</si>
  <si>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</si>
  <si>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</si>
  <si>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</si>
  <si>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</si>
  <si>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</si>
  <si>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</si>
  <si>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</si>
  <si>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</si>
  <si>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</si>
  <si>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</si>
  <si>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</si>
  <si>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</si>
  <si>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</si>
  <si>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</si>
  <si>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</si>
  <si>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</si>
  <si>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</si>
  <si>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</si>
  <si>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</si>
  <si>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</si>
  <si>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</si>
  <si>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</si>
  <si>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</si>
  <si>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</si>
  <si>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</si>
  <si>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</si>
  <si>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</si>
  <si>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</si>
  <si>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</si>
  <si>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</si>
  <si>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</si>
  <si>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</si>
  <si>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</si>
  <si>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</si>
  <si>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</si>
  <si>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</si>
  <si>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</si>
  <si>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</si>
  <si>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</si>
  <si>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</si>
  <si>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</si>
  <si>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</si>
  <si>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</si>
  <si>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</si>
  <si>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</si>
  <si>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</si>
  <si>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</si>
  <si>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</si>
  <si>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</si>
  <si>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</si>
  <si>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</si>
  <si>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</si>
  <si>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</si>
  <si>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</si>
  <si>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</si>
  <si>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</si>
  <si>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</si>
  <si>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</si>
  <si>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</si>
  <si>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</si>
  <si>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</si>
  <si>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</si>
  <si>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</si>
  <si>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</si>
  <si>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</si>
  <si>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</si>
  <si>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</si>
  <si>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</si>
  <si>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</si>
  <si>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</si>
  <si>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</si>
  <si>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</si>
  <si>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</si>
  <si>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</si>
  <si>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</si>
  <si>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</si>
  <si>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</si>
  <si>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</si>
  <si>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</si>
  <si>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</si>
  <si>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</si>
  <si>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</si>
  <si>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</si>
  <si>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</si>
  <si>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</si>
  <si>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</si>
  <si>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</si>
  <si>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</si>
  <si>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</si>
  <si>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</si>
  <si>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</si>
  <si>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</si>
  <si>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</si>
  <si>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</si>
  <si>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</si>
  <si>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</si>
  <si>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</si>
  <si>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</si>
  <si>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</si>
  <si>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</si>
  <si>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</si>
  <si>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</si>
  <si>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</si>
  <si>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</si>
  <si>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</si>
  <si>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</si>
  <si>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</si>
  <si>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</si>
  <si>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</si>
  <si>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</si>
  <si>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</si>
  <si>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</si>
  <si>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</si>
  <si>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</si>
  <si>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</si>
  <si>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</si>
  <si>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</si>
  <si>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</si>
  <si>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</si>
  <si>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</si>
  <si>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</si>
  <si>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</si>
  <si>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</si>
  <si>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</si>
  <si>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</si>
  <si>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</si>
  <si>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</si>
  <si>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</si>
  <si>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</si>
  <si>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</si>
  <si>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</si>
  <si>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</si>
  <si>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</si>
  <si>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</si>
  <si>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</si>
  <si>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</si>
  <si>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</si>
  <si>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</si>
  <si>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</si>
  <si>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</si>
  <si>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</si>
  <si>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</si>
  <si>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</si>
  <si>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</si>
  <si>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</si>
  <si>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</si>
  <si>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</si>
  <si>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</si>
  <si>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</si>
  <si>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</si>
  <si>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</si>
  <si>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</si>
  <si>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</si>
  <si>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</si>
  <si>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</si>
  <si>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</si>
  <si>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</si>
  <si>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</si>
  <si>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</si>
  <si>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</si>
  <si>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</si>
  <si>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</si>
  <si>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</si>
  <si>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</si>
  <si>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</si>
  <si>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</si>
  <si>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</si>
  <si>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</si>
  <si>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</si>
  <si>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</si>
  <si>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</si>
  <si>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</si>
  <si>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</si>
  <si>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</si>
  <si>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</si>
  <si>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</si>
  <si>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</si>
  <si>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</si>
  <si>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</si>
  <si>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</si>
  <si>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</si>
  <si>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</si>
  <si>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</si>
  <si>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</si>
  <si>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</si>
  <si>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</si>
  <si>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</si>
  <si>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</si>
  <si>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</si>
  <si>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</si>
  <si>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</si>
  <si>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</si>
  <si>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</si>
  <si>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</si>
  <si>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</si>
  <si>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</si>
  <si>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</si>
  <si>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</si>
  <si>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</si>
  <si>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</si>
  <si>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</si>
  <si>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</si>
  <si>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</si>
  <si>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</si>
  <si>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</si>
  <si>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</si>
  <si>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</si>
  <si>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</si>
  <si>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</si>
  <si>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</si>
  <si>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</si>
  <si>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</si>
  <si>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</si>
  <si>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</si>
  <si>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</si>
  <si>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</si>
  <si>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</si>
  <si>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</si>
  <si>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</si>
  <si>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</si>
  <si>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</si>
  <si>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</si>
  <si>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</si>
  <si>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</si>
  <si>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</si>
  <si>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</si>
  <si>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</si>
  <si>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</si>
  <si>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</si>
  <si>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</si>
  <si>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</si>
  <si>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</si>
  <si>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</si>
  <si>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</si>
  <si>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</si>
  <si>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</si>
  <si>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</si>
  <si>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</si>
  <si>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</si>
  <si>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</si>
  <si>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</si>
  <si>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</si>
  <si>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</si>
  <si>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</si>
  <si>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</si>
  <si>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</si>
  <si>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</si>
  <si>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</si>
  <si>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</si>
  <si>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</si>
  <si>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</si>
  <si>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CODIGO  DA COMPOSICAO</t>
  </si>
  <si>
    <t>MINI GUINDASTE ARANHA SOBRE ESTEIRAS E LANCA TELESCÓPICA, CAPACIDADE MÁXIMA DE CARGA 3,0 TON, RAIO MÁXIMO DE TRABALHO 8,25 M, ALTURA DE LANÇA DO SOLO 9,2 M, 55 M DE CABO DE AÇO 8 MM, MOTOR ELÉTRICO 220/380 VOLTS TRIFÁSICO - MATERIAIS NA OPERAÇÃO. AF_03/2022</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</si>
  <si>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</si>
  <si>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</si>
  <si>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</si>
  <si>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</si>
  <si>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</si>
  <si>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</si>
  <si>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</si>
  <si>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</si>
  <si>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</si>
  <si>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</si>
  <si>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</si>
  <si>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</si>
  <si>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</si>
  <si>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</si>
  <si>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</si>
  <si>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</si>
  <si>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</si>
  <si>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</si>
  <si>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</si>
  <si>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</si>
  <si>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</si>
  <si>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</si>
  <si>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</si>
  <si>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</si>
  <si>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</si>
  <si>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</si>
  <si>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</si>
  <si>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</si>
  <si>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</si>
  <si>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</si>
  <si>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</si>
  <si>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</si>
  <si>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</si>
  <si>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</si>
  <si>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</si>
  <si>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</si>
  <si>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</si>
  <si>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</si>
  <si>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</si>
  <si>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</si>
  <si>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</si>
  <si>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</si>
  <si>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</si>
  <si>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</si>
  <si>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</si>
  <si>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</si>
  <si>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</si>
  <si>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</si>
  <si>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</si>
  <si>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</si>
  <si>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</si>
  <si>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</si>
  <si>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</si>
  <si>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</si>
  <si>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</si>
  <si>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</si>
  <si>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</si>
  <si>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</si>
  <si>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</si>
  <si>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</si>
  <si>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</si>
  <si>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</si>
  <si>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</si>
  <si>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</si>
  <si>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</si>
  <si>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</si>
  <si>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</si>
  <si>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</si>
  <si>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</si>
  <si>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</si>
  <si>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</si>
  <si>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</si>
  <si>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</si>
  <si>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</si>
  <si>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</si>
  <si>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</si>
  <si>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</si>
  <si>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</si>
  <si>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</si>
  <si>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</si>
  <si>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</si>
  <si>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</si>
  <si>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</si>
  <si>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</si>
  <si>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</si>
  <si>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</si>
  <si>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</si>
  <si>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</si>
  <si>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</si>
  <si>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</si>
  <si>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</si>
  <si>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</si>
  <si>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</si>
  <si>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</si>
  <si>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</si>
  <si>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</si>
  <si>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</si>
  <si>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</si>
  <si>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</si>
  <si>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</si>
  <si>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</si>
  <si>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</si>
  <si>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</si>
  <si>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</si>
  <si>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</si>
  <si>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</si>
  <si>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</si>
  <si>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</si>
  <si>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</si>
  <si>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</si>
  <si>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</si>
  <si>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</si>
  <si>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</si>
  <si>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</si>
  <si>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</si>
  <si>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</si>
  <si>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</si>
  <si>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</si>
  <si>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</si>
  <si>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</si>
  <si>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</si>
  <si>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</si>
  <si>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</si>
  <si>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</si>
  <si>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</si>
  <si>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</si>
  <si>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</si>
  <si>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</si>
  <si>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</si>
  <si>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</si>
  <si>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</si>
  <si>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</si>
  <si>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</si>
  <si>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</si>
  <si>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</si>
  <si>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</si>
  <si>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</si>
  <si>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</si>
  <si>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</si>
  <si>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</si>
  <si>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</si>
  <si>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</si>
  <si>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</si>
  <si>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</si>
  <si>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</si>
  <si>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</si>
  <si>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</si>
  <si>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</si>
  <si>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</si>
  <si>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</si>
  <si>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</si>
  <si>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</si>
  <si>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</si>
  <si>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</si>
  <si>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</si>
  <si>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</si>
  <si>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</si>
  <si>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</si>
  <si>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</si>
  <si>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</si>
  <si>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</si>
  <si>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</si>
  <si>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</si>
  <si>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</si>
  <si>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</si>
  <si>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</si>
  <si>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</si>
  <si>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</si>
  <si>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</si>
  <si>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</si>
  <si>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</si>
  <si>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</si>
  <si>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</si>
  <si>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</si>
  <si>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</si>
  <si>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</si>
  <si>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</si>
  <si>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</si>
  <si>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</si>
  <si>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</si>
  <si>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</si>
  <si>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</si>
  <si>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</si>
  <si>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</si>
  <si>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</si>
  <si>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</si>
  <si>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</si>
  <si>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</si>
  <si>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</si>
  <si>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</si>
  <si>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</si>
  <si>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</si>
  <si>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</si>
  <si>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</si>
  <si>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</si>
  <si>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</si>
  <si>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</si>
  <si>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</si>
  <si>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</si>
  <si>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</si>
  <si>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</si>
  <si>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</si>
  <si>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</si>
  <si>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</si>
  <si>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</si>
  <si>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</si>
  <si>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</si>
  <si>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</si>
  <si>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</si>
  <si>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</si>
  <si>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</si>
  <si>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</si>
  <si>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</si>
  <si>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</si>
  <si>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</si>
  <si>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</si>
  <si>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</si>
  <si>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</si>
  <si>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</si>
  <si>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</si>
  <si>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</si>
  <si>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</si>
  <si>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</si>
  <si>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</si>
  <si>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</si>
  <si>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</si>
  <si>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</si>
  <si>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</si>
  <si>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</si>
  <si>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</si>
  <si>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</si>
  <si>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</si>
  <si>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</si>
  <si>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</si>
  <si>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</si>
  <si>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</si>
  <si>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</si>
  <si>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</si>
  <si>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</si>
  <si>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</si>
  <si>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</si>
  <si>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</si>
  <si>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</si>
  <si>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</si>
  <si>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</si>
  <si>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</si>
  <si>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</si>
  <si>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</si>
  <si>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</si>
  <si>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</si>
  <si>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</si>
  <si>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</si>
  <si>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</si>
  <si>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</si>
  <si>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</si>
  <si>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</si>
  <si>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</si>
  <si>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</si>
  <si>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</si>
  <si>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</si>
  <si>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</si>
  <si>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</si>
  <si>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</si>
  <si>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</si>
  <si>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</si>
  <si>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</si>
  <si>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</si>
  <si>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</si>
  <si>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</si>
  <si>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</si>
  <si>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</si>
  <si>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</si>
  <si>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</si>
  <si>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</si>
  <si>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</si>
  <si>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</si>
  <si>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</si>
  <si>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</si>
  <si>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</si>
  <si>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</si>
  <si>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</si>
  <si>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PREÇO MAT. (UNIT.)(R$)</t>
  </si>
  <si>
    <t>PREÇO M.O. (UNIT.)(R$)</t>
  </si>
  <si>
    <t>ADMINISTRAÇÃO LOCAL</t>
  </si>
  <si>
    <t>MXMES</t>
  </si>
  <si>
    <t>97064U</t>
  </si>
  <si>
    <t>MONTAGEM E DESMONTAGEM DE ANDAIME TUBULAR TIPO ?TORRE? (EXCLUSIVE ANDAIME E LIMPEZA). AF_11/2017</t>
  </si>
  <si>
    <t>T.PLATAFORMA</t>
  </si>
  <si>
    <t>PLATAFORMA MADEIRA PARA ANDAIME</t>
  </si>
  <si>
    <t>PROTEÇÃO DE INSTALAÇÕES, VIDROS E EQUIPAMENTOS, MOBILIARIO, ESTACOES DE TRABALHO, ETC.</t>
  </si>
  <si>
    <t>RETIRADAS E DEMOLIÇÕES</t>
  </si>
  <si>
    <t>T.REMOCAO.PISO</t>
  </si>
  <si>
    <t>REMOCAO, CARGA, TRANSPORTE VERTICAL E EMPILHAMENTO DE PLACA DE PISO ELEVADO 60X60 CM COMPOSTO POR CONCRETO CELULAR, CHAPA DE AÇO E BASE/HASTE/CRUZETAS EM AÇO</t>
  </si>
  <si>
    <t>T.LOG.RJ45.MACHO</t>
  </si>
  <si>
    <t>T.LOG.UTP</t>
  </si>
  <si>
    <t>SERVIÇOS FINAIS</t>
  </si>
  <si>
    <t>FRISO DE ALUMÍNIO DE 1.1/4'' (ABAS IGUAIS) COLADA EM LOCAIS ONDE HA MUDANCA DE MATERIAL DO PISO</t>
  </si>
  <si>
    <t>T.LIMPEZA</t>
  </si>
  <si>
    <t>LIMPEZA PERMANENTE E FINAL DE OBRA</t>
  </si>
  <si>
    <t>2.04</t>
  </si>
  <si>
    <t>2.05</t>
  </si>
  <si>
    <t>6.03</t>
  </si>
  <si>
    <t>6.04</t>
  </si>
  <si>
    <t>6.05</t>
  </si>
  <si>
    <t>UNID.</t>
  </si>
  <si>
    <t>QUANT./COEF.</t>
  </si>
  <si>
    <t>TABUA DE MADEIRA NAO APARELHADA *2,5 X 30* CM, CEDRINHO OU EQUIVALENTE DA REGIAO</t>
  </si>
  <si>
    <t>ACIDO MURIATICO, DILUICAO 10% A 12% PARA USO EM LIMPEZA</t>
  </si>
  <si>
    <t>4.03</t>
  </si>
  <si>
    <t>8.03</t>
  </si>
  <si>
    <t>8.04</t>
  </si>
  <si>
    <t>8.05</t>
  </si>
  <si>
    <t>8.06</t>
  </si>
  <si>
    <t>8.07</t>
  </si>
  <si>
    <t>CREA-GO</t>
  </si>
  <si>
    <t>(62) 3221-6200</t>
  </si>
  <si>
    <t>www.crea-go.org.br</t>
  </si>
  <si>
    <t>Atual Entulhos</t>
  </si>
  <si>
    <t>(62) 3010-2727</t>
  </si>
  <si>
    <t>Av. T-2, 500 - St. Bueno, Goiânia - GO</t>
  </si>
  <si>
    <t>Disk Entulhos</t>
  </si>
  <si>
    <t>(62) 3261-6161</t>
  </si>
  <si>
    <t>R. Nepomuceno, 200 - Setor Negrão de Lima, Goiânia - GO</t>
  </si>
  <si>
    <t>RG Entulhos</t>
  </si>
  <si>
    <t>(62) 3549-7270</t>
  </si>
  <si>
    <t>R. 16, 720 - Jardim Santo Antônio, Goiânia - GO</t>
  </si>
  <si>
    <t>Melo  Tintas</t>
  </si>
  <si>
    <t>(62) 3933-8222</t>
  </si>
  <si>
    <t>Av. T-7, 566 - St. Bueno, Goiânia - GO</t>
  </si>
  <si>
    <t>Leroy Merlin Goiânia</t>
  </si>
  <si>
    <t>(62) 4020-5376</t>
  </si>
  <si>
    <t>Av. Goiás, 3592 - St. Central, Goiânia - GO</t>
  </si>
  <si>
    <t>Tintas MC</t>
  </si>
  <si>
    <t>(62) 3251-2327</t>
  </si>
  <si>
    <t>Av. T-7, 480, Setor Bueno, Goiânia-Go</t>
  </si>
  <si>
    <t>Americanas</t>
  </si>
  <si>
    <t>Magalu</t>
  </si>
  <si>
    <t>LeroyMerlin</t>
  </si>
  <si>
    <t>Magazine Luiza</t>
  </si>
  <si>
    <t>102191U</t>
  </si>
  <si>
    <t>97638U</t>
  </si>
  <si>
    <t>97644U</t>
  </si>
  <si>
    <t>ESQUADRIAS E DIVISÓRIAS</t>
  </si>
  <si>
    <t>102184U</t>
  </si>
  <si>
    <t>102235U</t>
  </si>
  <si>
    <t>T.PORTA.ACUST</t>
  </si>
  <si>
    <t>PORTA ACUSTICA DE MADEIRA, ACABAMENTO MELAMÍNICO BRANCO, FOLHA PESADA OU SUPERPESADA, 90X210CM, FIXAÇÃO COM PREENCHIMENTO TOTAL DE ESPUMA EXPANSIVA - FORNECIMENTO E INSTALAÇÃO.</t>
  </si>
  <si>
    <t>100742U</t>
  </si>
  <si>
    <t>88497U</t>
  </si>
  <si>
    <t>PISO, REVESTIMENTO E FORRO</t>
  </si>
  <si>
    <t>101727U</t>
  </si>
  <si>
    <t>89957U</t>
  </si>
  <si>
    <t>98678U</t>
  </si>
  <si>
    <t>98688U</t>
  </si>
  <si>
    <t>T.PASTILHA HEXAGONAL</t>
  </si>
  <si>
    <t>REVESTIMENTO CERÂMICO PARA PAREDES INTERNAS EM PASTILHAS DE PORCELANA (PLACAS DE 30 X 30 CM), ALINHADAS A PRUMO.</t>
  </si>
  <si>
    <t>T.REVESTIMENTO ACUSTICO</t>
  </si>
  <si>
    <t>FORNECIMENTO E INSTALAÇÃO DE ESPUMA ACUSTICA, MATERIAL ANTI CHAMAS SUPERFICIE ONDULADA, 25MM DE ESPESSURA, DENSIDADE 11KG/M³, DIMENSOES 625 X 625, COR PRETA, REFERENCIA SONEX ILITEC OWA OU SIMILAR</t>
  </si>
  <si>
    <t>INSTALACOES ELETRICAS / LÓGICA/ ILUMINAÇÃO</t>
  </si>
  <si>
    <t>100561U</t>
  </si>
  <si>
    <t>100903U</t>
  </si>
  <si>
    <t>91834U</t>
  </si>
  <si>
    <t>91840U</t>
  </si>
  <si>
    <t>91926U</t>
  </si>
  <si>
    <t>91933U</t>
  </si>
  <si>
    <t>91935U</t>
  </si>
  <si>
    <t>91941U</t>
  </si>
  <si>
    <t>91944U</t>
  </si>
  <si>
    <t>91953U</t>
  </si>
  <si>
    <t>91975U</t>
  </si>
  <si>
    <t>91992U</t>
  </si>
  <si>
    <t>92019U</t>
  </si>
  <si>
    <t>96358U</t>
  </si>
  <si>
    <t>97586U</t>
  </si>
  <si>
    <t>97668U</t>
  </si>
  <si>
    <t>98307U</t>
  </si>
  <si>
    <t>T.CABOPP</t>
  </si>
  <si>
    <t>T.CONECTOR.RETO</t>
  </si>
  <si>
    <t>CONECTOR BOX RETO 2"</t>
  </si>
  <si>
    <t>T.DISJUNTOR.TRIPOLAR</t>
  </si>
  <si>
    <t>DISJUNTOR TRIPOLAR DE 60 a 100 A</t>
  </si>
  <si>
    <t>T.ELE.CAIXA PISO</t>
  </si>
  <si>
    <t>CAIXA ELETRICA DE PISO, 20 X 20CM, FORNECIMENTO/REMANEJAMENTO E INTSLAÇÃO</t>
  </si>
  <si>
    <t>T.ILUM.LP-4</t>
  </si>
  <si>
    <t>ILUMINADOR COM 4 LÂMPADAS QUENTES 55W CADA, BIVOLT, INCL. ACESSÓRIOS NECESSÁRIOS PARA FIXAÇÃO, REF.: LINEPRO LP-4</t>
  </si>
  <si>
    <t>T.ILUMINADOR.INSTALACAO</t>
  </si>
  <si>
    <t>INSTALAÇÃO DE ILUMINADOR</t>
  </si>
  <si>
    <t>T.INSTALAÇÃO.TV</t>
  </si>
  <si>
    <t>INSTALAÇÃO DE TV , INCLUSO SUPORTE ARTICULADO E TELESCÓPICO, CABO HDMI E REFORÇO ESTRUTURA PAREDE DE DRYWALL</t>
  </si>
  <si>
    <t>T.LUMINOSO.ONAIR</t>
  </si>
  <si>
    <t>LUMINOSO EM LED "ON AIR", FORNECIMENTO E INSTALAÇÃO</t>
  </si>
  <si>
    <t>T.MESA.ILUM</t>
  </si>
  <si>
    <t>MESA CONTROLADORA DE LUZ, DIMMER 12 CANAIS (POTÊNCIA MÍNIMA DE 2.000W POR CANAL), INCL. CONECTORES PARA ALIMENTAÇÃO, FORNECIMENTO E INSTALAÇÃO</t>
  </si>
  <si>
    <t>T.PERFILADO</t>
  </si>
  <si>
    <t>T.PINO.MACHO</t>
  </si>
  <si>
    <t>PINO MACHO 2P+T - 10 A</t>
  </si>
  <si>
    <t>T.SPOT</t>
  </si>
  <si>
    <t>SPOT PRETO LED 4 W - 3000K</t>
  </si>
  <si>
    <t>T.SUPORTE.ILUMINADORES</t>
  </si>
  <si>
    <t>TUBOS EM AÇO GALVANIZADO, PINTURA PRETA, FIXADOS NO TETO, PARA SUPORTE DOS ILUMINADORES</t>
  </si>
  <si>
    <t>T.TERMINAL.CABO10</t>
  </si>
  <si>
    <t>T.TERMINAL.CABO16</t>
  </si>
  <si>
    <t>T.TERMINAL.CABO2.5</t>
  </si>
  <si>
    <t>TERMINAL A COMPRESSAO EM COBRE ESTANHADO PARA CABO 2,5 MM2, 1 FURO E 1COMPRESSAO, PARA PARAFUSO DE FIXACAO M5</t>
  </si>
  <si>
    <t>MOBILIÁRIOS E ACESSÓRIOS</t>
  </si>
  <si>
    <t>T.ARMARIO COPA</t>
  </si>
  <si>
    <t>ARMARIO EM MELANINICO COM PORTAS E GAVETAS</t>
  </si>
  <si>
    <t>T.CENÁRIO.MDF</t>
  </si>
  <si>
    <t>CENÁRIO EM MDF COLOR, ESPESSURA 18MM, COM ACABAMENTO TEXTURIZADO NAS DUAS FACES EM IMITAÇÃO DE MADEIRA, CORES E MEDIDAS DEFINIDAS EM PROJETO, FORNECIMENTO E INSTALAÇÃO.</t>
  </si>
  <si>
    <t>T.ESCRIVANINHA.MDF</t>
  </si>
  <si>
    <t>ESCRIVANINHA EM MDF COM 3 GAVETAS L X H X P =1,40 X 0,75 X 0,60M</t>
  </si>
  <si>
    <t>T.GONDOLA MINI PORTA PALLET</t>
  </si>
  <si>
    <t>GONDOLA MINI PORTA PALLET CAP. 250KG 200X180X60, FORNECIMENTO E INSTALAÇÃO</t>
  </si>
  <si>
    <t>T.LOGO.H E</t>
  </si>
  <si>
    <t>LOGO HE EM ACRILICO 10MM COLORIDO, CONFORME PROJETO. FORNECIMENTO E INSTALAÇÃO</t>
  </si>
  <si>
    <t>T.LOGO.JT</t>
  </si>
  <si>
    <t>LOGO JT EM ACRILICO 10MM COLORIDO, CONFORME PROJETO. FORNECIMENTO E INSTALAÇÃO</t>
  </si>
  <si>
    <t>T.MESA ENTREV</t>
  </si>
  <si>
    <t>MESA DO ENTREVISTADOR EM MDF, COM VIDRO 6MM PINTADO, CONFORME PROJETO</t>
  </si>
  <si>
    <t>221101/AGETOP-CIVIL</t>
  </si>
  <si>
    <t>GRANITINA 8MM FUNDIDA COM CONTRAPISO (1CI:3ARML) E=2CM E JUNTA PLASTICA 27MM</t>
  </si>
  <si>
    <t>6.06</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</si>
  <si>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</si>
  <si>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</si>
  <si>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</si>
  <si>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</si>
  <si>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</si>
  <si>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</si>
  <si>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</si>
  <si>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</si>
  <si>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</si>
  <si>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</si>
  <si>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</si>
  <si>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</si>
  <si>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</si>
  <si>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</si>
  <si>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</si>
  <si>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</si>
  <si>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</si>
  <si>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</si>
  <si>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</si>
  <si>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</si>
  <si>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</si>
  <si>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</si>
  <si>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</si>
  <si>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</si>
  <si>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</si>
  <si>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</si>
  <si>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</si>
  <si>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</si>
  <si>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</si>
  <si>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</si>
  <si>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</si>
  <si>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</si>
  <si>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</si>
  <si>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</si>
  <si>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9.02</t>
  </si>
  <si>
    <t>9.03</t>
  </si>
  <si>
    <t>9.04</t>
  </si>
  <si>
    <t>EXECUÇÃO DE ESTUDIO DE TV</t>
  </si>
  <si>
    <t>MÊS </t>
  </si>
  <si>
    <t>UN </t>
  </si>
  <si>
    <t>MXMES </t>
  </si>
  <si>
    <t>M2 </t>
  </si>
  <si>
    <t>H </t>
  </si>
  <si>
    <t>KG </t>
  </si>
  <si>
    <t>KW/H </t>
  </si>
  <si>
    <t>M3 </t>
  </si>
  <si>
    <t>M </t>
  </si>
  <si>
    <t>CJ </t>
  </si>
  <si>
    <t>L </t>
  </si>
  <si>
    <t>CENTO </t>
  </si>
  <si>
    <t>PESQUISA.PORTA ACUSTICA</t>
  </si>
  <si>
    <t>PESQUISA.PASTILHA</t>
  </si>
  <si>
    <t>PESQUISA.ESPUMA.ACUSTICA</t>
  </si>
  <si>
    <t>PESQUISA.DISJUNTOR.TRIPOLAR</t>
  </si>
  <si>
    <t>PESQUISA.LP-4</t>
  </si>
  <si>
    <t>PESQUISA.CABO HDMI</t>
  </si>
  <si>
    <t>PESQUISA.SUPORTE PARA TV</t>
  </si>
  <si>
    <t>PESQUISA.LUMINOSO.ONAIR</t>
  </si>
  <si>
    <t>PESQUISA.MESA.ILUMIN</t>
  </si>
  <si>
    <t>PESQUISA.PINOMACHO</t>
  </si>
  <si>
    <t>PESQUISA.SPOT</t>
  </si>
  <si>
    <t>PESQUISA.CORREDIÇA</t>
  </si>
  <si>
    <t>PESQUISA.GONDOLA</t>
  </si>
  <si>
    <t>PESQUISA.CHAPA.ACRILICO</t>
  </si>
  <si>
    <t>2223/AGETOP-CIVIL</t>
  </si>
  <si>
    <t>CARPINTEIRO DE ESQUADRIAS</t>
  </si>
  <si>
    <t>PORTA MODULAR ACUSTICA (PORTA ACUSTICA), 90X210 CM, ESP 60MM, INCLUSO FERRAGENS E SERVICO DE INSTALACAO</t>
  </si>
  <si>
    <t>LIXA DAGUA EM FOLHA, GRAO 100</t>
  </si>
  <si>
    <t>PASTILHA DE PORCELANA HEXAGONAL, REF. ARTICO M6249</t>
  </si>
  <si>
    <t>ESPUMA ACÚSTICA 25MM DE ESPESSURA, DIMENSÃO 625 X 625MM, COR PRETA, REFERENCIA SONEX ILITEC 25/35 OWA OU SIMILAR</t>
  </si>
  <si>
    <t>CAIXA DE PASSAGEM/ LUZ / TELEFONIA, DE EMBUTIR, EM CHAPA DE ACO GALVANIZADO, DIMENSOES 40 X 40 X *12* CM (PADRAO CONCESSIONARIA LOCAL)</t>
  </si>
  <si>
    <t>TOMADA 2P+T 10A, 250V (APENAS MODULO)</t>
  </si>
  <si>
    <t>ELETRODUTO/DUTO PEAD FLEXIVEL PAREDE SIMPLES, CORRUGACAO HELICOIDAL, COR PRETA, SEM ROSCA, DE 2", PARA CABEAMENTO SUBTERRANEO (NBR 15715)</t>
  </si>
  <si>
    <t>ILUMINADOR LINEPRO LP-4, COM 4 LAMPADAS QUENTES 55W CADA, BIVOLT, INCL. GARRA E CABO DE SEGURANÇA</t>
  </si>
  <si>
    <t>CABO HDMI 10METROS HD 4K</t>
  </si>
  <si>
    <t>SUPORTE PARA TV ARTICULADO</t>
  </si>
  <si>
    <t>PAINEL LUMINOSO 20X30CM EM MDF (MOLDURA) E LED "ON AIR", INCL. FONTE DE ENERGIA 110/220V</t>
  </si>
  <si>
    <t>MESA CONTROLADORA DE LUZ, DIMMER 12 CANAIS (POTÊNCIA MÍNIMA DE 2.000W POR CANAL), INCL. CONECTORES PARA ALIMENTAÇÃO, REF.: CBI OU SIMILAR</t>
  </si>
  <si>
    <t>ABRACADEIRA, GALVANIZADA/ZINCADA, ROSCA SEM FIM, PARAFUSO INOX, LARGURA FITA *12,6 A *14 MM, D = 2" A 2 1/2"</t>
  </si>
  <si>
    <t>AJUDANTE DE CARPINTEIRO</t>
  </si>
  <si>
    <t>CORREDIÇA TELESCOPICA 600MM CAPACIDADE ATÉ 35KG</t>
  </si>
  <si>
    <t>GONDOLA MINI PORTA PALLET, CAPACIDADE 250KG, 210X180X60, FORNECIMENTO E INSTALAÇÃO</t>
  </si>
  <si>
    <t>CHAPA DE ACRILICO COLORIDO E=10MM</t>
  </si>
  <si>
    <t>METALON 100X50X6000 MM</t>
  </si>
  <si>
    <t>MUDA DE ARVORE ORNAMENTAL, OITI/AROEIRA SALSA/ANGICO/IPE/JACARANDA OU EQUIVALENTE DA REGIAO, H= *1* M</t>
  </si>
  <si>
    <t>PISO FUNDIDO DE GRANITINA 8MM(COM JUNTA 27 MM /GRANA DO PARANÁ/CERA/MAO OBRA)</t>
  </si>
  <si>
    <t xml:space="preserve">        PRECOS DE INSUMOS - BANCO NACIONAL</t>
  </si>
  <si>
    <t>MES DE COLETA: 07/2022</t>
  </si>
  <si>
    <t>ENCARGOS SOCIAIS DESONERADOS (%) HORISTA  85,92  MENSALISTA  49,08</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</si>
  <si>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</si>
  <si>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</si>
  <si>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</si>
  <si>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</si>
  <si>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</si>
  <si>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</si>
  <si>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</si>
  <si>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</si>
  <si>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</si>
  <si>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</si>
  <si>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</si>
  <si>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</si>
  <si>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</si>
  <si>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</si>
  <si>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</si>
  <si>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</si>
  <si>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</si>
  <si>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</si>
  <si>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</si>
  <si>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</si>
  <si>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</si>
  <si>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</si>
  <si>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</si>
  <si>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</si>
  <si>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</si>
  <si>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</si>
  <si>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</si>
  <si>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</si>
  <si>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</si>
  <si>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</si>
  <si>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</si>
  <si>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</si>
  <si>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</si>
  <si>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</si>
  <si>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</si>
  <si>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</si>
  <si>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</si>
  <si>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</si>
  <si>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</si>
  <si>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</si>
  <si>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</si>
  <si>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</si>
  <si>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</si>
  <si>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</si>
  <si>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</si>
  <si>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</si>
  <si>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</si>
  <si>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</si>
  <si>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</si>
  <si>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</si>
  <si>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</si>
  <si>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</si>
  <si>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</si>
  <si>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</si>
  <si>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</si>
  <si>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</si>
  <si>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</si>
  <si>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</si>
  <si>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</si>
  <si>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</si>
  <si>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</si>
  <si>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</si>
  <si>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</si>
  <si>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</si>
  <si>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</si>
  <si>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</si>
  <si>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</si>
  <si>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</si>
  <si>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</si>
  <si>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</si>
  <si>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</si>
  <si>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</si>
  <si>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</si>
  <si>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</si>
  <si>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</si>
  <si>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</si>
  <si>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</si>
  <si>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</si>
  <si>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</si>
  <si>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</si>
  <si>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</si>
  <si>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</si>
  <si>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</si>
  <si>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</si>
  <si>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</si>
  <si>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</si>
  <si>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</si>
  <si>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</si>
  <si>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</si>
  <si>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</si>
  <si>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</si>
  <si>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</si>
  <si>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</si>
  <si>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</si>
  <si>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</si>
  <si>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</si>
  <si>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</si>
  <si>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</si>
  <si>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</si>
  <si>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</si>
  <si>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</si>
  <si>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</si>
  <si>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</si>
  <si>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</si>
  <si>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</si>
  <si>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</si>
  <si>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</si>
  <si>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</si>
  <si>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</si>
  <si>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</si>
  <si>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</si>
  <si>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</si>
  <si>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</si>
  <si>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</si>
  <si>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</si>
  <si>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</si>
  <si>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</si>
  <si>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</si>
  <si>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</si>
  <si>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</si>
  <si>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</si>
  <si>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</si>
  <si>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</si>
  <si>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</si>
  <si>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</si>
  <si>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</si>
  <si>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</si>
  <si>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</si>
  <si>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</si>
  <si>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</si>
  <si>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</si>
  <si>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</si>
  <si>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</si>
  <si>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</si>
  <si>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</si>
  <si>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</si>
  <si>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</si>
  <si>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</si>
  <si>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</si>
  <si>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</si>
  <si>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</si>
  <si>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</si>
  <si>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</si>
  <si>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</si>
  <si>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</si>
  <si>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</si>
  <si>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</si>
  <si>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</si>
  <si>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</si>
  <si>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</si>
  <si>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</si>
  <si>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</si>
  <si>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</si>
  <si>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</si>
  <si>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</si>
  <si>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</si>
  <si>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</si>
  <si>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</si>
  <si>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</si>
  <si>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</si>
  <si>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</si>
  <si>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</si>
  <si>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</si>
  <si>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</si>
  <si>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</si>
  <si>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</si>
  <si>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</si>
  <si>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</si>
  <si>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</si>
  <si>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</si>
  <si>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</si>
  <si>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</si>
  <si>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</si>
  <si>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</si>
  <si>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</si>
  <si>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</si>
  <si>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</si>
  <si>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</si>
  <si>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</si>
  <si>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</si>
  <si>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</si>
  <si>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</si>
  <si>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</si>
  <si>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</si>
  <si>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</si>
  <si>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</si>
  <si>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</si>
  <si>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</si>
  <si>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</si>
  <si>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</si>
  <si>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</si>
  <si>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</si>
  <si>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</si>
  <si>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</si>
  <si>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</si>
  <si>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</si>
  <si>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</si>
  <si>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</si>
  <si>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</si>
  <si>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</si>
  <si>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</si>
  <si>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</si>
  <si>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</si>
  <si>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</si>
  <si>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</si>
  <si>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</si>
  <si>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</si>
  <si>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</si>
  <si>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</si>
  <si>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</si>
  <si>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</si>
  <si>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</si>
  <si>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</si>
  <si>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</si>
  <si>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</si>
  <si>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</si>
  <si>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</si>
  <si>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</si>
  <si>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</si>
  <si>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</si>
  <si>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</si>
  <si>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</si>
  <si>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</si>
  <si>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</si>
  <si>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</si>
  <si>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</si>
  <si>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</si>
  <si>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</si>
  <si>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</si>
  <si>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</si>
  <si>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</si>
  <si>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</si>
  <si>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</si>
  <si>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</si>
  <si>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</si>
  <si>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</si>
  <si>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</si>
  <si>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</si>
  <si>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</si>
  <si>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</si>
  <si>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</si>
  <si>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</si>
  <si>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</si>
  <si>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</si>
  <si>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</si>
  <si>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</si>
  <si>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</si>
  <si>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</si>
  <si>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</si>
  <si>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</si>
  <si>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</si>
  <si>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</si>
  <si>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</si>
  <si>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</si>
  <si>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</si>
  <si>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</si>
  <si>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</si>
  <si>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</si>
  <si>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</si>
  <si>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</si>
  <si>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</si>
  <si>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</si>
  <si>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</si>
  <si>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</si>
  <si>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</si>
  <si>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</si>
  <si>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</si>
  <si>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</si>
  <si>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</si>
  <si>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</si>
  <si>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</si>
  <si>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</si>
  <si>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</si>
  <si>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</si>
  <si>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</si>
  <si>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</si>
  <si>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</si>
  <si>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</si>
  <si>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</si>
  <si>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</si>
  <si>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</si>
  <si>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</si>
  <si>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</si>
  <si>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</si>
  <si>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</si>
  <si>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</si>
  <si>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</si>
  <si>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</si>
  <si>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</si>
  <si>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</si>
  <si>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</si>
  <si>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</si>
  <si>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</si>
  <si>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</si>
  <si>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</si>
  <si>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</si>
  <si>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</si>
  <si>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</si>
  <si>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</si>
  <si>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</si>
  <si>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</si>
  <si>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</si>
  <si>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</si>
  <si>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</si>
  <si>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</si>
  <si>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</si>
  <si>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</si>
  <si>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</si>
  <si>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</si>
  <si>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</si>
  <si>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</si>
  <si>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</si>
  <si>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</si>
  <si>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</si>
  <si>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</si>
  <si>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</si>
  <si>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</si>
  <si>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</si>
  <si>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</si>
  <si>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</si>
  <si>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</si>
  <si>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</si>
  <si>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</si>
  <si>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</si>
  <si>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</si>
  <si>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</si>
  <si>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</si>
  <si>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</si>
  <si>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</si>
  <si>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</si>
  <si>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</si>
  <si>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</si>
  <si>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</si>
  <si>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</si>
  <si>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</si>
  <si>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</si>
  <si>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</si>
  <si>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</si>
  <si>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</si>
  <si>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</si>
  <si>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</si>
  <si>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</si>
  <si>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</si>
  <si>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</si>
  <si>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</si>
  <si>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</si>
  <si>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</si>
  <si>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</si>
  <si>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</si>
  <si>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</si>
  <si>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</si>
  <si>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</si>
  <si>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</si>
  <si>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</si>
  <si>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</si>
  <si>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</si>
  <si>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</si>
  <si>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</si>
  <si>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</si>
  <si>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</si>
  <si>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</si>
  <si>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</si>
  <si>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</si>
  <si>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</si>
  <si>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</si>
  <si>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</si>
  <si>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</si>
  <si>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</si>
  <si>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</si>
  <si>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</si>
  <si>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</si>
  <si>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</si>
  <si>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</si>
  <si>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</si>
  <si>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</si>
  <si>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</si>
  <si>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</si>
  <si>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</si>
  <si>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</si>
  <si>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</si>
  <si>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</si>
  <si>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</si>
  <si>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</si>
  <si>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</si>
  <si>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</si>
  <si>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</si>
  <si>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</si>
  <si>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</si>
  <si>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</si>
  <si>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</si>
  <si>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</si>
  <si>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</si>
  <si>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</si>
  <si>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</si>
  <si>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</si>
  <si>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</si>
  <si>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</si>
  <si>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</si>
  <si>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</si>
  <si>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</si>
  <si>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</si>
  <si>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</si>
  <si>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</si>
  <si>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</si>
  <si>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</si>
  <si>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</si>
  <si>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</si>
  <si>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</si>
  <si>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</si>
  <si>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</si>
  <si>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</si>
  <si>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</si>
  <si>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</si>
  <si>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</si>
  <si>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</si>
  <si>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</si>
  <si>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</si>
  <si>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</si>
  <si>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</si>
  <si>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</si>
  <si>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</si>
  <si>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</si>
  <si>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</si>
  <si>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</si>
  <si>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</si>
  <si>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</si>
  <si>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</si>
  <si>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</si>
  <si>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</si>
  <si>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</si>
  <si>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</si>
  <si>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</si>
  <si>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</si>
  <si>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</si>
  <si>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</si>
  <si>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</si>
  <si>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</si>
  <si>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</si>
  <si>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</si>
  <si>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</si>
  <si>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</si>
  <si>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</si>
  <si>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</si>
  <si>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</si>
  <si>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</si>
  <si>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</si>
  <si>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</si>
  <si>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</si>
  <si>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</si>
  <si>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</si>
  <si>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</si>
  <si>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</si>
  <si>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</si>
  <si>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</si>
  <si>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</si>
  <si>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</si>
  <si>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</si>
  <si>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</si>
  <si>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</si>
  <si>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</si>
  <si>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</si>
  <si>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</si>
  <si>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</si>
  <si>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</si>
  <si>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</si>
  <si>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</si>
  <si>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</si>
  <si>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</si>
  <si>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</si>
  <si>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</si>
  <si>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</si>
  <si>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</si>
  <si>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</si>
  <si>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</si>
  <si>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</si>
  <si>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</si>
  <si>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</si>
  <si>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</si>
  <si>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</si>
  <si>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</si>
  <si>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</si>
  <si>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</si>
  <si>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</si>
  <si>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</si>
  <si>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</si>
  <si>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</si>
  <si>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</si>
  <si>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</si>
  <si>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</si>
  <si>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</si>
  <si>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</si>
  <si>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</si>
  <si>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</si>
  <si>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</si>
  <si>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</si>
  <si>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</si>
  <si>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</si>
  <si>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</si>
  <si>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</si>
  <si>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</si>
  <si>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</si>
  <si>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</si>
  <si>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</si>
  <si>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</si>
  <si>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</si>
  <si>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</si>
  <si>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</si>
  <si>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</si>
  <si>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</si>
  <si>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</si>
  <si>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</si>
  <si>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</si>
  <si>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</si>
  <si>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</si>
  <si>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</si>
  <si>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</si>
  <si>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</si>
  <si>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</si>
  <si>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</si>
  <si>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</si>
  <si>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</si>
  <si>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</si>
  <si>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</si>
  <si>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</si>
  <si>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</si>
  <si>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</si>
  <si>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</si>
  <si>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</si>
  <si>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</si>
  <si>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</si>
  <si>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</si>
  <si>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</si>
  <si>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</si>
  <si>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</si>
  <si>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</si>
  <si>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</si>
  <si>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</si>
  <si>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</si>
  <si>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</si>
  <si>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</si>
  <si>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</si>
  <si>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</si>
  <si>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</si>
  <si>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</si>
  <si>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</si>
  <si>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</si>
  <si>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</si>
  <si>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</si>
  <si>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</si>
  <si>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</si>
  <si>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</si>
  <si>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</si>
  <si>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</si>
  <si>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</si>
  <si>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</si>
  <si>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</si>
  <si>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</si>
  <si>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</si>
  <si>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</si>
  <si>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</si>
  <si>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</si>
  <si>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</si>
  <si>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</si>
  <si>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</si>
  <si>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</si>
  <si>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</si>
  <si>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</si>
  <si>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</si>
  <si>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</si>
  <si>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</si>
  <si>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</si>
  <si>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</si>
  <si>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</si>
  <si>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</si>
  <si>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</si>
  <si>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</si>
  <si>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</si>
  <si>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</si>
  <si>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</si>
  <si>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</si>
  <si>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</si>
  <si>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</si>
  <si>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</si>
  <si>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</si>
  <si>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</si>
  <si>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</si>
  <si>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</si>
  <si>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</si>
  <si>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</si>
  <si>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</si>
  <si>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</si>
  <si>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</si>
  <si>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</si>
  <si>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</si>
  <si>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</si>
  <si>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</si>
  <si>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</si>
  <si>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</si>
  <si>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</si>
  <si>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</si>
  <si>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</si>
  <si>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</si>
  <si>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</si>
  <si>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</si>
  <si>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</si>
  <si>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</si>
  <si>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</si>
  <si>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</si>
  <si>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</si>
  <si>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</si>
  <si>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</si>
  <si>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</si>
  <si>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</si>
  <si>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</si>
  <si>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</si>
  <si>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</si>
  <si>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</si>
  <si>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</si>
  <si>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</si>
  <si>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</si>
  <si>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</si>
  <si>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</si>
  <si>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</si>
  <si>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</si>
  <si>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</si>
  <si>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</si>
  <si>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</si>
  <si>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</si>
  <si>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</si>
  <si>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</si>
  <si>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</si>
  <si>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</si>
  <si>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</si>
  <si>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</si>
  <si>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</si>
  <si>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</si>
  <si>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</si>
  <si>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</si>
  <si>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</si>
  <si>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</si>
  <si>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</si>
  <si>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</si>
  <si>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</si>
  <si>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</si>
  <si>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</si>
  <si>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</si>
  <si>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</si>
  <si>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</si>
  <si>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</si>
  <si>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</si>
  <si>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</si>
  <si>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</si>
  <si>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</si>
  <si>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</si>
  <si>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</si>
  <si>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</si>
  <si>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</si>
  <si>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</si>
  <si>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</si>
  <si>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</si>
  <si>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</si>
  <si>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</si>
  <si>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</si>
  <si>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</si>
  <si>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</si>
  <si>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</si>
  <si>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</si>
  <si>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</si>
  <si>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</si>
  <si>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</si>
  <si>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</si>
  <si>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</si>
  <si>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</si>
  <si>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</si>
  <si>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</si>
  <si>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</si>
  <si>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</si>
  <si>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</si>
  <si>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</si>
  <si>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</si>
  <si>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</si>
  <si>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</si>
  <si>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</si>
  <si>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</si>
  <si>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</si>
  <si>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</si>
  <si>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</si>
  <si>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</si>
  <si>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</si>
  <si>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</si>
  <si>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</si>
  <si>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</si>
  <si>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</si>
  <si>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</si>
  <si>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</si>
  <si>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</si>
  <si>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</si>
  <si>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</si>
  <si>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</si>
  <si>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</si>
  <si>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</si>
  <si>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</si>
  <si>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</si>
  <si>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</si>
  <si>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</si>
  <si>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</si>
  <si>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</si>
  <si>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</si>
  <si>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</si>
  <si>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</si>
  <si>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</si>
  <si>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</si>
  <si>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</si>
  <si>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</si>
  <si>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</si>
  <si>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</si>
  <si>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</si>
  <si>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</si>
  <si>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</si>
  <si>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</si>
  <si>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</si>
  <si>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</si>
  <si>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</si>
  <si>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</si>
  <si>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</si>
  <si>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</si>
  <si>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</si>
  <si>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</si>
  <si>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</si>
  <si>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</si>
  <si>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</si>
  <si>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</si>
  <si>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</si>
  <si>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</si>
  <si>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</si>
  <si>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</si>
  <si>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</si>
  <si>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</si>
  <si>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</si>
  <si>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</si>
  <si>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</si>
  <si>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</si>
  <si>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</si>
  <si>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</si>
  <si>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</si>
  <si>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</si>
  <si>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</si>
  <si>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</si>
  <si>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</si>
  <si>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</si>
  <si>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</si>
  <si>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</si>
  <si>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</si>
  <si>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</si>
  <si>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</si>
  <si>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</si>
  <si>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</si>
  <si>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</si>
  <si>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</si>
  <si>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</si>
  <si>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</si>
  <si>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</si>
  <si>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</si>
  <si>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</si>
  <si>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</si>
  <si>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</si>
  <si>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</si>
  <si>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</si>
  <si>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</si>
  <si>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</si>
  <si>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</si>
  <si>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</si>
  <si>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</si>
  <si>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</si>
  <si>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</si>
  <si>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</si>
  <si>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</si>
  <si>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</si>
  <si>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</si>
  <si>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</si>
  <si>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</si>
  <si>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</si>
  <si>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</si>
  <si>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</si>
  <si>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</si>
  <si>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</si>
  <si>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</si>
  <si>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</si>
  <si>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</si>
  <si>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</si>
  <si>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</si>
  <si>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</si>
  <si>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</si>
  <si>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</si>
  <si>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</si>
  <si>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</si>
  <si>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</si>
  <si>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</si>
  <si>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</si>
  <si>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</si>
  <si>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</si>
  <si>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</si>
  <si>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</si>
  <si>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</si>
  <si>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</si>
  <si>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</si>
  <si>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</si>
  <si>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</si>
  <si>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</si>
  <si>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</si>
  <si>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</si>
  <si>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</si>
  <si>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</si>
  <si>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</si>
  <si>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</si>
  <si>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</si>
  <si>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</si>
  <si>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</si>
  <si>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</si>
  <si>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</si>
  <si>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</si>
  <si>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</si>
  <si>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</si>
  <si>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</si>
  <si>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</si>
  <si>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</si>
  <si>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</si>
  <si>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</si>
  <si>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</si>
  <si>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</si>
  <si>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</si>
  <si>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</si>
  <si>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</si>
  <si>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</si>
  <si>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</si>
  <si>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</si>
  <si>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</si>
  <si>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</si>
  <si>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</si>
  <si>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</si>
  <si>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</si>
  <si>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</si>
  <si>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</si>
  <si>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</si>
  <si>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</si>
  <si>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</si>
  <si>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</si>
  <si>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</si>
  <si>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</si>
  <si>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</si>
  <si>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</si>
  <si>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</si>
  <si>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</si>
  <si>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</si>
  <si>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</si>
  <si>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</si>
  <si>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</si>
  <si>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</si>
  <si>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</si>
  <si>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</si>
  <si>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</si>
  <si>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</si>
  <si>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</si>
  <si>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</si>
  <si>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</si>
  <si>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</si>
  <si>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</si>
  <si>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</si>
  <si>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</si>
  <si>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</si>
  <si>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</si>
  <si>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</si>
  <si>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</si>
  <si>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</si>
  <si>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</si>
  <si>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</si>
  <si>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</si>
  <si>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</si>
  <si>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</si>
  <si>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</si>
  <si>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</si>
  <si>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</si>
  <si>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</si>
  <si>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</si>
  <si>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</si>
  <si>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</si>
  <si>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</si>
  <si>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</si>
  <si>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</si>
  <si>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</si>
  <si>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</si>
  <si>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</si>
  <si>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</si>
  <si>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</si>
  <si>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</si>
  <si>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</si>
  <si>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</si>
  <si>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</si>
  <si>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</si>
  <si>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</si>
  <si>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</si>
  <si>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</si>
  <si>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</si>
  <si>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</si>
  <si>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</si>
  <si>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</si>
  <si>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</si>
  <si>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</si>
  <si>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</si>
  <si>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</si>
  <si>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</si>
  <si>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</si>
  <si>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</si>
  <si>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</si>
  <si>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</si>
  <si>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</si>
  <si>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</si>
  <si>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</si>
  <si>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</si>
  <si>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</si>
  <si>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</si>
  <si>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</si>
  <si>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</si>
  <si>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</si>
  <si>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</si>
  <si>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</si>
  <si>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</si>
  <si>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</si>
  <si>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</si>
  <si>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</si>
  <si>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</si>
  <si>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</si>
  <si>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</si>
  <si>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</si>
  <si>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</si>
  <si>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</si>
  <si>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</si>
  <si>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</si>
  <si>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</si>
  <si>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</si>
  <si>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</si>
  <si>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</si>
  <si>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</si>
  <si>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</si>
  <si>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</si>
  <si>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</si>
  <si>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</si>
  <si>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</si>
  <si>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</si>
  <si>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</si>
  <si>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</si>
  <si>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</si>
  <si>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</si>
  <si>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</si>
  <si>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</si>
  <si>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</si>
  <si>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</si>
  <si>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</si>
  <si>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</si>
  <si>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</si>
  <si>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</si>
  <si>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</si>
  <si>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</si>
  <si>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</si>
  <si>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</si>
  <si>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</si>
  <si>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</si>
  <si>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</si>
  <si>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</si>
  <si>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</si>
  <si>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</si>
  <si>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</si>
  <si>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</si>
  <si>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</si>
  <si>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</si>
  <si>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</si>
  <si>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</si>
  <si>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</si>
  <si>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</si>
  <si>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</si>
  <si>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</si>
  <si>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</si>
  <si>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</si>
  <si>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</si>
  <si>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</si>
  <si>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</si>
  <si>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</si>
  <si>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</si>
  <si>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</si>
  <si>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</si>
  <si>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</si>
  <si>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</si>
  <si>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</si>
  <si>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</si>
  <si>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</si>
  <si>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</si>
  <si>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</si>
  <si>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</si>
  <si>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</si>
  <si>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</si>
  <si>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</si>
  <si>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</si>
  <si>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</si>
  <si>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</si>
  <si>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</si>
  <si>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</si>
  <si>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</si>
  <si>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</si>
  <si>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</si>
  <si>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</si>
  <si>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</si>
  <si>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</si>
  <si>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</si>
  <si>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</si>
  <si>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</si>
  <si>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</si>
  <si>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</si>
  <si>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</si>
  <si>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</si>
  <si>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</si>
  <si>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</si>
  <si>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</si>
  <si>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</si>
  <si>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</si>
  <si>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</si>
  <si>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</si>
  <si>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</si>
  <si>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</si>
  <si>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</si>
  <si>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</si>
  <si>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</si>
  <si>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</si>
  <si>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</si>
  <si>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</si>
  <si>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</si>
  <si>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</si>
  <si>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</si>
  <si>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</si>
  <si>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</si>
  <si>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</si>
  <si>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</si>
  <si>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</si>
  <si>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</si>
  <si>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</si>
  <si>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</si>
  <si>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</si>
  <si>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</si>
  <si>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</si>
  <si>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</si>
  <si>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</si>
  <si>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</si>
  <si>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</si>
  <si>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</si>
  <si>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</si>
  <si>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</si>
  <si>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</si>
  <si>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</si>
  <si>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</si>
  <si>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</si>
  <si>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</si>
  <si>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</si>
  <si>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</si>
  <si>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</si>
  <si>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</si>
  <si>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</si>
  <si>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</si>
  <si>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</si>
  <si>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</si>
  <si>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</si>
  <si>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</si>
  <si>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</si>
  <si>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</si>
  <si>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</si>
  <si>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</si>
  <si>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</si>
  <si>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</si>
  <si>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</si>
  <si>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</si>
  <si>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</si>
  <si>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</si>
  <si>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</si>
  <si>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</si>
  <si>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</si>
  <si>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</si>
  <si>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</si>
  <si>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</si>
  <si>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</si>
  <si>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</si>
  <si>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</si>
  <si>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</si>
  <si>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</si>
  <si>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</si>
  <si>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</si>
  <si>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</si>
  <si>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</si>
  <si>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</si>
  <si>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</si>
  <si>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</si>
  <si>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</si>
  <si>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</si>
  <si>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</si>
  <si>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</si>
  <si>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</si>
  <si>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</si>
  <si>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</si>
  <si>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</si>
  <si>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</si>
  <si>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</si>
  <si>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</si>
  <si>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</si>
  <si>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</si>
  <si>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</si>
  <si>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</si>
  <si>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</si>
  <si>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</si>
  <si>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</si>
  <si>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</si>
  <si>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</si>
  <si>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</si>
  <si>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</si>
  <si>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</si>
  <si>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</si>
  <si>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</si>
  <si>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</si>
  <si>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</si>
  <si>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</si>
  <si>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</si>
  <si>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</si>
  <si>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</si>
  <si>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</si>
  <si>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</si>
  <si>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</si>
  <si>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</si>
  <si>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</si>
  <si>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</si>
  <si>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</si>
  <si>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</si>
  <si>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</si>
  <si>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</si>
  <si>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</si>
  <si>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</si>
  <si>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</si>
  <si>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</si>
  <si>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</si>
  <si>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</si>
  <si>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</si>
  <si>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</si>
  <si>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</si>
  <si>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</si>
  <si>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</si>
  <si>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</si>
  <si>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</si>
  <si>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</si>
  <si>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</si>
  <si>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</si>
  <si>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</si>
  <si>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</si>
  <si>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</si>
  <si>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</si>
  <si>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</si>
  <si>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</si>
  <si>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</si>
  <si>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</si>
  <si>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</si>
  <si>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</si>
  <si>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</si>
  <si>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</si>
  <si>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</si>
  <si>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</si>
  <si>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</si>
  <si>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</si>
  <si>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</si>
  <si>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</si>
  <si>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</si>
  <si>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</si>
  <si>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</si>
  <si>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</si>
  <si>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</si>
  <si>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</si>
  <si>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</si>
  <si>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</si>
  <si>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</si>
  <si>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</si>
  <si>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</si>
  <si>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</si>
  <si>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</si>
  <si>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</si>
  <si>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</si>
  <si>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</si>
  <si>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</si>
  <si>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</si>
  <si>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</si>
  <si>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</si>
  <si>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</si>
  <si>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</si>
  <si>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</si>
  <si>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</si>
  <si>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</si>
  <si>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</si>
  <si>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</si>
  <si>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</si>
  <si>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</si>
  <si>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</si>
  <si>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</si>
  <si>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</si>
  <si>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</si>
  <si>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</si>
  <si>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</si>
  <si>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</si>
  <si>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</si>
  <si>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</si>
  <si>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</si>
  <si>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</si>
  <si>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</si>
  <si>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</si>
  <si>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</si>
  <si>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</si>
  <si>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</si>
  <si>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</si>
  <si>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</si>
  <si>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</si>
  <si>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</si>
  <si>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</si>
  <si>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</si>
  <si>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</si>
  <si>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</si>
  <si>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</si>
  <si>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</si>
  <si>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</si>
  <si>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</si>
  <si>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</si>
  <si>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</si>
  <si>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</si>
  <si>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CONE DE SINALIZACAO EM PVC FLEXIVEL, H = 70 / 76 CM (NBR 15071)                                                                                                                                                                                                                                                                                                                                                                                                                                           </t>
  </si>
  <si>
    <t xml:space="preserve">CONE DE SINALIZACAO EM PVC RIGIDO COM FAIXA REFLETIVA, H = 70 / 76 CM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</si>
  <si>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</si>
  <si>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</si>
  <si>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</si>
  <si>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</si>
  <si>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</si>
  <si>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</si>
  <si>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</si>
  <si>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</si>
  <si>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</si>
  <si>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</si>
  <si>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</si>
  <si>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</si>
  <si>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</si>
  <si>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</si>
  <si>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</si>
  <si>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</si>
  <si>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</si>
  <si>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</si>
  <si>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</si>
  <si>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</si>
  <si>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</si>
  <si>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</si>
  <si>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</si>
  <si>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</si>
  <si>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</si>
  <si>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</si>
  <si>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</si>
  <si>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</si>
  <si>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</si>
  <si>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</si>
  <si>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</si>
  <si>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</si>
  <si>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</si>
  <si>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</si>
  <si>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</si>
  <si>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</si>
  <si>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</si>
  <si>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</si>
  <si>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</si>
  <si>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</si>
  <si>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</si>
  <si>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</si>
  <si>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</si>
  <si>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</si>
  <si>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</si>
  <si>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</si>
  <si>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</si>
  <si>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</si>
  <si>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</si>
  <si>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</si>
  <si>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</si>
  <si>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</si>
  <si>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</si>
  <si>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</si>
  <si>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</si>
  <si>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</si>
  <si>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</si>
  <si>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</si>
  <si>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</si>
  <si>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</si>
  <si>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</si>
  <si>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</si>
  <si>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</si>
  <si>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</si>
  <si>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</si>
  <si>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</si>
  <si>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</si>
  <si>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</si>
  <si>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</si>
  <si>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</si>
  <si>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</si>
  <si>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</si>
  <si>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</si>
  <si>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</si>
  <si>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</si>
  <si>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</si>
  <si>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</si>
  <si>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</si>
  <si>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</si>
  <si>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</si>
  <si>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</si>
  <si>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</si>
  <si>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</si>
  <si>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</si>
  <si>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</si>
  <si>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</si>
  <si>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</si>
  <si>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</si>
  <si>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</si>
  <si>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</si>
  <si>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</si>
  <si>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</si>
  <si>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</si>
  <si>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</si>
  <si>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</si>
  <si>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</si>
  <si>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</si>
  <si>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</si>
  <si>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</si>
  <si>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</si>
  <si>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</si>
  <si>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</si>
  <si>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</si>
  <si>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</si>
  <si>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</si>
  <si>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</si>
  <si>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</si>
  <si>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</si>
  <si>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</si>
  <si>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</si>
  <si>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</si>
  <si>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</si>
  <si>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</si>
  <si>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</si>
  <si>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</si>
  <si>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</si>
  <si>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</si>
  <si>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</si>
  <si>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</si>
  <si>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</si>
  <si>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</si>
  <si>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</si>
  <si>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</si>
  <si>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</si>
  <si>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</si>
  <si>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</si>
  <si>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</si>
  <si>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</si>
  <si>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</si>
  <si>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</si>
  <si>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</si>
  <si>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</si>
  <si>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</si>
  <si>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</si>
  <si>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</si>
  <si>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</si>
  <si>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</si>
  <si>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</si>
  <si>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</si>
  <si>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</si>
  <si>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</si>
  <si>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</si>
  <si>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</si>
  <si>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</si>
  <si>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</si>
  <si>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</si>
  <si>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</si>
  <si>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</si>
  <si>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</si>
  <si>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</si>
  <si>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</si>
  <si>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</si>
  <si>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</si>
  <si>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</si>
  <si>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</si>
  <si>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</si>
  <si>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</si>
  <si>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</si>
  <si>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</si>
  <si>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</si>
  <si>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</si>
  <si>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</si>
  <si>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</si>
  <si>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</si>
  <si>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</si>
  <si>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</si>
  <si>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</si>
  <si>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</si>
  <si>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</si>
  <si>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</si>
  <si>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</si>
  <si>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</si>
  <si>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</si>
  <si>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</si>
  <si>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</si>
  <si>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</si>
  <si>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</si>
  <si>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</si>
  <si>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</si>
  <si>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</si>
  <si>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</si>
  <si>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</si>
  <si>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</si>
  <si>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</si>
  <si>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</si>
  <si>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</si>
  <si>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</si>
  <si>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</si>
  <si>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</si>
  <si>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</si>
  <si>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</si>
  <si>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</si>
  <si>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</si>
  <si>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</si>
  <si>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</si>
  <si>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</si>
  <si>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</si>
  <si>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</si>
  <si>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</si>
  <si>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</si>
  <si>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</si>
  <si>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</si>
  <si>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</si>
  <si>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</si>
  <si>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</si>
  <si>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</si>
  <si>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</si>
  <si>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</si>
  <si>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</si>
  <si>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</si>
  <si>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</si>
  <si>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</si>
  <si>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</si>
  <si>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</si>
  <si>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</si>
  <si>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</si>
  <si>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</si>
  <si>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PVC CURTA 90 GRAUS, DN 40 MM, PARA ESGOTO PREDIAL                                                                                                                                                                                                                                                                                                                                                                                                                                                   </t>
  </si>
  <si>
    <t xml:space="preserve">CURVA PVC CURTA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</si>
  <si>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</si>
  <si>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</si>
  <si>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</si>
  <si>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</si>
  <si>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</si>
  <si>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</si>
  <si>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</si>
  <si>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</si>
  <si>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</si>
  <si>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</si>
  <si>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</si>
  <si>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</si>
  <si>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</si>
  <si>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</si>
  <si>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</si>
  <si>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</si>
  <si>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</si>
  <si>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</si>
  <si>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</si>
  <si>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</si>
  <si>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</si>
  <si>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</si>
  <si>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</si>
  <si>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</si>
  <si>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</si>
  <si>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</si>
  <si>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</si>
  <si>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</si>
  <si>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</si>
  <si>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</si>
  <si>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</si>
  <si>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</si>
  <si>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</si>
  <si>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</si>
  <si>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</si>
  <si>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</si>
  <si>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</si>
  <si>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</si>
  <si>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</si>
  <si>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</si>
  <si>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</si>
  <si>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</si>
  <si>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</si>
  <si>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</si>
  <si>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</si>
  <si>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</si>
  <si>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</si>
  <si>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</si>
  <si>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</si>
  <si>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</si>
  <si>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</si>
  <si>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</si>
  <si>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</si>
  <si>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</si>
  <si>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</si>
  <si>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</si>
  <si>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</si>
  <si>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</si>
  <si>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</si>
  <si>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</si>
  <si>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</si>
  <si>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</si>
  <si>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</si>
  <si>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</si>
  <si>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</si>
  <si>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</si>
  <si>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</si>
  <si>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</si>
  <si>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</si>
  <si>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</si>
  <si>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</si>
  <si>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</si>
  <si>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</si>
  <si>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</si>
  <si>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</si>
  <si>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</si>
  <si>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</si>
  <si>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</si>
  <si>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</si>
  <si>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</si>
  <si>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</si>
  <si>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</si>
  <si>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</si>
  <si>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</si>
  <si>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</si>
  <si>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</si>
  <si>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</si>
  <si>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</si>
  <si>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</si>
  <si>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</si>
  <si>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</si>
  <si>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</si>
  <si>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</si>
  <si>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</si>
  <si>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</si>
  <si>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</si>
  <si>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</si>
  <si>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</si>
  <si>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</si>
  <si>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</si>
  <si>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</si>
  <si>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</si>
  <si>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</si>
  <si>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</si>
  <si>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</si>
  <si>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</si>
  <si>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</si>
  <si>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</si>
  <si>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</si>
  <si>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</si>
  <si>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</si>
  <si>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</si>
  <si>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</si>
  <si>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</si>
  <si>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</si>
  <si>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</si>
  <si>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</si>
  <si>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</si>
  <si>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</si>
  <si>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</si>
  <si>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</si>
  <si>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</si>
  <si>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</si>
  <si>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</si>
  <si>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</si>
  <si>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</si>
  <si>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</si>
  <si>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</si>
  <si>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</si>
  <si>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</si>
  <si>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</si>
  <si>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</si>
  <si>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</si>
  <si>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</si>
  <si>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</si>
  <si>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</si>
  <si>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</si>
  <si>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</si>
  <si>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</si>
  <si>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</si>
  <si>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</si>
  <si>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</si>
  <si>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</si>
  <si>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</si>
  <si>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</si>
  <si>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</si>
  <si>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</si>
  <si>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</si>
  <si>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</si>
  <si>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</si>
  <si>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</si>
  <si>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</si>
  <si>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</si>
  <si>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</si>
  <si>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</si>
  <si>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</si>
  <si>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</si>
  <si>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</si>
  <si>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</si>
  <si>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</si>
  <si>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</si>
  <si>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</si>
  <si>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</si>
  <si>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</si>
  <si>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</si>
  <si>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</si>
  <si>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</si>
  <si>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</si>
  <si>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</si>
  <si>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</si>
  <si>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</si>
  <si>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</si>
  <si>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</si>
  <si>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</si>
  <si>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</si>
  <si>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</si>
  <si>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</si>
  <si>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</si>
  <si>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</si>
  <si>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</si>
  <si>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</si>
  <si>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</si>
  <si>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</si>
  <si>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</si>
  <si>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</si>
  <si>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</si>
  <si>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</si>
  <si>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</si>
  <si>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</si>
  <si>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</si>
  <si>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</si>
  <si>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</si>
  <si>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</si>
  <si>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</si>
  <si>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</si>
  <si>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</si>
  <si>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</si>
  <si>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</si>
  <si>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</si>
  <si>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</si>
  <si>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</si>
  <si>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</si>
  <si>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</si>
  <si>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</si>
  <si>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</si>
  <si>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</si>
  <si>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</si>
  <si>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</si>
  <si>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</si>
  <si>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</si>
  <si>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</si>
  <si>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</si>
  <si>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</si>
  <si>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</si>
  <si>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</si>
  <si>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</si>
  <si>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</si>
  <si>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</si>
  <si>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</si>
  <si>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</si>
  <si>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</si>
  <si>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</si>
  <si>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</si>
  <si>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</si>
  <si>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</si>
  <si>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</si>
  <si>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</si>
  <si>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</si>
  <si>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</si>
  <si>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</si>
  <si>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</si>
  <si>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</si>
  <si>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</si>
  <si>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</si>
  <si>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</si>
  <si>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</si>
  <si>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</si>
  <si>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</si>
  <si>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</si>
  <si>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</si>
  <si>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</si>
  <si>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</si>
  <si>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</si>
  <si>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</si>
  <si>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</si>
  <si>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</si>
  <si>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</si>
  <si>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</si>
  <si>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</si>
  <si>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</si>
  <si>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</si>
  <si>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</si>
  <si>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</si>
  <si>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</si>
  <si>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</si>
  <si>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</si>
  <si>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</si>
  <si>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</si>
  <si>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</si>
  <si>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</si>
  <si>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</si>
  <si>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</si>
  <si>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</si>
  <si>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</si>
  <si>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</si>
  <si>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</si>
  <si>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</si>
  <si>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</si>
  <si>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</si>
  <si>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</si>
  <si>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</si>
  <si>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</si>
  <si>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</si>
  <si>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</si>
  <si>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</si>
  <si>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</si>
  <si>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</si>
  <si>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</si>
  <si>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</si>
  <si>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</si>
  <si>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</si>
  <si>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</si>
  <si>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</si>
  <si>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</si>
  <si>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</si>
  <si>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</si>
  <si>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</si>
  <si>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</si>
  <si>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</si>
  <si>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</si>
  <si>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</si>
  <si>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</si>
  <si>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</si>
  <si>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</si>
  <si>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</si>
  <si>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</si>
  <si>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</si>
  <si>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</si>
  <si>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</si>
  <si>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</si>
  <si>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</si>
  <si>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</si>
  <si>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</si>
  <si>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</si>
  <si>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</si>
  <si>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</si>
  <si>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</si>
  <si>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</si>
  <si>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</si>
  <si>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</si>
  <si>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</si>
  <si>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</si>
  <si>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</si>
  <si>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</si>
  <si>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</si>
  <si>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</si>
  <si>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</si>
  <si>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</si>
  <si>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</si>
  <si>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</si>
  <si>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</si>
  <si>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</si>
  <si>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</si>
  <si>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</si>
  <si>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</si>
  <si>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</si>
  <si>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</si>
  <si>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</si>
  <si>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</si>
  <si>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</si>
  <si>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</si>
  <si>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</si>
  <si>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</si>
  <si>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</si>
  <si>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</si>
  <si>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</si>
  <si>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</si>
  <si>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</si>
  <si>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</si>
  <si>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</si>
  <si>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</si>
  <si>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</si>
  <si>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</si>
  <si>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</si>
  <si>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</si>
  <si>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</si>
  <si>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</si>
  <si>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</si>
  <si>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</si>
  <si>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</si>
  <si>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</si>
  <si>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</si>
  <si>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</si>
  <si>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</si>
  <si>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</si>
  <si>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</si>
  <si>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</si>
  <si>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</si>
  <si>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</si>
  <si>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</si>
  <si>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</si>
  <si>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</si>
  <si>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</si>
  <si>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</si>
  <si>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</si>
  <si>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</si>
  <si>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</si>
  <si>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</si>
  <si>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</si>
  <si>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</si>
  <si>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</si>
  <si>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</si>
  <si>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</si>
  <si>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</si>
  <si>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</si>
  <si>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</si>
  <si>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</si>
  <si>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</si>
  <si>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</si>
  <si>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</si>
  <si>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</si>
  <si>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</si>
  <si>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</si>
  <si>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</si>
  <si>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</si>
  <si>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</si>
  <si>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</si>
  <si>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</si>
  <si>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</si>
  <si>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</si>
  <si>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</si>
  <si>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</si>
  <si>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</si>
  <si>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</si>
  <si>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</si>
  <si>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</si>
  <si>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</si>
  <si>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</si>
  <si>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</si>
  <si>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</si>
  <si>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</si>
  <si>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</si>
  <si>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</si>
  <si>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</si>
  <si>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</si>
  <si>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</si>
  <si>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</si>
  <si>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</si>
  <si>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</si>
  <si>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</si>
  <si>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</si>
  <si>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</si>
  <si>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</si>
  <si>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</si>
  <si>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</si>
  <si>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</si>
  <si>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</si>
  <si>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</si>
  <si>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</si>
  <si>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</si>
  <si>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</si>
  <si>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</si>
  <si>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</si>
  <si>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</si>
  <si>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</si>
  <si>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</si>
  <si>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</si>
  <si>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</si>
  <si>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</si>
  <si>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</si>
  <si>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</si>
  <si>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</si>
  <si>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</si>
  <si>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</si>
  <si>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</si>
  <si>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</si>
  <si>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</si>
  <si>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</si>
  <si>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</si>
  <si>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</si>
  <si>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</si>
  <si>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</si>
  <si>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</si>
  <si>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</si>
  <si>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</si>
  <si>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</si>
  <si>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</si>
  <si>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</si>
  <si>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</si>
  <si>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</si>
  <si>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</si>
  <si>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</si>
  <si>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</si>
  <si>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</si>
  <si>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</si>
  <si>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</si>
  <si>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</si>
  <si>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</si>
  <si>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</si>
  <si>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</si>
  <si>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</si>
  <si>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</si>
  <si>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</si>
  <si>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</si>
  <si>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</si>
  <si>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</si>
  <si>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</si>
  <si>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</si>
  <si>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</si>
  <si>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</si>
  <si>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</si>
  <si>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</si>
  <si>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</si>
  <si>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</si>
  <si>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</si>
  <si>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</si>
  <si>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</si>
  <si>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</si>
  <si>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</si>
  <si>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</si>
  <si>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</si>
  <si>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</si>
  <si>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</si>
  <si>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</si>
  <si>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</si>
  <si>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</si>
  <si>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</si>
  <si>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</si>
  <si>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</si>
  <si>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</si>
  <si>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</si>
  <si>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</si>
  <si>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</si>
  <si>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</si>
  <si>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</si>
  <si>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</si>
  <si>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</si>
  <si>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</si>
  <si>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</si>
  <si>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</si>
  <si>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</si>
  <si>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</si>
  <si>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</si>
  <si>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</si>
  <si>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</si>
  <si>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</si>
  <si>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</si>
  <si>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</si>
  <si>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</si>
  <si>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</si>
  <si>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</si>
  <si>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</si>
  <si>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</si>
  <si>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</si>
  <si>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</si>
  <si>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</si>
  <si>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</si>
  <si>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</si>
  <si>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</si>
  <si>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</si>
  <si>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</si>
  <si>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</si>
  <si>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</si>
  <si>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</si>
  <si>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</si>
  <si>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</si>
  <si>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</si>
  <si>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</si>
  <si>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</si>
  <si>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</si>
  <si>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</si>
  <si>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</si>
  <si>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</si>
  <si>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</si>
  <si>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</si>
  <si>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</si>
  <si>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</si>
  <si>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</si>
  <si>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</si>
  <si>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</si>
  <si>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</si>
  <si>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</si>
  <si>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</si>
  <si>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</si>
  <si>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</si>
  <si>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</si>
  <si>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</si>
  <si>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</si>
  <si>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</si>
  <si>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</si>
  <si>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</si>
  <si>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</si>
  <si>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</si>
  <si>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</si>
  <si>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</si>
  <si>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</si>
  <si>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</si>
  <si>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</si>
  <si>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</si>
  <si>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</si>
  <si>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</si>
  <si>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</si>
  <si>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</si>
  <si>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</si>
  <si>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</si>
  <si>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</si>
  <si>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</si>
  <si>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</si>
  <si>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</si>
  <si>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</si>
  <si>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</si>
  <si>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</si>
  <si>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</si>
  <si>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</si>
  <si>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</si>
  <si>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</si>
  <si>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</si>
  <si>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</si>
  <si>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</si>
  <si>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</si>
  <si>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</si>
  <si>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</si>
  <si>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</si>
  <si>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</si>
  <si>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</si>
  <si>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</si>
  <si>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</si>
  <si>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</si>
  <si>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</si>
  <si>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</si>
  <si>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</si>
  <si>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</si>
  <si>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</si>
  <si>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</si>
  <si>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</si>
  <si>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</si>
  <si>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</si>
  <si>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</si>
  <si>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</si>
  <si>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</si>
  <si>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</si>
  <si>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</si>
  <si>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</si>
  <si>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</si>
  <si>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</si>
  <si>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</si>
  <si>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</si>
  <si>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</si>
  <si>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</si>
  <si>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</si>
  <si>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</si>
  <si>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</si>
  <si>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</si>
  <si>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</si>
  <si>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</si>
  <si>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</si>
  <si>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</si>
  <si>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</si>
  <si>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</si>
  <si>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</si>
  <si>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</si>
  <si>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</si>
  <si>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</si>
  <si>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</si>
  <si>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</si>
  <si>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</si>
  <si>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</si>
  <si>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</si>
  <si>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</si>
  <si>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</si>
  <si>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</si>
  <si>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</si>
  <si>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</si>
  <si>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</si>
  <si>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</si>
  <si>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</si>
  <si>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</si>
  <si>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</si>
  <si>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</si>
  <si>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</si>
  <si>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</si>
  <si>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</si>
  <si>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</si>
  <si>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</si>
  <si>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</si>
  <si>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</si>
  <si>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</si>
  <si>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</si>
  <si>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</si>
  <si>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</si>
  <si>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</si>
  <si>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</si>
  <si>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</si>
  <si>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</si>
  <si>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</si>
  <si>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</si>
  <si>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</si>
  <si>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</si>
  <si>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</si>
  <si>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</si>
  <si>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</si>
  <si>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</si>
  <si>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</si>
  <si>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</si>
  <si>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</si>
  <si>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</si>
  <si>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</si>
  <si>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</si>
  <si>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</si>
  <si>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</si>
  <si>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</si>
  <si>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</si>
  <si>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</si>
  <si>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</si>
  <si>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</si>
  <si>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</si>
  <si>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</si>
  <si>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</si>
  <si>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</si>
  <si>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</si>
  <si>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</si>
  <si>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</si>
  <si>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</si>
  <si>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</si>
  <si>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</si>
  <si>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</si>
  <si>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</si>
  <si>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</si>
  <si>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</si>
  <si>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</si>
  <si>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</si>
  <si>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</si>
  <si>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</si>
  <si>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</si>
  <si>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</si>
  <si>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</si>
  <si>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</si>
  <si>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</si>
  <si>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</si>
  <si>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</si>
  <si>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</si>
  <si>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</si>
  <si>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</si>
  <si>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</si>
  <si>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</si>
  <si>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</si>
  <si>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</si>
  <si>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</si>
  <si>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</si>
  <si>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</si>
  <si>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</si>
  <si>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</si>
  <si>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</si>
  <si>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</si>
  <si>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</si>
  <si>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</si>
  <si>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</si>
  <si>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</si>
  <si>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</si>
  <si>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</si>
  <si>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</si>
  <si>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</si>
  <si>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</si>
  <si>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</si>
  <si>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</si>
  <si>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</si>
  <si>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</si>
  <si>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</si>
  <si>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</si>
  <si>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</si>
  <si>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</si>
  <si>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</si>
  <si>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</si>
  <si>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</si>
  <si>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</si>
  <si>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</si>
  <si>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</si>
  <si>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</si>
  <si>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</si>
  <si>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</si>
  <si>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</si>
  <si>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</si>
  <si>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</si>
  <si>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</si>
  <si>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</si>
  <si>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</si>
  <si>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</si>
  <si>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</si>
  <si>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</si>
  <si>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</si>
  <si>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</si>
  <si>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</si>
  <si>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</si>
  <si>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</si>
  <si>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</si>
  <si>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</si>
  <si>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</si>
  <si>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</si>
  <si>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</si>
  <si>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</si>
  <si>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</si>
  <si>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</si>
  <si>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</si>
  <si>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</si>
  <si>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</si>
  <si>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</si>
  <si>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</si>
  <si>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</si>
  <si>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</si>
  <si>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</si>
  <si>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</si>
  <si>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</si>
  <si>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</si>
  <si>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</si>
  <si>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</si>
  <si>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</si>
  <si>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</si>
  <si>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</si>
  <si>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</si>
  <si>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</si>
  <si>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</si>
  <si>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</si>
  <si>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</si>
  <si>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</si>
  <si>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</si>
  <si>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</si>
  <si>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</si>
  <si>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</si>
  <si>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</si>
  <si>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</si>
  <si>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</si>
  <si>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</si>
  <si>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</si>
  <si>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</si>
  <si>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</si>
  <si>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</si>
  <si>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</si>
  <si>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</si>
  <si>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</si>
  <si>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</si>
  <si>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</si>
  <si>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</si>
  <si>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</si>
  <si>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</si>
  <si>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</si>
  <si>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</si>
  <si>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</si>
  <si>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</si>
  <si>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</si>
  <si>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</si>
  <si>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</si>
  <si>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</si>
  <si>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PVC COM VISITA, 90 GRAUS, DN 100 X 50 MM, SERIE NORMAL, PARA ESGOTO PREDIAL                                                                                                                                                                                                                                                                                                                                                                                                                        </t>
  </si>
  <si>
    <t xml:space="preserve">JOELHO PVC, COM BOLSA E ANEL, 90 GRAUS, DN 40 X *38* MM, SERIE NORMAL, PARA ESGOTO PREDIAL                                                                                                                                                                                                                                                                                                                                                                                                                </t>
  </si>
  <si>
    <t xml:space="preserve">JOELHO PVC, SOLDAVEL, BB, 45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</si>
  <si>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</si>
  <si>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</si>
  <si>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</si>
  <si>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</si>
  <si>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</si>
  <si>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</si>
  <si>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</si>
  <si>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</si>
  <si>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</si>
  <si>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</si>
  <si>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</si>
  <si>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</si>
  <si>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</si>
  <si>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</si>
  <si>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</si>
  <si>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</si>
  <si>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</si>
  <si>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</si>
  <si>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</si>
  <si>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</si>
  <si>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</si>
  <si>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</si>
  <si>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</si>
  <si>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</si>
  <si>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</si>
  <si>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</si>
  <si>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</si>
  <si>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</si>
  <si>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</si>
  <si>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</si>
  <si>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</si>
  <si>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</si>
  <si>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</si>
  <si>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</si>
  <si>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</si>
  <si>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</si>
  <si>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</si>
  <si>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</si>
  <si>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</si>
  <si>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</si>
  <si>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</si>
  <si>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</si>
  <si>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</si>
  <si>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</si>
  <si>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</si>
  <si>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</si>
  <si>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</si>
  <si>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</si>
  <si>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</si>
  <si>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</si>
  <si>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</si>
  <si>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</si>
  <si>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</si>
  <si>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</si>
  <si>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</si>
  <si>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</si>
  <si>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SOLDAVEL, DN 100 X 100 X 100 MM , SERIE NORMAL PARA ESGOTO PREDIAL                                                                                                                                                                                                                                                                                                                                                                                                                      </t>
  </si>
  <si>
    <t xml:space="preserve">JUNCAO INVERTIDA, PVC SOLDAVEL,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</si>
  <si>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</si>
  <si>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</si>
  <si>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</si>
  <si>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</si>
  <si>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</si>
  <si>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</si>
  <si>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</si>
  <si>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</si>
  <si>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</si>
  <si>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</si>
  <si>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</si>
  <si>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</si>
  <si>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</si>
  <si>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</si>
  <si>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</si>
  <si>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</si>
  <si>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</si>
  <si>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</si>
  <si>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</si>
  <si>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</si>
  <si>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</si>
  <si>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</si>
  <si>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</si>
  <si>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</si>
  <si>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</si>
  <si>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</si>
  <si>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</si>
  <si>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</si>
  <si>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</si>
  <si>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</si>
  <si>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</si>
  <si>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</si>
  <si>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</si>
  <si>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</si>
  <si>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</si>
  <si>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</si>
  <si>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</si>
  <si>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</si>
  <si>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</si>
  <si>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</si>
  <si>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</si>
  <si>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</si>
  <si>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</si>
  <si>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</si>
  <si>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</si>
  <si>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</si>
  <si>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</si>
  <si>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</si>
  <si>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</si>
  <si>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</si>
  <si>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</si>
  <si>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</si>
  <si>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</si>
  <si>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</si>
  <si>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</si>
  <si>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</si>
  <si>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</si>
  <si>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</si>
  <si>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</si>
  <si>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</si>
  <si>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</si>
  <si>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</si>
  <si>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</si>
  <si>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</si>
  <si>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</si>
  <si>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</si>
  <si>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</si>
  <si>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</si>
  <si>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</si>
  <si>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</si>
  <si>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</si>
  <si>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</si>
  <si>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</si>
  <si>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</si>
  <si>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</si>
  <si>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</si>
  <si>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</si>
  <si>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</si>
  <si>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</si>
  <si>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</si>
  <si>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</si>
  <si>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</si>
  <si>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</si>
  <si>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</si>
  <si>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</si>
  <si>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</si>
  <si>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</si>
  <si>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</si>
  <si>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</si>
  <si>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</si>
  <si>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</si>
  <si>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</si>
  <si>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</si>
  <si>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</si>
  <si>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</si>
  <si>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</si>
  <si>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</si>
  <si>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</si>
  <si>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</si>
  <si>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</si>
  <si>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</si>
  <si>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</si>
  <si>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</si>
  <si>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</si>
  <si>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</si>
  <si>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</si>
  <si>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</si>
  <si>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</si>
  <si>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</si>
  <si>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</si>
  <si>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</si>
  <si>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</si>
  <si>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</si>
  <si>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</si>
  <si>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</si>
  <si>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</si>
  <si>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</si>
  <si>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</si>
  <si>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</si>
  <si>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</si>
  <si>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</si>
  <si>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</si>
  <si>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</si>
  <si>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</si>
  <si>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</si>
  <si>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</si>
  <si>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</si>
  <si>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</si>
  <si>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</si>
  <si>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</si>
  <si>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</si>
  <si>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</si>
  <si>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</si>
  <si>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</si>
  <si>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</si>
  <si>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</si>
  <si>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</si>
  <si>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</si>
  <si>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</si>
  <si>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</si>
  <si>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</si>
  <si>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</si>
  <si>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</si>
  <si>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</si>
  <si>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</si>
  <si>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</si>
  <si>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</si>
  <si>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</si>
  <si>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</si>
  <si>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</si>
  <si>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</si>
  <si>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</si>
  <si>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</si>
  <si>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</si>
  <si>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</si>
  <si>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</si>
  <si>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</si>
  <si>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</si>
  <si>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</si>
  <si>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</si>
  <si>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</si>
  <si>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</si>
  <si>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</si>
  <si>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</si>
  <si>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</si>
  <si>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</si>
  <si>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</si>
  <si>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</si>
  <si>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</si>
  <si>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</si>
  <si>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</si>
  <si>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</si>
  <si>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</si>
  <si>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</si>
  <si>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</si>
  <si>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</si>
  <si>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</si>
  <si>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</si>
  <si>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</si>
  <si>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</si>
  <si>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</si>
  <si>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</si>
  <si>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</si>
  <si>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</si>
  <si>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</si>
  <si>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</si>
  <si>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</si>
  <si>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</si>
  <si>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</si>
  <si>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</si>
  <si>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</si>
  <si>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</si>
  <si>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</si>
  <si>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</si>
  <si>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</si>
  <si>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</si>
  <si>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</si>
  <si>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</si>
  <si>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</si>
  <si>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</si>
  <si>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</si>
  <si>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</si>
  <si>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</si>
  <si>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</si>
  <si>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</si>
  <si>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</si>
  <si>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</si>
  <si>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</si>
  <si>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</si>
  <si>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</si>
  <si>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</si>
  <si>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</si>
  <si>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</si>
  <si>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</si>
  <si>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</si>
  <si>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</si>
  <si>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</si>
  <si>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</si>
  <si>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</si>
  <si>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</si>
  <si>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</si>
  <si>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</si>
  <si>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</si>
  <si>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</si>
  <si>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</si>
  <si>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</si>
  <si>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</si>
  <si>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</si>
  <si>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</si>
  <si>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</si>
  <si>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</si>
  <si>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</si>
  <si>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</si>
  <si>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</si>
  <si>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</si>
  <si>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</si>
  <si>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</si>
  <si>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</si>
  <si>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</si>
  <si>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</si>
  <si>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</si>
  <si>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</si>
  <si>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</si>
  <si>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</si>
  <si>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</si>
  <si>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</si>
  <si>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</si>
  <si>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</si>
  <si>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</si>
  <si>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</si>
  <si>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</si>
  <si>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</si>
  <si>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</si>
  <si>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</si>
  <si>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</si>
  <si>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</si>
  <si>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</si>
  <si>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</si>
  <si>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</si>
  <si>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</si>
  <si>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</si>
  <si>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</si>
  <si>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</si>
  <si>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</si>
  <si>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</si>
  <si>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</si>
  <si>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</si>
  <si>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</si>
  <si>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</si>
  <si>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</si>
  <si>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</si>
  <si>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</si>
  <si>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</si>
  <si>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</si>
  <si>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</si>
  <si>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</si>
  <si>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</si>
  <si>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</si>
  <si>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</si>
  <si>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</si>
  <si>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</si>
  <si>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</si>
  <si>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</si>
  <si>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</si>
  <si>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</si>
  <si>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</si>
  <si>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</si>
  <si>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</si>
  <si>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</si>
  <si>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</si>
  <si>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</si>
  <si>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</si>
  <si>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</si>
  <si>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</si>
  <si>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</si>
  <si>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</si>
  <si>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</si>
  <si>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</si>
  <si>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</si>
  <si>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</si>
  <si>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</si>
  <si>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</si>
  <si>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</si>
  <si>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</si>
  <si>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</si>
  <si>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</si>
  <si>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</si>
  <si>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</si>
  <si>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</si>
  <si>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</si>
  <si>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</si>
  <si>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</si>
  <si>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</si>
  <si>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</si>
  <si>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</si>
  <si>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</si>
  <si>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</si>
  <si>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</si>
  <si>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</si>
  <si>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</si>
  <si>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</si>
  <si>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</si>
  <si>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</si>
  <si>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</si>
  <si>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</si>
  <si>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</si>
  <si>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</si>
  <si>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</si>
  <si>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</si>
  <si>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</si>
  <si>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</si>
  <si>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</si>
  <si>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</si>
  <si>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</si>
  <si>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</si>
  <si>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</si>
  <si>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</si>
  <si>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</si>
  <si>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</si>
  <si>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</si>
  <si>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</si>
  <si>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</si>
  <si>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</si>
  <si>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</si>
  <si>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RASPA DE COURO, CANO CURTO (PUNHO *7* CM)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</si>
  <si>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</si>
  <si>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</si>
  <si>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</si>
  <si>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</si>
  <si>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</si>
  <si>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</si>
  <si>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</si>
  <si>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</si>
  <si>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</si>
  <si>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</si>
  <si>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</si>
  <si>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</si>
  <si>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</si>
  <si>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</si>
  <si>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</si>
  <si>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</si>
  <si>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</si>
  <si>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</si>
  <si>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</si>
  <si>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</si>
  <si>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</si>
  <si>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</si>
  <si>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</si>
  <si>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</si>
  <si>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</si>
  <si>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</si>
  <si>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</si>
  <si>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</si>
  <si>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</si>
  <si>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</si>
  <si>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</si>
  <si>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</si>
  <si>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</si>
  <si>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</si>
  <si>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</si>
  <si>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</si>
  <si>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</si>
  <si>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</si>
  <si>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</si>
  <si>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</si>
  <si>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</si>
  <si>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</si>
  <si>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</si>
  <si>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</si>
  <si>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</si>
  <si>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</si>
  <si>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</si>
  <si>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</si>
  <si>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</si>
  <si>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</si>
  <si>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</si>
  <si>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</si>
  <si>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</si>
  <si>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</si>
  <si>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</si>
  <si>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</si>
  <si>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</si>
  <si>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</si>
  <si>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</si>
  <si>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</si>
  <si>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</si>
  <si>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</si>
  <si>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</si>
  <si>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</si>
  <si>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</si>
  <si>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</si>
  <si>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</si>
  <si>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</si>
  <si>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</si>
  <si>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</si>
  <si>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</si>
  <si>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</si>
  <si>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</si>
  <si>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</si>
  <si>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</si>
  <si>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</si>
  <si>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</si>
  <si>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</si>
  <si>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</si>
  <si>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</si>
  <si>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</si>
  <si>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</si>
  <si>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</si>
  <si>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</si>
  <si>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</si>
  <si>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</si>
  <si>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</si>
  <si>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</si>
  <si>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</si>
  <si>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</si>
  <si>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</si>
  <si>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</si>
  <si>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</si>
  <si>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</si>
  <si>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</si>
  <si>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</si>
  <si>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</si>
  <si>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</si>
  <si>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</si>
  <si>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</si>
  <si>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</si>
  <si>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</si>
  <si>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</si>
  <si>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</si>
  <si>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</si>
  <si>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</si>
  <si>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</si>
  <si>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</si>
  <si>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</si>
  <si>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</si>
  <si>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</si>
  <si>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</si>
  <si>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</si>
  <si>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</si>
  <si>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</si>
  <si>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</si>
  <si>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</si>
  <si>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</si>
  <si>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</si>
  <si>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</si>
  <si>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</si>
  <si>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</si>
  <si>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</si>
  <si>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</si>
  <si>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</si>
  <si>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</si>
  <si>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</si>
  <si>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</si>
  <si>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</si>
  <si>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</si>
  <si>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</si>
  <si>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</si>
  <si>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</si>
  <si>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</si>
  <si>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</si>
  <si>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</si>
  <si>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</si>
  <si>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</si>
  <si>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</si>
  <si>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</si>
  <si>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</si>
  <si>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</si>
  <si>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</si>
  <si>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</si>
  <si>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</si>
  <si>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</si>
  <si>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</si>
  <si>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</si>
  <si>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</si>
  <si>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</si>
  <si>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</si>
  <si>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</si>
  <si>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</si>
  <si>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</si>
  <si>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</si>
  <si>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</si>
  <si>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</si>
  <si>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</si>
  <si>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</si>
  <si>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</si>
  <si>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</si>
  <si>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</si>
  <si>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</si>
  <si>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</si>
  <si>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</si>
  <si>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</si>
  <si>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</si>
  <si>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</si>
  <si>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</si>
  <si>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</si>
  <si>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</si>
  <si>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</si>
  <si>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</si>
  <si>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</si>
  <si>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</si>
  <si>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</si>
  <si>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</si>
  <si>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</si>
  <si>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</si>
  <si>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</si>
  <si>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</si>
  <si>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</si>
  <si>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</si>
  <si>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</si>
  <si>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</si>
  <si>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</si>
  <si>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</si>
  <si>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</si>
  <si>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</si>
  <si>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</si>
  <si>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</si>
  <si>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</si>
  <si>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</si>
  <si>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</si>
  <si>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</si>
  <si>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</si>
  <si>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</si>
  <si>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</si>
  <si>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</si>
  <si>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</si>
  <si>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</si>
  <si>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</si>
  <si>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</si>
  <si>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</si>
  <si>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</si>
  <si>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</si>
  <si>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</si>
  <si>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</si>
  <si>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</si>
  <si>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</si>
  <si>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</si>
  <si>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</si>
  <si>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</si>
  <si>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</si>
  <si>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</si>
  <si>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</si>
  <si>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</si>
  <si>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</si>
  <si>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</si>
  <si>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</si>
  <si>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</si>
  <si>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</si>
  <si>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</si>
  <si>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</si>
  <si>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</si>
  <si>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</si>
  <si>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</si>
  <si>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</si>
  <si>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</si>
  <si>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</si>
  <si>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</si>
  <si>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</si>
  <si>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</si>
  <si>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</si>
  <si>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</si>
  <si>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</si>
  <si>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</si>
  <si>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</si>
  <si>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</si>
  <si>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</si>
  <si>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</si>
  <si>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</si>
  <si>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</si>
  <si>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</si>
  <si>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</si>
  <si>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</si>
  <si>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</si>
  <si>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</si>
  <si>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</si>
  <si>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</si>
  <si>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</si>
  <si>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</si>
  <si>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</si>
  <si>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</si>
  <si>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</si>
  <si>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</si>
  <si>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</si>
  <si>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</si>
  <si>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</si>
  <si>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</si>
  <si>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</si>
  <si>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</si>
  <si>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</si>
  <si>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</si>
  <si>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</si>
  <si>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</si>
  <si>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</si>
  <si>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</si>
  <si>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</si>
  <si>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</si>
  <si>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</si>
  <si>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</si>
  <si>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</si>
  <si>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</si>
  <si>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</si>
  <si>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</si>
  <si>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</si>
  <si>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</si>
  <si>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</si>
  <si>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</si>
  <si>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</si>
  <si>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</si>
  <si>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</si>
  <si>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</si>
  <si>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</si>
  <si>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</si>
  <si>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</si>
  <si>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</si>
  <si>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</si>
  <si>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</si>
  <si>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</si>
  <si>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</si>
  <si>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</si>
  <si>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</si>
  <si>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</si>
  <si>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</si>
  <si>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</si>
  <si>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</si>
  <si>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</si>
  <si>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</si>
  <si>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</si>
  <si>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</si>
  <si>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</si>
  <si>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</si>
  <si>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</si>
  <si>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</si>
  <si>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</si>
  <si>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</si>
  <si>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</si>
  <si>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</si>
  <si>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</si>
  <si>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</si>
  <si>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</si>
  <si>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</si>
  <si>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</si>
  <si>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</si>
  <si>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</si>
  <si>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</si>
  <si>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</si>
  <si>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</si>
  <si>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</si>
  <si>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</si>
  <si>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</si>
  <si>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</si>
  <si>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</si>
  <si>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</si>
  <si>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</si>
  <si>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</si>
  <si>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</si>
  <si>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</si>
  <si>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</si>
  <si>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</si>
  <si>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</si>
  <si>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</si>
  <si>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</si>
  <si>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</si>
  <si>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</si>
  <si>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</si>
  <si>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</si>
  <si>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</si>
  <si>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</si>
  <si>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</si>
  <si>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</si>
  <si>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</si>
  <si>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</si>
  <si>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</si>
  <si>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</si>
  <si>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</si>
  <si>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</si>
  <si>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</si>
  <si>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</si>
  <si>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</si>
  <si>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</si>
  <si>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</si>
  <si>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</si>
  <si>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</si>
  <si>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</si>
  <si>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</si>
  <si>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</si>
  <si>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</si>
  <si>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</si>
  <si>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</si>
  <si>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</si>
  <si>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</si>
  <si>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</si>
  <si>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</si>
  <si>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</si>
  <si>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</si>
  <si>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</si>
  <si>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</si>
  <si>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</si>
  <si>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</si>
  <si>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</si>
  <si>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</si>
  <si>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</si>
  <si>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</si>
  <si>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</si>
  <si>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</si>
  <si>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</si>
  <si>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</si>
  <si>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</si>
  <si>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</si>
  <si>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</si>
  <si>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</si>
  <si>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</si>
  <si>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</si>
  <si>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</si>
  <si>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</si>
  <si>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</si>
  <si>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</si>
  <si>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</si>
  <si>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</si>
  <si>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</si>
  <si>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</si>
  <si>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</si>
  <si>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</si>
  <si>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</si>
  <si>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</si>
  <si>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</si>
  <si>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</si>
  <si>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</si>
  <si>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</si>
  <si>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</si>
  <si>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</si>
  <si>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</si>
  <si>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</si>
  <si>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</si>
  <si>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</si>
  <si>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</si>
  <si>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</si>
  <si>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</si>
  <si>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</si>
  <si>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</si>
  <si>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</si>
  <si>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</si>
  <si>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</si>
  <si>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</si>
  <si>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</si>
  <si>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</si>
  <si>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</si>
  <si>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</si>
  <si>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</si>
  <si>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</si>
  <si>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</si>
  <si>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</si>
  <si>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</si>
  <si>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</si>
  <si>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</si>
  <si>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</si>
  <si>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</si>
  <si>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</si>
  <si>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</si>
  <si>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</si>
  <si>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</si>
  <si>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</si>
  <si>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</si>
  <si>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</si>
  <si>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</si>
  <si>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</si>
  <si>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</si>
  <si>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</si>
  <si>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</si>
  <si>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</si>
  <si>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</si>
  <si>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</si>
  <si>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</si>
  <si>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</si>
  <si>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</si>
  <si>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</si>
  <si>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</si>
  <si>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</si>
  <si>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</si>
  <si>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</si>
  <si>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</si>
  <si>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</si>
  <si>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</si>
  <si>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</si>
  <si>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</si>
  <si>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</si>
  <si>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</si>
  <si>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</si>
  <si>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</si>
  <si>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</si>
  <si>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</si>
  <si>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</si>
  <si>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</si>
  <si>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</si>
  <si>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</si>
  <si>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</si>
  <si>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</si>
  <si>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</si>
  <si>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</si>
  <si>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</si>
  <si>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</si>
  <si>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</si>
  <si>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</si>
  <si>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</si>
  <si>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</si>
  <si>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</si>
  <si>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</si>
  <si>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</si>
  <si>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</si>
  <si>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</si>
  <si>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</si>
  <si>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</si>
  <si>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</si>
  <si>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</si>
  <si>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</si>
  <si>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</si>
  <si>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</si>
  <si>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</si>
  <si>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</si>
  <si>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</si>
  <si>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</si>
  <si>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</si>
  <si>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</si>
  <si>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</si>
  <si>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</si>
  <si>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</si>
  <si>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</si>
  <si>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</si>
  <si>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</si>
  <si>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</si>
  <si>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</si>
  <si>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</si>
  <si>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</si>
  <si>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</si>
  <si>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</si>
  <si>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</si>
  <si>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</si>
  <si>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</si>
  <si>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</si>
  <si>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</si>
  <si>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</si>
  <si>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</si>
  <si>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</si>
  <si>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</si>
  <si>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</si>
  <si>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</si>
  <si>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</si>
  <si>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</si>
  <si>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</si>
  <si>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</si>
  <si>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</si>
  <si>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</si>
  <si>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</si>
  <si>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</si>
  <si>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</si>
  <si>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</si>
  <si>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</si>
  <si>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</si>
  <si>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</si>
  <si>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</si>
  <si>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</si>
  <si>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</si>
  <si>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</si>
  <si>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</si>
  <si>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</si>
  <si>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</si>
  <si>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</si>
  <si>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</si>
  <si>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</si>
  <si>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</si>
  <si>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</si>
  <si>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</si>
  <si>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</si>
  <si>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</si>
  <si>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</si>
  <si>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</si>
  <si>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</si>
  <si>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</si>
  <si>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</si>
  <si>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</si>
  <si>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</si>
  <si>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</si>
  <si>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</si>
  <si>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</si>
  <si>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</si>
  <si>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</si>
  <si>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</si>
  <si>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</si>
  <si>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</si>
  <si>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</si>
  <si>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</si>
  <si>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</si>
  <si>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</si>
  <si>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</si>
  <si>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</si>
  <si>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</si>
  <si>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</si>
  <si>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</si>
  <si>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</si>
  <si>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</si>
  <si>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</si>
  <si>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</si>
  <si>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</si>
  <si>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</si>
  <si>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</si>
  <si>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</si>
  <si>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</si>
  <si>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</si>
  <si>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</si>
  <si>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</si>
  <si>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</si>
  <si>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</si>
  <si>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</si>
  <si>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</si>
  <si>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</si>
  <si>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</si>
  <si>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</si>
  <si>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</si>
  <si>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</si>
  <si>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</si>
  <si>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</si>
  <si>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</si>
  <si>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</si>
  <si>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</si>
  <si>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</si>
  <si>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</si>
  <si>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</si>
  <si>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</si>
  <si>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</si>
  <si>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</si>
  <si>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</si>
  <si>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</si>
  <si>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</si>
  <si>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</si>
  <si>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</si>
  <si>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</si>
  <si>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</si>
  <si>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</si>
  <si>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</si>
  <si>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</si>
  <si>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</si>
  <si>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</si>
  <si>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</si>
  <si>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</si>
  <si>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</si>
  <si>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</si>
  <si>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</si>
  <si>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</si>
  <si>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</si>
  <si>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</si>
  <si>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</si>
  <si>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</si>
  <si>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</si>
  <si>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</si>
  <si>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</si>
  <si>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</si>
  <si>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</si>
  <si>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</si>
  <si>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</si>
  <si>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</si>
  <si>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</si>
  <si>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</si>
  <si>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</si>
  <si>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</si>
  <si>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</si>
  <si>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</si>
  <si>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</si>
  <si>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</si>
  <si>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</si>
  <si>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</si>
  <si>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</si>
  <si>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</si>
  <si>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</si>
  <si>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</si>
  <si>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</si>
  <si>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</si>
  <si>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</si>
  <si>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</si>
  <si>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</si>
  <si>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</si>
  <si>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</si>
  <si>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</si>
  <si>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</si>
  <si>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</si>
  <si>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</si>
  <si>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</si>
  <si>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</si>
  <si>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</si>
  <si>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</si>
  <si>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</si>
  <si>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</si>
  <si>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</si>
  <si>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</si>
  <si>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</si>
  <si>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</si>
  <si>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</si>
  <si>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</si>
  <si>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</si>
  <si>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</si>
  <si>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</si>
  <si>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</si>
  <si>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</si>
  <si>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</si>
  <si>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</si>
  <si>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</si>
  <si>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</si>
  <si>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</si>
  <si>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</si>
  <si>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</si>
  <si>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</si>
  <si>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</si>
  <si>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</si>
  <si>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</si>
  <si>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</si>
  <si>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</si>
  <si>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</si>
  <si>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</si>
  <si>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</si>
  <si>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</si>
  <si>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</si>
  <si>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</si>
  <si>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</si>
  <si>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</si>
  <si>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</si>
  <si>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</si>
  <si>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</si>
  <si>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</si>
  <si>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</si>
  <si>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</si>
  <si>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</si>
  <si>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</si>
  <si>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</si>
  <si>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</si>
  <si>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</si>
  <si>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</si>
  <si>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</si>
  <si>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</si>
  <si>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</si>
  <si>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</si>
  <si>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</si>
  <si>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</si>
  <si>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</si>
  <si>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</si>
  <si>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</si>
  <si>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</si>
  <si>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</si>
  <si>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</si>
  <si>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</si>
  <si>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</si>
  <si>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</si>
  <si>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</si>
  <si>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</si>
  <si>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</si>
  <si>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</si>
  <si>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</si>
  <si>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</si>
  <si>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</si>
  <si>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</si>
  <si>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</si>
  <si>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</si>
  <si>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</si>
  <si>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</si>
  <si>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</si>
  <si>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</si>
  <si>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</si>
  <si>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</si>
  <si>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</si>
  <si>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</si>
  <si>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</si>
  <si>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</si>
  <si>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</si>
  <si>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</si>
  <si>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</si>
  <si>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</si>
  <si>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</si>
  <si>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</si>
  <si>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</si>
  <si>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</si>
  <si>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</si>
  <si>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</si>
  <si>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</si>
  <si>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</si>
  <si>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</si>
  <si>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</si>
  <si>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</si>
  <si>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</si>
  <si>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</si>
  <si>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</si>
  <si>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</si>
  <si>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</si>
  <si>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</si>
  <si>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</si>
  <si>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</si>
  <si>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</si>
  <si>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</si>
  <si>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</si>
  <si>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</si>
  <si>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</si>
  <si>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</si>
  <si>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</si>
  <si>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</si>
  <si>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</si>
  <si>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</si>
  <si>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</si>
  <si>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</si>
  <si>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</si>
  <si>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</si>
  <si>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</si>
  <si>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</si>
  <si>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</si>
  <si>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</si>
  <si>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</si>
  <si>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</si>
  <si>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</si>
  <si>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</si>
  <si>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</si>
  <si>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</si>
  <si>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</si>
  <si>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</si>
  <si>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</si>
  <si>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</si>
  <si>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</si>
  <si>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</si>
  <si>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</si>
  <si>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</si>
  <si>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</si>
  <si>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</si>
  <si>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</si>
  <si>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</si>
  <si>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</si>
  <si>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</si>
  <si>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</si>
  <si>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</si>
  <si>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</si>
  <si>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</si>
  <si>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</si>
  <si>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</si>
  <si>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</si>
  <si>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</si>
  <si>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</si>
  <si>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</si>
  <si>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</si>
  <si>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</si>
  <si>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</si>
  <si>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</si>
  <si>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</si>
  <si>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</si>
  <si>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</si>
  <si>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</si>
  <si>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</si>
  <si>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</si>
  <si>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</si>
  <si>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</si>
  <si>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</si>
  <si>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</si>
  <si>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</si>
  <si>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</si>
  <si>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</si>
  <si>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</si>
  <si>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</si>
  <si>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</si>
  <si>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</si>
  <si>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</si>
  <si>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</si>
  <si>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</si>
  <si>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</si>
  <si>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</si>
  <si>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</si>
  <si>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</si>
  <si>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</si>
  <si>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</si>
  <si>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</si>
  <si>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</si>
  <si>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</si>
  <si>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</si>
  <si>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</si>
  <si>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</si>
  <si>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</si>
  <si>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</si>
  <si>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</si>
  <si>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</si>
  <si>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</si>
  <si>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</si>
  <si>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</si>
  <si>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</si>
  <si>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</si>
  <si>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</si>
  <si>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</si>
  <si>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</si>
  <si>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</si>
  <si>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</si>
  <si>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</si>
  <si>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</si>
  <si>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</si>
  <si>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</si>
  <si>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</si>
  <si>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</si>
  <si>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</si>
  <si>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</si>
  <si>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</si>
  <si>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</si>
  <si>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</si>
  <si>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</si>
  <si>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</si>
  <si>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</si>
  <si>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</si>
  <si>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</si>
  <si>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</si>
  <si>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</si>
  <si>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</si>
  <si>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</si>
  <si>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</si>
  <si>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</si>
  <si>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</si>
  <si>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</si>
  <si>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</si>
  <si>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</si>
  <si>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</si>
  <si>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</si>
  <si>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</si>
  <si>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</si>
  <si>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</si>
  <si>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</si>
  <si>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</si>
  <si>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</si>
  <si>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</si>
  <si>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</si>
  <si>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</si>
  <si>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</si>
  <si>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</si>
  <si>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</si>
  <si>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</si>
  <si>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</si>
  <si>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</si>
  <si>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</si>
  <si>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</si>
  <si>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</si>
  <si>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</si>
  <si>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</si>
  <si>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</si>
  <si>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</si>
  <si>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</si>
  <si>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</si>
  <si>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</si>
  <si>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</si>
  <si>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</si>
  <si>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</si>
  <si>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</si>
  <si>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</si>
  <si>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</si>
  <si>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</si>
  <si>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</si>
  <si>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</si>
  <si>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</si>
  <si>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</si>
  <si>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</si>
  <si>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</si>
  <si>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</si>
  <si>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</si>
  <si>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</si>
  <si>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</si>
  <si>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</si>
  <si>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</si>
  <si>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</si>
  <si>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</si>
  <si>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</si>
  <si>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</si>
  <si>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</si>
  <si>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</si>
  <si>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</si>
  <si>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</si>
  <si>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</si>
  <si>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</si>
  <si>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</si>
  <si>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</si>
  <si>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</si>
  <si>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</si>
  <si>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</si>
  <si>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</si>
  <si>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</si>
  <si>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</si>
  <si>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</si>
  <si>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</si>
  <si>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</si>
  <si>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</si>
  <si>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</si>
  <si>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</si>
  <si>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</si>
  <si>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</si>
  <si>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</si>
  <si>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</si>
  <si>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</si>
  <si>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</si>
  <si>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</si>
  <si>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</si>
  <si>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</si>
  <si>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</si>
  <si>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</si>
  <si>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</si>
  <si>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</si>
  <si>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</si>
  <si>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</si>
  <si>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</si>
  <si>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</si>
  <si>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</si>
  <si>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</si>
  <si>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</si>
  <si>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</si>
  <si>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</si>
  <si>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</si>
  <si>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</si>
  <si>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</si>
  <si>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</si>
  <si>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</si>
  <si>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</si>
  <si>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</si>
  <si>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</si>
  <si>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</si>
  <si>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</si>
  <si>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</si>
  <si>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</si>
  <si>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</si>
  <si>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</si>
  <si>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</si>
  <si>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</si>
  <si>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</si>
  <si>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</si>
  <si>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</si>
  <si>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</si>
  <si>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</si>
  <si>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</si>
  <si>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</si>
  <si>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</si>
  <si>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</si>
  <si>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</si>
  <si>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</si>
  <si>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</si>
  <si>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</si>
  <si>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</si>
  <si>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</si>
  <si>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</si>
  <si>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</si>
  <si>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</si>
  <si>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</si>
  <si>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</si>
  <si>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</si>
  <si>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</si>
  <si>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</si>
  <si>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</si>
  <si>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</si>
  <si>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</si>
  <si>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</si>
  <si>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</si>
  <si>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</si>
  <si>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</si>
  <si>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</si>
  <si>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</si>
  <si>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</si>
  <si>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</si>
  <si>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</si>
  <si>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</si>
  <si>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</si>
  <si>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</si>
  <si>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</si>
  <si>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</si>
  <si>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</si>
  <si>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</si>
  <si>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</si>
  <si>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</si>
  <si>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</si>
  <si>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</si>
  <si>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</si>
  <si>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</si>
  <si>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</si>
  <si>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</si>
  <si>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</si>
  <si>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</si>
  <si>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</si>
  <si>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</si>
  <si>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</si>
  <si>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</si>
  <si>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</si>
  <si>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</si>
  <si>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</si>
  <si>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</si>
  <si>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</si>
  <si>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</si>
  <si>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</si>
  <si>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</si>
  <si>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</si>
  <si>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</si>
  <si>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</si>
  <si>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</si>
  <si>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</si>
  <si>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</si>
  <si>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</si>
  <si>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</si>
  <si>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</si>
  <si>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</si>
  <si>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</si>
  <si>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</si>
  <si>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</si>
  <si>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</si>
  <si>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</si>
  <si>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</si>
  <si>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</si>
  <si>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</si>
  <si>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</si>
  <si>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</si>
  <si>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</si>
  <si>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</si>
  <si>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</si>
  <si>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</si>
  <si>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</si>
  <si>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</si>
  <si>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</si>
  <si>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</si>
  <si>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</si>
  <si>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</si>
  <si>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</si>
  <si>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</si>
  <si>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</si>
  <si>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</si>
  <si>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</si>
  <si>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</si>
  <si>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</si>
  <si>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</si>
  <si>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</si>
  <si>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</si>
  <si>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</si>
  <si>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</si>
  <si>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</si>
  <si>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</si>
  <si>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</si>
  <si>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</si>
  <si>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</si>
  <si>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</si>
  <si>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</si>
  <si>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</si>
  <si>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</si>
  <si>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</si>
  <si>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</si>
  <si>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</si>
  <si>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</si>
  <si>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</si>
  <si>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</si>
  <si>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</si>
  <si>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</si>
  <si>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</si>
  <si>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</si>
  <si>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</si>
  <si>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</si>
  <si>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</si>
  <si>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</si>
  <si>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</si>
  <si>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</si>
  <si>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</si>
  <si>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</si>
  <si>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</si>
  <si>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</si>
  <si>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</si>
  <si>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</si>
  <si>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</si>
  <si>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</si>
  <si>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</si>
  <si>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</si>
  <si>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</si>
  <si>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</si>
  <si>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</si>
  <si>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</si>
  <si>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</si>
  <si>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</si>
  <si>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</si>
  <si>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</si>
  <si>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</si>
  <si>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</si>
  <si>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</si>
  <si>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</si>
  <si>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</si>
  <si>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</si>
  <si>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</si>
  <si>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</si>
  <si>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</si>
  <si>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</si>
  <si>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</si>
  <si>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</si>
  <si>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</si>
  <si>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</si>
  <si>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</si>
  <si>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</si>
  <si>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</si>
  <si>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</si>
  <si>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</si>
  <si>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</si>
  <si>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</si>
  <si>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</si>
  <si>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</si>
  <si>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</si>
  <si>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</si>
  <si>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</si>
  <si>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</si>
  <si>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</si>
  <si>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</si>
  <si>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</si>
  <si>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</si>
  <si>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</si>
  <si>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</si>
  <si>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</si>
  <si>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</si>
  <si>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</si>
  <si>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</si>
  <si>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</si>
  <si>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</si>
  <si>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</si>
  <si>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</si>
  <si>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</si>
  <si>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</si>
  <si>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</si>
  <si>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</si>
  <si>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</si>
  <si>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</si>
  <si>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</si>
  <si>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</si>
  <si>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</si>
  <si>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</si>
  <si>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</si>
  <si>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</si>
  <si>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</si>
  <si>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</si>
  <si>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</si>
  <si>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</si>
  <si>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</si>
  <si>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</si>
  <si>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</si>
  <si>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</si>
  <si>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</si>
  <si>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</si>
  <si>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</si>
  <si>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</si>
  <si>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</si>
  <si>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</si>
  <si>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</si>
  <si>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</si>
  <si>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</si>
  <si>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</si>
  <si>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</si>
  <si>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</si>
  <si>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</si>
  <si>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</si>
  <si>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</si>
  <si>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</si>
  <si>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</si>
  <si>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</si>
  <si>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</si>
  <si>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</si>
  <si>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</si>
  <si>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</si>
  <si>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</si>
  <si>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</si>
  <si>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</si>
  <si>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</si>
  <si>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</si>
  <si>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</si>
  <si>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</si>
  <si>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</si>
  <si>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</si>
  <si>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</si>
  <si>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</si>
  <si>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</si>
  <si>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</si>
  <si>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</si>
  <si>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</si>
  <si>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</si>
  <si>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</si>
  <si>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</si>
  <si>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</si>
  <si>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</si>
  <si>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</si>
  <si>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</si>
  <si>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</si>
  <si>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</si>
  <si>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</si>
  <si>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</si>
  <si>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</si>
  <si>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</si>
  <si>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</si>
  <si>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</si>
  <si>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</si>
  <si>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</si>
  <si>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</si>
  <si>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</si>
  <si>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</si>
  <si>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</si>
  <si>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</si>
  <si>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</si>
  <si>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</si>
  <si>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</si>
  <si>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</si>
  <si>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</si>
  <si>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</si>
  <si>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</si>
  <si>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</si>
  <si>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</si>
  <si>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</si>
  <si>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</si>
  <si>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</si>
  <si>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</si>
  <si>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</si>
  <si>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</si>
  <si>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</si>
  <si>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</si>
  <si>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</si>
  <si>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</si>
  <si>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</si>
  <si>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</si>
  <si>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</si>
  <si>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</si>
  <si>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</si>
  <si>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</si>
  <si>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</si>
  <si>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</si>
  <si>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</si>
  <si>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</si>
  <si>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</si>
  <si>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</si>
  <si>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</si>
  <si>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</si>
  <si>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</si>
  <si>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</si>
  <si>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</si>
  <si>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</si>
  <si>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</si>
  <si>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</si>
  <si>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</si>
  <si>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</si>
  <si>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</si>
  <si>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</si>
  <si>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</si>
  <si>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</si>
  <si>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</si>
  <si>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</si>
  <si>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</si>
  <si>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</si>
  <si>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</si>
  <si>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</si>
  <si>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</si>
  <si>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</si>
  <si>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</si>
  <si>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</si>
  <si>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</si>
  <si>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</si>
  <si>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</si>
  <si>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</si>
  <si>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</si>
  <si>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</si>
  <si>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</si>
  <si>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</si>
  <si>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</si>
  <si>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</si>
  <si>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</si>
  <si>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</si>
  <si>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</si>
  <si>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</si>
  <si>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</si>
  <si>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</si>
  <si>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</si>
  <si>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</si>
  <si>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</si>
  <si>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</si>
  <si>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</si>
  <si>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</si>
  <si>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</si>
  <si>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</si>
  <si>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</si>
  <si>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</si>
  <si>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</si>
  <si>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</si>
  <si>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</si>
  <si>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</si>
  <si>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</si>
  <si>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</si>
  <si>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</si>
  <si>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</si>
  <si>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</si>
  <si>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</si>
  <si>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</si>
  <si>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</si>
  <si>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</si>
  <si>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</si>
  <si>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</si>
  <si>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</si>
  <si>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</si>
  <si>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</si>
  <si>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</si>
  <si>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</si>
  <si>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</si>
  <si>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</si>
  <si>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</si>
  <si>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</si>
  <si>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</si>
  <si>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</si>
  <si>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</si>
  <si>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</si>
  <si>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</si>
  <si>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</si>
  <si>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</si>
  <si>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</si>
  <si>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</si>
  <si>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</si>
  <si>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</si>
  <si>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</si>
  <si>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</si>
  <si>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</si>
  <si>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</si>
  <si>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</si>
  <si>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</si>
  <si>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</si>
  <si>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</si>
  <si>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</si>
  <si>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</si>
  <si>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</si>
  <si>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</si>
  <si>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</si>
  <si>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</si>
  <si>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</si>
  <si>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</si>
  <si>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</si>
  <si>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</si>
  <si>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</si>
  <si>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</si>
  <si>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</si>
  <si>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</si>
  <si>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</si>
  <si>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</si>
  <si>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</si>
  <si>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</si>
  <si>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</si>
  <si>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</si>
  <si>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</si>
  <si>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</si>
  <si>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</si>
  <si>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</si>
  <si>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</si>
  <si>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</si>
  <si>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</si>
  <si>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</si>
  <si>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</si>
  <si>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</si>
  <si>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</si>
  <si>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</si>
  <si>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</si>
  <si>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</si>
  <si>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</si>
  <si>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</si>
  <si>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</si>
  <si>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</si>
  <si>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</si>
  <si>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</si>
  <si>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</si>
  <si>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</si>
  <si>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</si>
  <si>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</si>
  <si>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</si>
  <si>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</si>
  <si>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</si>
  <si>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</si>
  <si>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</si>
  <si>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</si>
  <si>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</si>
  <si>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</si>
  <si>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</si>
  <si>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</si>
  <si>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</si>
  <si>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</si>
  <si>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</si>
  <si>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</si>
  <si>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</si>
  <si>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</si>
  <si>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</si>
  <si>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</si>
  <si>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</si>
  <si>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</si>
  <si>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</si>
  <si>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</si>
  <si>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</si>
  <si>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</si>
  <si>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</si>
  <si>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</si>
  <si>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</si>
  <si>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</si>
  <si>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</si>
  <si>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</si>
  <si>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</si>
  <si>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</si>
  <si>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</si>
  <si>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</si>
  <si>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</si>
  <si>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</si>
  <si>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</si>
  <si>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</si>
  <si>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</si>
  <si>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</si>
  <si>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</si>
  <si>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</si>
  <si>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</si>
  <si>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</si>
  <si>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</si>
  <si>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</si>
  <si>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</si>
  <si>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</si>
  <si>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</si>
  <si>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</si>
  <si>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</si>
  <si>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</si>
  <si>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</si>
  <si>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</si>
  <si>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</si>
  <si>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</si>
  <si>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</si>
  <si>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</si>
  <si>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</si>
  <si>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</si>
  <si>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</si>
  <si>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</si>
  <si>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</si>
  <si>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</si>
  <si>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</si>
  <si>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</si>
  <si>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</si>
  <si>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</si>
  <si>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</si>
  <si>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</si>
  <si>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</si>
  <si>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</si>
  <si>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</si>
  <si>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</si>
  <si>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</si>
  <si>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</si>
  <si>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</si>
  <si>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</si>
  <si>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</si>
  <si>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</si>
  <si>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</si>
  <si>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</si>
  <si>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</si>
  <si>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</si>
  <si>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</si>
  <si>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</si>
  <si>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</si>
  <si>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</si>
  <si>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</si>
  <si>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</si>
  <si>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</si>
  <si>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</si>
  <si>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</si>
  <si>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</si>
  <si>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</si>
  <si>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</si>
  <si>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</si>
  <si>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</si>
  <si>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</si>
  <si>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</si>
  <si>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</si>
  <si>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</si>
  <si>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</si>
  <si>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</si>
  <si>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</si>
  <si>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</si>
  <si>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</si>
  <si>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</si>
  <si>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</si>
  <si>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</si>
  <si>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</si>
  <si>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</si>
  <si>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</si>
  <si>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</si>
  <si>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</si>
  <si>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</si>
  <si>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</si>
  <si>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</si>
  <si>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</si>
  <si>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</si>
  <si>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</si>
  <si>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</si>
  <si>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</si>
  <si>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</si>
  <si>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</si>
  <si>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</si>
  <si>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</si>
  <si>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</si>
  <si>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</si>
  <si>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</si>
  <si>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</si>
  <si>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</si>
  <si>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</si>
  <si>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</si>
  <si>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</si>
  <si>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</si>
  <si>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</si>
  <si>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</si>
  <si>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</si>
  <si>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</si>
  <si>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</si>
  <si>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</si>
  <si>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</si>
  <si>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</si>
  <si>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</si>
  <si>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</si>
  <si>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</si>
  <si>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</si>
  <si>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</si>
  <si>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</si>
  <si>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</si>
  <si>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</si>
  <si>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</si>
  <si>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</si>
  <si>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</si>
  <si>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</si>
  <si>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</si>
  <si>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</si>
  <si>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</si>
  <si>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</si>
  <si>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</si>
  <si>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</si>
  <si>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</si>
  <si>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</si>
  <si>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</si>
  <si>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</si>
  <si>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</si>
  <si>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</si>
  <si>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</si>
  <si>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</si>
  <si>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</si>
  <si>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</si>
  <si>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</si>
  <si>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</si>
  <si>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</si>
  <si>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</si>
  <si>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</si>
  <si>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</si>
  <si>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</si>
  <si>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</si>
  <si>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</si>
  <si>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</si>
  <si>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</si>
  <si>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</si>
  <si>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</si>
  <si>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</si>
  <si>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</si>
  <si>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</si>
  <si>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</si>
  <si>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</si>
  <si>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</si>
  <si>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</si>
  <si>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</si>
  <si>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</si>
  <si>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</si>
  <si>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</si>
  <si>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</si>
  <si>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</si>
  <si>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</si>
  <si>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</si>
  <si>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</si>
  <si>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</si>
  <si>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</si>
  <si>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</si>
  <si>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</si>
  <si>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</si>
  <si>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</si>
  <si>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</si>
  <si>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</si>
  <si>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</si>
  <si>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</si>
  <si>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</si>
  <si>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</si>
  <si>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</si>
  <si>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</si>
  <si>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</si>
  <si>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</si>
  <si>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</si>
  <si>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</si>
  <si>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</si>
  <si>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</si>
  <si>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</si>
  <si>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</si>
  <si>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</si>
  <si>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</si>
  <si>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</si>
  <si>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</si>
  <si>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</si>
  <si>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</si>
  <si>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</si>
  <si>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</si>
  <si>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</si>
  <si>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</si>
  <si>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</si>
  <si>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</si>
  <si>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</si>
  <si>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</si>
  <si>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</si>
  <si>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</si>
  <si>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</si>
  <si>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</si>
  <si>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</si>
  <si>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</si>
  <si>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</si>
  <si>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</si>
  <si>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</si>
  <si>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</si>
  <si>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</si>
  <si>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</si>
  <si>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</si>
  <si>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</si>
  <si>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</si>
  <si>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</si>
  <si>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</si>
  <si>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</si>
  <si>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</si>
  <si>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</si>
  <si>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</si>
  <si>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</si>
  <si>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</si>
  <si>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</si>
  <si>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</si>
  <si>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</si>
  <si>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</si>
  <si>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</si>
  <si>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</si>
  <si>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</si>
  <si>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</si>
  <si>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</si>
  <si>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</si>
  <si>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</si>
  <si>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</si>
  <si>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</si>
  <si>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</si>
  <si>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</si>
  <si>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</si>
  <si>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</si>
  <si>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</si>
  <si>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</si>
  <si>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</si>
  <si>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</si>
  <si>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</si>
  <si>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</si>
  <si>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</si>
  <si>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</si>
  <si>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</si>
  <si>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</si>
  <si>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</si>
  <si>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</si>
  <si>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</si>
  <si>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</si>
  <si>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</si>
  <si>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</si>
  <si>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</si>
  <si>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</si>
  <si>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</si>
  <si>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</si>
  <si>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</si>
  <si>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</si>
  <si>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</si>
  <si>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</si>
  <si>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</si>
  <si>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</si>
  <si>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</si>
  <si>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</si>
  <si>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</si>
  <si>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</si>
  <si>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</si>
  <si>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</si>
  <si>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</si>
  <si>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</si>
  <si>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</si>
  <si>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</si>
  <si>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</si>
  <si>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</si>
  <si>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</si>
  <si>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</si>
  <si>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</si>
  <si>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</si>
  <si>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</si>
  <si>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</si>
  <si>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</si>
  <si>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</si>
  <si>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</si>
  <si>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</si>
  <si>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</si>
  <si>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</si>
  <si>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</si>
  <si>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</si>
  <si>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</si>
  <si>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</si>
  <si>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</si>
  <si>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</si>
  <si>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</si>
  <si>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</si>
  <si>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</si>
  <si>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</si>
  <si>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</si>
  <si>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</si>
  <si>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</si>
  <si>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</si>
  <si>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</si>
  <si>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</si>
  <si>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</si>
  <si>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</si>
  <si>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</si>
  <si>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</si>
  <si>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</si>
  <si>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</si>
  <si>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</si>
  <si>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</si>
  <si>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</si>
  <si>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</si>
  <si>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</si>
  <si>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</si>
  <si>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</si>
  <si>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</si>
  <si>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</si>
  <si>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</si>
  <si>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</si>
  <si>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</si>
  <si>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</si>
  <si>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</si>
  <si>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</si>
  <si>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</si>
  <si>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</si>
  <si>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</si>
  <si>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</si>
  <si>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</si>
  <si>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</si>
  <si>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</si>
  <si>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</si>
  <si>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</si>
  <si>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</si>
  <si>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</si>
  <si>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</si>
  <si>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</si>
  <si>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</si>
  <si>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</si>
  <si>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</si>
  <si>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</si>
  <si>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</si>
  <si>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</si>
  <si>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</si>
  <si>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</si>
  <si>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</si>
  <si>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</si>
  <si>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</si>
  <si>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</si>
  <si>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</si>
  <si>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</si>
  <si>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</si>
  <si>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</si>
  <si>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</si>
  <si>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</si>
  <si>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</si>
  <si>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</si>
  <si>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</si>
  <si>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</si>
  <si>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</si>
  <si>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</si>
  <si>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</si>
  <si>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</si>
  <si>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</si>
  <si>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</si>
  <si>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</si>
  <si>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</si>
  <si>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</si>
  <si>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</si>
  <si>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</si>
  <si>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</si>
  <si>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</si>
  <si>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</si>
  <si>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</si>
  <si>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</si>
  <si>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</si>
  <si>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</si>
  <si>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</si>
  <si>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</si>
  <si>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</si>
  <si>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</si>
  <si>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</si>
  <si>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</si>
  <si>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</si>
  <si>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</si>
  <si>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</si>
  <si>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</si>
  <si>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</si>
  <si>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</si>
  <si>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</si>
  <si>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</si>
  <si>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</si>
  <si>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</si>
  <si>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</si>
  <si>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</si>
  <si>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</si>
  <si>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</si>
  <si>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</si>
  <si>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</si>
  <si>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</si>
  <si>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</si>
  <si>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</si>
  <si>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</si>
  <si>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</si>
  <si>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</si>
  <si>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</si>
  <si>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</si>
  <si>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</si>
  <si>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</si>
  <si>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</si>
  <si>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</si>
  <si>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</si>
  <si>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</si>
  <si>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</si>
  <si>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</si>
  <si>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</si>
  <si>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</si>
  <si>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</si>
  <si>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</si>
  <si>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</si>
  <si>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</si>
  <si>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</si>
  <si>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</si>
  <si>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</si>
  <si>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</si>
  <si>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</si>
  <si>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</si>
  <si>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</si>
  <si>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</si>
  <si>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</si>
  <si>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</si>
  <si>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</si>
  <si>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</si>
  <si>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</si>
  <si>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</si>
  <si>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</si>
  <si>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</si>
  <si>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</si>
  <si>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</si>
  <si>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</si>
  <si>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</si>
  <si>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</si>
  <si>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</si>
  <si>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</si>
  <si>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</si>
  <si>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</si>
  <si>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</si>
  <si>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</si>
  <si>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</si>
  <si>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</si>
  <si>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</si>
  <si>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</si>
  <si>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</si>
  <si>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</si>
  <si>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</si>
  <si>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</si>
  <si>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</si>
  <si>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</si>
  <si>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</si>
  <si>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</si>
  <si>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</si>
  <si>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</si>
  <si>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</si>
  <si>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</si>
  <si>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</si>
  <si>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</si>
  <si>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</si>
  <si>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</si>
  <si>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</si>
  <si>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</si>
  <si>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</si>
  <si>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</si>
  <si>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</si>
  <si>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</si>
  <si>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</si>
  <si>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</si>
  <si>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</si>
  <si>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</si>
  <si>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</si>
  <si>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</si>
  <si>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</si>
  <si>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</si>
  <si>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</si>
  <si>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</si>
  <si>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</si>
  <si>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</si>
  <si>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</si>
  <si>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</si>
  <si>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</si>
  <si>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</si>
  <si>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</si>
  <si>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</si>
  <si>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</si>
  <si>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</si>
  <si>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</si>
  <si>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</si>
  <si>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</si>
  <si>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</si>
  <si>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</si>
  <si>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</si>
  <si>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</si>
  <si>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</si>
  <si>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</si>
  <si>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</si>
  <si>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</si>
  <si>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</si>
  <si>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</si>
  <si>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</si>
  <si>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</si>
  <si>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</si>
  <si>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</si>
  <si>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</si>
  <si>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</si>
  <si>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</si>
  <si>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</si>
  <si>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</si>
  <si>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</si>
  <si>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</si>
  <si>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</si>
  <si>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</si>
  <si>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</si>
  <si>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</si>
  <si>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</si>
  <si>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</si>
  <si>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</si>
  <si>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</si>
  <si>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</si>
  <si>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</si>
  <si>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</si>
  <si>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</si>
  <si>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</si>
  <si>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</si>
  <si>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</si>
  <si>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</si>
  <si>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</si>
  <si>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</si>
  <si>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</si>
  <si>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</si>
  <si>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</si>
  <si>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</si>
  <si>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</si>
  <si>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</si>
  <si>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</si>
  <si>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</si>
  <si>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</si>
  <si>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</si>
  <si>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</si>
  <si>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</si>
  <si>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</si>
  <si>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</si>
  <si>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</si>
  <si>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</si>
  <si>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</si>
  <si>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</si>
  <si>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</si>
  <si>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</si>
  <si>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</si>
  <si>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</si>
  <si>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</si>
  <si>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</si>
  <si>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</si>
  <si>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</si>
  <si>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</si>
  <si>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</si>
  <si>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</si>
  <si>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</si>
  <si>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</si>
  <si>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</si>
  <si>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</si>
  <si>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</si>
  <si>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</si>
  <si>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</si>
  <si>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</si>
  <si>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</si>
  <si>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PCI.817.01 - CUSTO DE COMPOSIÇÕES - SINTÉTICO                                               DATA DE EMISSÃO: 11/08/2022 23:28:02            DATA DE RT: 10/08/2022</t>
  </si>
  <si>
    <t>ABRANGÊNCIA : NACIONAL                                              LOCALIDADE  : GOIANIA                                                                                                             DATA DE PREÇO   : 07/2022 REFERÊNCIA COLETA : MEDIANO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</si>
  <si>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</si>
  <si>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</si>
  <si>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</si>
  <si>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</si>
  <si>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</si>
  <si>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</si>
  <si>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</si>
  <si>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</si>
  <si>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</si>
  <si>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</si>
  <si>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</si>
  <si>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</si>
  <si>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</si>
  <si>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</si>
  <si>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</si>
  <si>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</si>
  <si>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</si>
  <si>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</si>
  <si>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</si>
  <si>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</si>
  <si>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</si>
  <si>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</si>
  <si>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</si>
  <si>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</si>
  <si>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</si>
  <si>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</si>
  <si>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</si>
  <si>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</si>
  <si>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</si>
  <si>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</si>
  <si>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</si>
  <si>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</si>
  <si>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</si>
  <si>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</si>
  <si>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</si>
  <si>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</si>
  <si>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</si>
  <si>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</si>
  <si>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</si>
  <si>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</si>
  <si>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</si>
  <si>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</si>
  <si>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</si>
  <si>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</si>
  <si>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</si>
  <si>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</si>
  <si>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</si>
  <si>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</si>
  <si>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</si>
  <si>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</si>
  <si>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</si>
  <si>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</si>
  <si>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</si>
  <si>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</si>
  <si>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</si>
  <si>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</si>
  <si>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</si>
  <si>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</si>
  <si>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</si>
  <si>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</si>
  <si>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</si>
  <si>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</si>
  <si>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</si>
  <si>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</si>
  <si>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</si>
  <si>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</si>
  <si>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</si>
  <si>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</si>
  <si>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</si>
  <si>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</si>
  <si>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</si>
  <si>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</si>
  <si>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</si>
  <si>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</si>
  <si>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</si>
  <si>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</si>
  <si>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</si>
  <si>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</si>
  <si>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</si>
  <si>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</si>
  <si>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</si>
  <si>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</si>
  <si>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</si>
  <si>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</si>
  <si>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</si>
  <si>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</si>
  <si>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</si>
  <si>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</si>
  <si>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</si>
  <si>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</si>
  <si>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</si>
  <si>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</si>
  <si>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</si>
  <si>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</si>
  <si>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</si>
  <si>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</si>
  <si>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</si>
  <si>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</si>
  <si>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</si>
  <si>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</si>
  <si>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</si>
  <si>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</si>
  <si>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</si>
  <si>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</si>
  <si>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</si>
  <si>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</si>
  <si>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</si>
  <si>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</si>
  <si>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</si>
  <si>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</si>
  <si>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</si>
  <si>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</si>
  <si>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</si>
  <si>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</si>
  <si>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</si>
  <si>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</si>
  <si>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</si>
  <si>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</si>
  <si>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</si>
  <si>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</si>
  <si>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</si>
  <si>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</si>
  <si>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</si>
  <si>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</si>
  <si>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</si>
  <si>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</si>
  <si>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</si>
  <si>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</si>
  <si>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</si>
  <si>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</si>
  <si>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</si>
  <si>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</si>
  <si>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</si>
  <si>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</si>
  <si>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</si>
  <si>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</si>
  <si>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</si>
  <si>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</si>
  <si>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</si>
  <si>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</si>
  <si>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</si>
  <si>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</si>
  <si>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</si>
  <si>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</si>
  <si>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</si>
  <si>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</si>
  <si>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</si>
  <si>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</si>
  <si>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</si>
  <si>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</si>
  <si>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</si>
  <si>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</si>
  <si>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</si>
  <si>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</si>
  <si>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</si>
  <si>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</si>
  <si>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</si>
  <si>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</si>
  <si>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</si>
  <si>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</si>
  <si>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</si>
  <si>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</si>
  <si>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</si>
  <si>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</si>
  <si>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</si>
  <si>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</si>
  <si>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</si>
  <si>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</si>
  <si>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</si>
  <si>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</si>
  <si>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</si>
  <si>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</si>
  <si>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</si>
  <si>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</si>
  <si>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</si>
  <si>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</si>
  <si>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</si>
  <si>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</si>
  <si>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</si>
  <si>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</si>
  <si>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</si>
  <si>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</si>
  <si>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</si>
  <si>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</si>
  <si>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</si>
  <si>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</si>
  <si>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</si>
  <si>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</si>
  <si>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</si>
  <si>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</si>
  <si>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</si>
  <si>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</si>
  <si>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</si>
  <si>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</si>
  <si>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</si>
  <si>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</si>
  <si>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</si>
  <si>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</si>
  <si>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</si>
  <si>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</si>
  <si>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</si>
  <si>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</si>
  <si>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</si>
  <si>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</si>
  <si>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</si>
  <si>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</si>
  <si>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</si>
  <si>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</si>
  <si>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</si>
  <si>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</si>
  <si>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</si>
  <si>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</si>
  <si>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</si>
  <si>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</si>
  <si>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</si>
  <si>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</si>
  <si>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</si>
  <si>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</si>
  <si>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</si>
  <si>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</si>
  <si>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</si>
  <si>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</si>
  <si>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</si>
  <si>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</si>
  <si>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</si>
  <si>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</si>
  <si>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</si>
  <si>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</si>
  <si>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</si>
  <si>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</si>
  <si>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</si>
  <si>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</si>
  <si>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</si>
  <si>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</si>
  <si>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</si>
  <si>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</si>
  <si>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</si>
  <si>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</si>
  <si>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</si>
  <si>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</si>
  <si>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</si>
  <si>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</si>
  <si>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</si>
  <si>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</si>
  <si>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</si>
  <si>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</si>
  <si>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</si>
  <si>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</si>
  <si>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</si>
  <si>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</si>
  <si>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</si>
  <si>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</si>
  <si>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</si>
  <si>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</si>
  <si>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</si>
  <si>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</si>
  <si>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</si>
  <si>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</si>
  <si>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</si>
  <si>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</si>
  <si>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</si>
  <si>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</si>
  <si>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</si>
  <si>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</si>
  <si>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</si>
  <si>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</si>
  <si>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</si>
  <si>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</si>
  <si>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</si>
  <si>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</si>
  <si>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</si>
  <si>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</si>
  <si>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</si>
  <si>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</si>
  <si>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</si>
  <si>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</si>
  <si>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</si>
  <si>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</si>
  <si>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</si>
  <si>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</si>
  <si>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</si>
  <si>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</si>
  <si>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</si>
  <si>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</si>
  <si>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</si>
  <si>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</si>
  <si>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</si>
  <si>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</si>
  <si>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</si>
  <si>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</si>
  <si>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</si>
  <si>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</si>
  <si>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</si>
  <si>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</si>
  <si>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</si>
  <si>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</si>
  <si>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</si>
  <si>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</si>
  <si>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</si>
  <si>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</si>
  <si>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</si>
  <si>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</si>
  <si>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</si>
  <si>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</si>
  <si>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</si>
  <si>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</si>
  <si>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</si>
  <si>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</si>
  <si>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</si>
  <si>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</si>
  <si>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</si>
  <si>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</si>
  <si>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</si>
  <si>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</si>
  <si>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</si>
  <si>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</si>
  <si>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</si>
  <si>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</si>
  <si>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</si>
  <si>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</si>
  <si>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</si>
  <si>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</si>
  <si>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</si>
  <si>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</si>
  <si>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</si>
  <si>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</si>
  <si>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</si>
  <si>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</si>
  <si>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</si>
  <si>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</si>
  <si>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</si>
  <si>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</si>
  <si>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</si>
  <si>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</si>
  <si>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</si>
  <si>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</si>
  <si>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</si>
  <si>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</si>
  <si>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</si>
  <si>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</si>
  <si>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</si>
  <si>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</si>
  <si>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</si>
  <si>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</si>
  <si>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</si>
  <si>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</si>
  <si>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</si>
  <si>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</si>
  <si>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</si>
  <si>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</si>
  <si>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</si>
  <si>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</si>
  <si>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</si>
  <si>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</si>
  <si>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</si>
  <si>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</si>
  <si>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</si>
  <si>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</si>
  <si>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</si>
  <si>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</si>
  <si>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</si>
  <si>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</si>
  <si>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</si>
  <si>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</si>
  <si>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</si>
  <si>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</si>
  <si>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</si>
  <si>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</si>
  <si>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</si>
  <si>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</si>
  <si>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</si>
  <si>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</si>
  <si>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</si>
  <si>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</si>
  <si>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</si>
  <si>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</si>
  <si>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</si>
  <si>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</si>
  <si>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</si>
  <si>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</si>
  <si>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</si>
  <si>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</si>
  <si>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</si>
  <si>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</si>
  <si>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</si>
  <si>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</si>
  <si>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</si>
  <si>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</si>
  <si>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</si>
  <si>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</si>
  <si>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</si>
  <si>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</si>
  <si>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</si>
  <si>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</si>
  <si>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</si>
  <si>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</si>
  <si>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</si>
  <si>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</si>
  <si>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</si>
  <si>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</si>
  <si>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</si>
  <si>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</si>
  <si>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</si>
  <si>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</si>
  <si>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</si>
  <si>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</si>
  <si>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</si>
  <si>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</si>
  <si>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</si>
  <si>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</si>
  <si>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</si>
  <si>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</si>
  <si>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</si>
  <si>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</si>
  <si>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</si>
  <si>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</si>
  <si>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</si>
  <si>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</si>
  <si>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</si>
  <si>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</si>
  <si>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</si>
  <si>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</si>
  <si>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</si>
  <si>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</si>
  <si>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</si>
  <si>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</si>
  <si>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</si>
  <si>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</si>
  <si>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</si>
  <si>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</si>
  <si>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</si>
  <si>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</si>
  <si>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</si>
  <si>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</si>
  <si>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</si>
  <si>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</si>
  <si>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</si>
  <si>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</si>
  <si>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</si>
  <si>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</si>
  <si>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</si>
  <si>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</si>
  <si>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</si>
  <si>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</si>
  <si>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</si>
  <si>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</si>
  <si>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</si>
  <si>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</si>
  <si>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</si>
  <si>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</si>
  <si>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</si>
  <si>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</si>
  <si>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</si>
  <si>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</si>
  <si>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</si>
  <si>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</si>
  <si>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</si>
  <si>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</si>
  <si>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</si>
  <si>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</si>
  <si>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</si>
  <si>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</si>
  <si>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</si>
  <si>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</si>
  <si>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</si>
  <si>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</si>
  <si>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</si>
  <si>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</si>
  <si>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</si>
  <si>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</si>
  <si>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</si>
  <si>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</si>
  <si>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</si>
  <si>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</si>
  <si>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</si>
  <si>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</si>
  <si>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</si>
  <si>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</si>
  <si>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</si>
  <si>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</si>
  <si>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</si>
  <si>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</si>
  <si>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</si>
  <si>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</si>
  <si>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</si>
  <si>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</si>
  <si>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</si>
  <si>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</si>
  <si>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</si>
  <si>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</si>
  <si>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</si>
  <si>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</si>
  <si>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</si>
  <si>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</si>
  <si>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</si>
  <si>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</si>
  <si>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</si>
  <si>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</si>
  <si>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</si>
  <si>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</si>
  <si>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</si>
  <si>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</si>
  <si>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</si>
  <si>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</si>
  <si>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</si>
  <si>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</si>
  <si>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</si>
  <si>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</si>
  <si>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</si>
  <si>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</si>
  <si>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</si>
  <si>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</si>
  <si>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</si>
  <si>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</si>
  <si>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</si>
  <si>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</si>
  <si>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</si>
  <si>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</si>
  <si>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</si>
  <si>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</si>
  <si>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</si>
  <si>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</si>
  <si>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</si>
  <si>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</si>
  <si>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</si>
  <si>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</si>
  <si>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</si>
  <si>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</si>
  <si>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</si>
  <si>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</si>
  <si>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</si>
  <si>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</si>
  <si>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</si>
  <si>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</si>
  <si>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</si>
  <si>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</si>
  <si>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</si>
  <si>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</si>
  <si>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</si>
  <si>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</si>
  <si>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</si>
  <si>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</si>
  <si>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</si>
  <si>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</si>
  <si>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</si>
  <si>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</si>
  <si>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</si>
  <si>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</si>
  <si>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</si>
  <si>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</si>
  <si>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</si>
  <si>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</si>
  <si>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</si>
  <si>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</si>
  <si>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</si>
  <si>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</si>
  <si>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</si>
  <si>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</si>
  <si>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</si>
  <si>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</si>
  <si>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</si>
  <si>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</si>
  <si>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</si>
  <si>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</si>
  <si>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</si>
  <si>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</si>
  <si>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</si>
  <si>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</si>
  <si>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</si>
  <si>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</si>
  <si>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</si>
  <si>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</si>
  <si>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</si>
  <si>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</si>
  <si>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</si>
  <si>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</si>
  <si>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</si>
  <si>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</si>
  <si>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</si>
  <si>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</si>
  <si>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</si>
  <si>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</si>
  <si>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</si>
  <si>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</si>
  <si>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</si>
  <si>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</si>
  <si>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</si>
  <si>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</si>
  <si>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</si>
  <si>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</si>
  <si>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</si>
  <si>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</si>
  <si>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</si>
  <si>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</si>
  <si>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</si>
  <si>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</si>
  <si>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</si>
  <si>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</si>
  <si>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</si>
  <si>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</si>
  <si>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</si>
  <si>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</si>
  <si>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</si>
  <si>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</si>
  <si>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</si>
  <si>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</si>
  <si>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</si>
  <si>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</si>
  <si>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</si>
  <si>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</si>
  <si>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</si>
  <si>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</si>
  <si>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</si>
  <si>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</si>
  <si>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</si>
  <si>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</si>
  <si>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</si>
  <si>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</si>
  <si>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</si>
  <si>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</si>
  <si>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</si>
  <si>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</si>
  <si>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</si>
  <si>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</si>
  <si>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</si>
  <si>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</si>
  <si>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</si>
  <si>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</si>
  <si>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</si>
  <si>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</si>
  <si>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</si>
  <si>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</si>
  <si>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</si>
  <si>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</si>
  <si>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</si>
  <si>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</si>
  <si>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</si>
  <si>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</si>
  <si>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</si>
  <si>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</si>
  <si>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</si>
  <si>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</si>
  <si>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</si>
  <si>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</si>
  <si>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</si>
  <si>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</si>
  <si>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</si>
  <si>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</si>
  <si>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</si>
  <si>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</si>
  <si>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</si>
  <si>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</si>
  <si>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</si>
  <si>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</si>
  <si>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</si>
  <si>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</si>
  <si>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</si>
  <si>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</si>
  <si>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</si>
  <si>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</si>
  <si>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</si>
  <si>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</si>
  <si>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</si>
  <si>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</si>
  <si>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</si>
  <si>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</si>
  <si>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</si>
  <si>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</si>
  <si>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</si>
  <si>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</si>
  <si>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</si>
  <si>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</si>
  <si>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</si>
  <si>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</si>
  <si>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</si>
  <si>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</si>
  <si>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</si>
  <si>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</si>
  <si>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</si>
  <si>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</si>
  <si>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</si>
  <si>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</si>
  <si>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</si>
  <si>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</si>
  <si>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</si>
  <si>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</si>
  <si>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</si>
  <si>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</si>
  <si>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</si>
  <si>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</si>
  <si>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</si>
  <si>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</si>
  <si>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</si>
  <si>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</si>
  <si>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</si>
  <si>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</si>
  <si>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</si>
  <si>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</si>
  <si>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</si>
  <si>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</si>
  <si>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</si>
  <si>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</si>
  <si>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</si>
  <si>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</si>
  <si>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</si>
  <si>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</si>
  <si>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</si>
  <si>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</si>
  <si>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</si>
  <si>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</si>
  <si>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</si>
  <si>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</si>
  <si>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</si>
  <si>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</si>
  <si>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</si>
  <si>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</si>
  <si>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</si>
  <si>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</si>
  <si>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</si>
  <si>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</si>
  <si>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</si>
  <si>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</si>
  <si>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</si>
  <si>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</si>
  <si>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</si>
  <si>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</si>
  <si>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</si>
  <si>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</si>
  <si>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</si>
  <si>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</si>
  <si>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</si>
  <si>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</si>
  <si>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</si>
  <si>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</si>
  <si>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</si>
  <si>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</si>
  <si>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</si>
  <si>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</si>
  <si>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CJ</t>
  </si>
  <si>
    <t>CENTO</t>
  </si>
  <si>
    <t>* OBS .: FOI UTILIZADO O PREÇO PARA SERVIÇOS ACIMA DE 15.000,00</t>
  </si>
  <si>
    <t xml:space="preserve">PESQUISA.PASTILHA </t>
  </si>
  <si>
    <t>Pastilhart</t>
  </si>
  <si>
    <t>(41) 99798-0148</t>
  </si>
  <si>
    <t>https://www.pastilhart.com.br/carrinho/index</t>
  </si>
  <si>
    <t>Arqplace</t>
  </si>
  <si>
    <t>(19) 99919-4955</t>
  </si>
  <si>
    <t>https://www.arqplace.com.br/pastilha-de-porcelana-atlas-hexagonal-m-6249-artico?variant_id=2977</t>
  </si>
  <si>
    <t>Tropobella</t>
  </si>
  <si>
    <t>(11) 99116-3230</t>
  </si>
  <si>
    <t>https://loja.tropobella.com.br/produto/hexagonal-branco-artico/</t>
  </si>
  <si>
    <t>REVESTIMENTO EM ESPUMA ACÚSTICA 25MM DE ESPESSURA, DIMENSÃO 625 X 625MM, COR PRETA, DENSIDADE 11KG/M³, MATERIAL ANTI CHAMAS. REFERENCIA SONEX ILITEC 25/25 OWA</t>
  </si>
  <si>
    <t>Nicbox</t>
  </si>
  <si>
    <t>(11) 99351-9539</t>
  </si>
  <si>
    <t>https://www.suportesnicbox.com.br/loja/busca.php?loja=598337&amp;palavra_busca=SONEX+ILLTEC</t>
  </si>
  <si>
    <t>Plack Sistemas Construtivos</t>
  </si>
  <si>
    <t>(62) 3983-9340</t>
  </si>
  <si>
    <t>Av. Marialva, 110 - Vila Rosa, Goiânia - GO</t>
  </si>
  <si>
    <t>Mercado livre</t>
  </si>
  <si>
    <t>https://produto.mercadolivre.com.br/MLB-2732431548-sonex-illtec-perfilado-625x625mm-modelo-3535-natural-_JM?matt_tool=18956390&amp;utm_source=google_shopping&amp;utm_medium=organic</t>
  </si>
  <si>
    <t>TINTA ACRÍLICA ACETINADO TOQUE DE SEDA PREMIUM BRANCO GELO - REF.: SUVINIL</t>
  </si>
  <si>
    <t>PESQUISA.CORREDIÇA TELESCOPICA</t>
  </si>
  <si>
    <t>CORREDIÇA TELESCOPICA 600MM CAPACIDADE 45KG (PAR)</t>
  </si>
  <si>
    <t>GMAD</t>
  </si>
  <si>
    <t>(47) 34410022</t>
  </si>
  <si>
    <t>https://www.gmad.com.br/corredica-telescopica-h45-40kg---gmad/p?idsku=3026&amp;gclid=CjwKCAjwsMGYBhAEEiwAGUXJaT7J8UddJ7nJQZmkaaFKgPM-dBOUwFYxtRrBoXx80PeMceb71_15lBoCgykQAvD_BwE</t>
  </si>
  <si>
    <t>Gasometro</t>
  </si>
  <si>
    <t>(11) 34694460</t>
  </si>
  <si>
    <t>https://www.madeirasgasometro.com.br/corredica-telescopica-35kg-600mm-zincada-tn-h45-fgvtn/p?idsku=2002573&amp;gclid=CjwKCAjwsMGYBhAEEiwAGUXJaUsWF5UvY77knfYbjX4hVA4MEeYxLYJUnhxHmQj9NSQZBC9lqkYB_hoC_bwQAvD_BwE</t>
  </si>
  <si>
    <t>Tudo na mao acessorios</t>
  </si>
  <si>
    <t>https://www.tudonamao.net.br/componentes-para-moveis/corredicas-dobradicas-e-pistoes/corredica-telescopica-zincada-para-gaveta-ate-45kg?variant_id=316</t>
  </si>
  <si>
    <t>PORTA ACÚSTICA (30dB) EM MADEIRA 90X210CM, ESP. 60MM, COM REVESTIMENTO MELANÍNICO BRANCO</t>
  </si>
  <si>
    <t>Backline</t>
  </si>
  <si>
    <t>(11) 2222-1143</t>
  </si>
  <si>
    <t>comercial@backline.com.br</t>
  </si>
  <si>
    <t>Vila Barbara Esquadrias Acusticas</t>
  </si>
  <si>
    <t>(47) 30454340</t>
  </si>
  <si>
    <t>vilabarbaraacustica@gmail.com</t>
  </si>
  <si>
    <t xml:space="preserve">Amplitude Soluções Acusticas </t>
  </si>
  <si>
    <t>(41) 3379-2258</t>
  </si>
  <si>
    <t>Rua Pastor Carlos Frank 307 Boqueirão – Curitiba/PR</t>
  </si>
  <si>
    <t>PESQUISA.MESA.ILUM</t>
  </si>
  <si>
    <t>MESA DE ILUMINAÇÃO DIMMER, MÍNIMO 12 CANAIS, POTÊNCIA MÍNIMA DE 2000W POR CANAL, 220V, INCLUSO CONECTORES PARA ALIMENTAÇÃO, REF.: CBI OU SIMILAR</t>
  </si>
  <si>
    <t>Mercado Livre Loja 1</t>
  </si>
  <si>
    <t>https://produto.mercadolivre.com.br/MLB-1360378023-mesa-dimmer-cbi-12-canais-2000-watts-por-canal-_JM?matt_tool=36625289&amp;matt_word=&amp;matt_source=google&amp;matt_campaign_id=14300459467&amp;matt_ad_group_id=126793518156&amp;matt_match_type=&amp;matt_network=g&amp;matt_device=c&amp;matt_creative=543111991151&amp;matt_keyword=&amp;matt_ad_position=&amp;matt_ad_type=pla&amp;matt_merchant_id=109754139&amp;matt_product_id=MLB1360378023&amp;matt_product_partition_id=1415141984104&amp;matt_target_id=pla-1415141984104&amp;gclid=CjwKCAjw4c-ZBhAEEiwAZ105RcATolqI_-UlgoGXNU0r71ZsLWjI-EyJNPZDCKHtpLR6CT8hTJVaXxoC1XgQAvD_BwE</t>
  </si>
  <si>
    <t>Elite Som e Luz</t>
  </si>
  <si>
    <t>https://www.magazineluiza.com.br/mesa-dimmer-cbi-12-canais-2000-watts-por-canal-cbi-iluminacao/p/bjjk70a6d9/ea/meso/</t>
  </si>
  <si>
    <t>Casas Bahia</t>
  </si>
  <si>
    <t>https://www.casasbahia.com.br/_error?n=404&amp;url=https://npdp.casasbahia.com.br/instrumentos-musicais/audio-iluminacao/acessoriosaudioiluminacao/mesa-dimmer-12-canais-1509698857.html?idsku=1509698857</t>
  </si>
  <si>
    <t>PESQUISA.LUMINOSO</t>
  </si>
  <si>
    <t>https://produto.mercadolivre.com.br/MLB-1923373974-luminoso-no-ar-para-estudio-de-gravaco-youtubers-e-tik-tok-_JM?matt_tool=58598667&amp;matt_word=&amp;matt_source=google&amp;matt_campaign_id=14302215498&amp;matt_ad_group_id=134553695748&amp;matt_match_type=&amp;matt_network=g&amp;matt_device=c&amp;matt_creative=539425477402&amp;matt_keyword=&amp;matt_ad_position=&amp;matt_ad_type=pla&amp;matt_merchant_id=457612698&amp;matt_product_id=MLB1923373974&amp;matt_product_partition_id=1406442772457&amp;matt_target_id=pla-1406442772457&amp;gclid=CjwKCAjw4c-ZBhAEEiwAZ105RQF4lKR48RtapIsne-i4f3S7opm2rY--oFfxnZ7Vvpb005a9n-8qzRoCbV0QAvD_BwE</t>
  </si>
  <si>
    <t>Mmleds Store</t>
  </si>
  <si>
    <t>https://www.elo7.com.br/luminoso-on-air-led-neon-quadro-placa-estudio-e-gravacao/dp/13FA8D0?elo7_source=google_pmax&amp;elo7_medium=cpc&amp;elo7_campaign=google-performance-pmax-casa_e_decor&amp;elo7_content=google-performance-pmax-casa_e_decor&amp;elo7_term=&amp;gclid=CjwKCAjw4c-ZBhAEEiwAZ105RfU_tRP34NGLA27oS3bg0ctqWIjeKPvkAvVbVi4mv7Cqzuf9rQ-19hoCbpIQAvD_BwE</t>
  </si>
  <si>
    <t>Mercado Livre Loja 2</t>
  </si>
  <si>
    <t>https://produto.mercadolivre.com.br/MLB-1812950722-no-ar-quadro-decorativo-luminoso-placa-letreiro-led-30x15-_JM?matt_tool=49072866&amp;matt_word=&amp;matt_source=google&amp;matt_campaign_id=14302215528&amp;matt_ad_group_id=134553701988&amp;matt_match_type=&amp;matt_network=g&amp;matt_device=c&amp;matt_creative=539425477876&amp;matt_keyword=&amp;matt_ad_position=&amp;matt_ad_type=pla&amp;matt_merchant_id=498258532&amp;matt_product_id=MLB1812950722&amp;matt_product_partition_id=1406442772497&amp;matt_target_id=pla-1406442772497&amp;gclid=CjwKCAjw4c-ZBhAEEiwAZ105RRHfce_QaCqWo6bYRGv5XzKoAJWPTXVHpR_sdprKbmuciuY0NKfbURoCjDsQAvD_BwE</t>
  </si>
  <si>
    <t>ILUMINADOR REF.: LINEPRO LP-4, COM BANDEIRAS INTENSIFICADORAS E PORTA GELATINA, COM 4 LÂMPADAS QUENTES DE 55W CADA, BIVOLT, INL. GARRA E CABO DE SEGURANÇA</t>
  </si>
  <si>
    <t>F&amp;F EQUIPAMENTOS</t>
  </si>
  <si>
    <t>https://www.ffequipamentos.com/produtos/iluminador-linepro-lp-4-3200-5600k/?pf=gs&amp;utm_source=google&amp;utm_medium=cpc&amp;device=c&amp;matchtype=&amp;network=x&amp;adposition=&amp;targetid=&amp;gclid=CjwKCAjw4c-ZBhAEEiwAZ105RbN3G9FIV3w4bSu7VO_9ugETt6AreQ0pZZT_PN9vppvHqVfJqVkiaRoC5t8QAvD_BwE</t>
  </si>
  <si>
    <t>Mercado Livre Loja 3</t>
  </si>
  <si>
    <t>https://produto.mercadolivre.com.br/MLB-1297676560-iluminador-luz-fria-lp-4-c-garra-s-abas-linepro-_JM#position=2&amp;search_layout=stack&amp;type=item&amp;tracking_id=4c9c72f9-b952-4e78-b969-b3238d2a8bd2</t>
  </si>
  <si>
    <t>AMS Broadcast</t>
  </si>
  <si>
    <t>contato@amsbroadcast.com.br</t>
  </si>
  <si>
    <t>PESQUISA.ACRILICO10MM</t>
  </si>
  <si>
    <t>CHAPA DE ACRILICO COLORIDO ESP 10MM</t>
  </si>
  <si>
    <t>Acriloja</t>
  </si>
  <si>
    <t>(47) 32715355</t>
  </si>
  <si>
    <t>https://www.acriloja.com/placa-chapa-acrilico/vermelho/translucido/placa-de-acrilico-vermelho-translucido-100cm-x-200cm-chapa-de-acrilico-vermelho-vm-780?parceiro=2531&amp;gclid=CjwKCAjwp9qZBhBkEiwAsYFsb370gVfOLJ1UMLogZ7w9DbL5Z7nbD87I6LQe-FrSj_5QrONlC00KihoCbv4QAvD_BwE&amp;variant_id=2605</t>
  </si>
  <si>
    <t>Tudoemacrilico.com</t>
  </si>
  <si>
    <t>(11) 37321688</t>
  </si>
  <si>
    <t>https://www.tudoemacrilico.com/chapa-placa-de-acrilico-azul-100x100cm-10mm-az-601.html</t>
  </si>
  <si>
    <t>Savion Acrilicos</t>
  </si>
  <si>
    <t>(11) 55810933</t>
  </si>
  <si>
    <t>https://acrilico.savion.com.br/chapas-acrilicas/acrilico-colorido/chapas-em-acrilico-colorido-10mm-de-espessura-tamanho-1x2-metros-aw10</t>
  </si>
  <si>
    <t>Madeiramadeira</t>
  </si>
  <si>
    <t>Online</t>
  </si>
  <si>
    <t>https://www.kasaluxo.com.br/kasa-decoracao/vaso-thai-110-colecao-studio-andre-lenza?parceiro=1577&amp;gclid=EAIaIQobChMIiuvontrJ-gIVDDGRCh23uwTsEAsYIyABEgLkv_D_BwE&amp;variant_id=5903</t>
  </si>
  <si>
    <t>PESQUISA.SUPORTE TV</t>
  </si>
  <si>
    <t>https://www.americanas.com.br/produto/3049155329?opn=YSMESP&amp;offerId=605445830c07044266228719&amp;srsltid=AR5OiO3OmryHMwFPHAmz1Uk5Zi_NeNkp-Mnhh15YpNSchRlpLHhKh_u1EwU&amp;cor=Black&amp;condition=NEW</t>
  </si>
  <si>
    <t>Amazon</t>
  </si>
  <si>
    <t>https://www.amazon.com.br/Suporte-Articulado-Parede-Elg-A02V6N/dp/B0765NMJQS/ref=asc_df_B0765NMJQS/?tag=googleshopp00-20&amp;linkCode=df0&amp;hvadid=379708086870&amp;hvpos=&amp;hvnetw=g&amp;hvrand=1449230591248277489&amp;hvpone=&amp;hvptwo=&amp;hvqmt=&amp;hvdev=c&amp;hvdvcmdl=&amp;hvlocint=&amp;hvlocphy=1001552&amp;hvtargid=pla-864599450127&amp;psc=1</t>
  </si>
  <si>
    <t>Central suporte</t>
  </si>
  <si>
    <t>PESQUISA.GONDULA</t>
  </si>
  <si>
    <t>GONDULA MINI PORTA PALLET 250KG, 180 X 200 X 60</t>
  </si>
  <si>
    <t>https://www.magazineluiza.com.br/gondola-1-mini-porta-pallet-250-kg-180x200x60-cxlxp-cinza-com-laranja-bandejas-mdf-branco-amapa/p/efa3g0gaad/pi/expb/?&amp;seller_id=closetfacil&amp;utm_source=google&amp;utm_medium=pla&amp;utm_campaign=&amp;partner_id=69102&amp;gclid=EAIaIQobChMI8qrCufLJ-gIVyCtMCh0jmwkGEAQYAiABEgIR3_D_BwE&amp;gclsrc=aw.ds</t>
  </si>
  <si>
    <t>Carrefur</t>
  </si>
  <si>
    <t>https://www.carrefour.com.br/gondola-mini-porta-pallet-cont-250kg-com-3-niveis-200x180x060-com-bandejas-em-mdf-branco-mp925668610/p</t>
  </si>
  <si>
    <t>https://www.casasbahia.com.br/gondola-mini-porta-pallet-cont-250kg-com-3-niveis-200x180x060-sem-bandeja-kit-bandeja-cru-1534753260/p/1534753260?utm_medium=Cpc&amp;utm_source=google_freelisting&amp;IdSku=1534753260&amp;idLojista=11121&amp;tipoLojista=3P</t>
  </si>
  <si>
    <t xml:space="preserve">CABO HDMI 10 METROS HD 4K </t>
  </si>
  <si>
    <t>https://www.magazineluiza.com.br/cabo-hdmi-10-metros-sem-filtro-v1-4-knup-kp-h5000-preto/p/cbf86b9584/in/chdm/?&amp;seller_id=lucaseletronico</t>
  </si>
  <si>
    <t>Extra</t>
  </si>
  <si>
    <t>https://www.extra.com.br/cabo-hdmi-10-metros-20-com-filtro-3d-xbox-ps4-full-hd-19-pinos-blindado-1505105575/p/1505105575?utm_medium=cpc&amp;utm_source=google_freelisting&amp;IdSku=1505105575&amp;idLojista=44859&amp;tipoLojista=3P</t>
  </si>
  <si>
    <t>https://www.casasbahia.com.br/cabo-hdmi-10-metros-20-com-filtro-3d-xbox-ps4-full-hd-19-pinos-blindado-1505105575/p/1505105575?utm_medium=Cpc&amp;utm_source=google_freelisting&amp;IdSku=1505105575&amp;idLojista=44859&amp;tipoLojista=3P</t>
  </si>
  <si>
    <t xml:space="preserve">PESQUISA.PINO MACHO </t>
  </si>
  <si>
    <t>PINO MACHO 10A 2P+T 250V</t>
  </si>
  <si>
    <t>https://www.magazineluiza.com.br/pino-macho-2p-t-10-a-tramontina/p/dk6f460e65/cj/mael/</t>
  </si>
  <si>
    <t>https://www.americanas.com.br/produto/2086221031?pfm_index=6&amp;pfm_page=category&amp;pfm_pos=grid&amp;pfm_type=category_page</t>
  </si>
  <si>
    <t>Lojaeletrica</t>
  </si>
  <si>
    <t>www.lojaeletrica.com.br/plug-macho-preto-10a-2pt-nbr14136-57403003-tramontina,product,2321806630160,dept,0.aspx</t>
  </si>
  <si>
    <t>https://www.magazineluiza.com.br/luminaria-spot-led-direct-mr16-base-linear-1x4w-preto-taschibra/p/ed322kcd49/cj/spot/</t>
  </si>
  <si>
    <t>Shoppe</t>
  </si>
  <si>
    <t>https://shopee.com.br/Luminária-Spot-Led-Direct-Mr16-Base-Linear-1x4w-Preto-i.683292853.13076733431</t>
  </si>
  <si>
    <t>Iluminidecor</t>
  </si>
  <si>
    <t>https://www.ilumedecor.com.br/spot-led-taschibra-direct-mr16-base-linear-1x4w</t>
  </si>
  <si>
    <t>6.07</t>
  </si>
  <si>
    <t>6.08</t>
  </si>
  <si>
    <t>97640U</t>
  </si>
  <si>
    <t>3.07</t>
  </si>
  <si>
    <t>3.08</t>
  </si>
  <si>
    <t>97665U</t>
  </si>
  <si>
    <t>T.96369</t>
  </si>
  <si>
    <t>PAREDE COM PLACAS DE GESSO ACARTONADO (DRYWALL), PARA USO INTERNO, COM ISOLAMENTO ACÚSTICO EM MANTA DE LA DE ROCHA, COM DUAS FACES DUPLAS E ESTRUTURA METÁLICA COM GUIAS DUPLAS</t>
  </si>
  <si>
    <t>4.04</t>
  </si>
  <si>
    <t>88496U</t>
  </si>
  <si>
    <t>5.05</t>
  </si>
  <si>
    <t>96114U</t>
  </si>
  <si>
    <t>T.CAIXA DE OVO</t>
  </si>
  <si>
    <t>FORNECIMENTO E INSTALAÇÃO DE ESPUMA ACUSTICA ANTI CHAMA, 50X50X5CM, MODELO CAIXA DE OVO OU SIMILAR</t>
  </si>
  <si>
    <t>PARAFUSO DRY WALL, EM ACO FOSFATIZADO, CABECA TROMBETA E PONTA AGULHA (TA), COMPRIMENTO 45 MM</t>
  </si>
  <si>
    <t>PESQUISA.LA DE ROCHA</t>
  </si>
  <si>
    <t>LA DE ROCHA PARA ISOLAMENTO ACUSTICO EM PAREDE DE DRY WALL 50MM</t>
  </si>
  <si>
    <t>PERFIL CANALETA, FORMATO C, EM ACO ZINCADO, PARA ESTRUTURA FORRO DRYWALL, E = 0,5 MM, *46 X 18* (L X H), COMPRIMENTO 3 M</t>
  </si>
  <si>
    <t>PENDURAL OU PRESILHA REGULADORA, EM ACO GALVANIZADO, COM CORPO, MOLA E REBITE, PARA PERFIL TIPO CANALETA DE ESTRUTURA EM FORROS DRYWALL</t>
  </si>
  <si>
    <t>PARAFUSO ZINCADO, AUTOBROCANTE, FLANGEADO, 4,2 MM X 19 MM</t>
  </si>
  <si>
    <t>ARAME GALVANIZADO 6 BWG, D = 5,16 MM (0,157 KG/M), OU 8 BWG, D = 4,19 MM (0,101 KG/M), OU 10 BWG, D = 3,40 MM (0,0713 KG/M)</t>
  </si>
  <si>
    <t>PESQUISA.ESPUMA.CAIXA DE OVO</t>
  </si>
  <si>
    <t>ESPUMA ACUSTICA ANTI CHAMA, 50X50X5CM, MODELO CAIXA DE OVO OU SIMILAR</t>
  </si>
  <si>
    <t>LA DE ROCHA PARA ISOLAMENTO ACUSTICO EM DRY WALL 50MM</t>
  </si>
  <si>
    <t>M²</t>
  </si>
  <si>
    <t>https://www.leroymerlin.com.br/rolo-de-la-de-rocha-4,8m2-1,2x4mx50mm-biola_89514544</t>
  </si>
  <si>
    <t>https://www.madeiramadeira.com.br/placa-la-de-rocha-biola-dens-32kgs-m3-x-50mm-com-4-32m2-termico-e-acustico-4827880.html?origem=pla-4827880&amp;utm_source=google&amp;utm_medium=cpc&amp;utm_content=isolantes-termicos-4473&amp;utm_term=&amp;utm_id=17826125885&amp;gclid=CjwKCAiAvK2bBhB8EiwAZUbP1KJYHWZ8dSuVzht65z64KDrstTDt7-tdz_nx7LWLH6INOR7gK57vQxoC9jUQAvD_BwE</t>
  </si>
  <si>
    <t>https://www.magazineluiza.com.br/painel-la-de-rocha-rockfibras-dens-32kgs-1350-x-600-x-51mm-pacotes-com-8-pecas/p/jbfe4285b3/rc/rcnm/?&amp;seller_id=teracforroseisolamentos&amp;utm_source=google&amp;utm_medium=pla&amp;utm_campaign=&amp;partner_id=69099&amp;gclid=CjwKCAiAvK2bBhB8EiwAZUbP1LFmbCqM00iJVjqw0D37uqI-pgudBAyk7fW6lmZ88I85jzLUoWuclhoCdd0QAvD_BwE&amp;gclsrc=aw.ds</t>
  </si>
  <si>
    <t>ESPUMA PARA ISOLAMENTO ACÚSTICO ANTI-CHAMA, 50X50X5CM, MODELO CAIXA DE OVO OU SIMILAR</t>
  </si>
  <si>
    <t>Mercado Livre</t>
  </si>
  <si>
    <t>https://produto.mercadolivre.com.br/MLB-1689810342-4-espuma-para-isolamento-de-compressor-anti-chama-50mm-_JM#is_advertising=true&amp;position=3&amp;search_layout=grid&amp;type=pad&amp;tracking_id=a2c9cf2d-6810-423f-b53f-2c0b4290953e&amp;is_advertising=true&amp;ad_domain=VQCATCORE_LST&amp;ad_position=3&amp;ad_click_id=OTAzYzJlMGItYzEwNC00OTUzLTg4YWUtNzllMmM5ZmQ4NDE3</t>
  </si>
  <si>
    <t>https://www.americanas.com.br/produto/5814872959?pfm_carac=os%20mais%20vendidos%20da%20categoria&amp;pfm_index=5&amp;pfm_page=product&amp;pfm_pos=item_page.rr2&amp;pfm_type=vit_recommendation&amp;DCSext.recom=RR_item_page.rr2-mars_TopSalesCategory%3AF1%3A0%3Amars_Smith%3Aads%3Dtrue%3AorderAdsTest%3Dmotor_high_ads&amp;nm_origem=rec_item_page.rr2-mars_TopSalesCategory%3AF1%3A0%3Amars_Smith%3Aads%3Dtrue%3AorderAdsTest%3Dmotor_high_ads&amp;nm_ranking_rec=5&amp;offerId=630e73e09064f2befbfac408</t>
  </si>
  <si>
    <t>https://www.amazon.com.br/ESPUMA-AC%C3%9ASTICA-CAIXA-PLACAS-50x50/dp/B094L4CH79/ref=d_pd_sbs_sccl_3_20/145-5837433-7095041?pd_rd_w=yKsNA&amp;content-id=amzn1.sym.fef6cc63-4dad-451d-8388-54c5e75b1392&amp;pf_rd_p=fef6cc63-4dad-451d-8388-54c5e75b1392&amp;pf_rd_r=N91AQABV096R3HS24X8D&amp;pd_rd_wg=kXydE&amp;pd_rd_r=0ac3a31f-c8ce-48ce-b993-065acd65c99e&amp;pd_rd_i=B094L4CH79&amp;psc=1</t>
  </si>
  <si>
    <t>SINAPI-DEZ/2022</t>
  </si>
  <si>
    <t xml:space="preserve">ABRACADEIRA PVC, PARA CALHA PLUVIAL, DIAMETRO ENTRE *80 E 100* MM, PARA DRENAGEM PLUVIAL PREDIAL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</si>
  <si>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</si>
  <si>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</si>
  <si>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</si>
  <si>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</si>
  <si>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</si>
  <si>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</si>
  <si>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</si>
  <si>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</si>
  <si>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</si>
  <si>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AJUDANTE ESPECIALIZADO (HORISTA)                                                                                                                                                                                                                                                                                                                                                                                                                                                                          </t>
  </si>
  <si>
    <t xml:space="preserve">ALIMENTACAO - HORISTA (COLETADO CAIXA - ENCARGOS COMPLEMENTARES)                                                                                                                                                                                                                                                                                                                                                                                                                                          </t>
  </si>
  <si>
    <t xml:space="preserve">ALIMENTACAO - MENSALISTA (COLETADO CAIXA - ENCARGOS COMPLEMENTARES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</si>
  <si>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</si>
  <si>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</si>
  <si>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</si>
  <si>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</si>
  <si>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</si>
  <si>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</si>
  <si>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</si>
  <si>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</si>
  <si>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</si>
  <si>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</si>
  <si>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</si>
  <si>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</si>
  <si>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BLOCO CONCRETO CELULAR AUTOCLAVADO 12,5 X 30 X 60 CM (E X A X C)                                                                                                                                                                                                                                                                                                                                                                                                                                          </t>
  </si>
  <si>
    <t xml:space="preserve">BLOCO CONCRETO CELULAR AUTOCLAVADO 7,5 X 30 X 60 CM (E X A X C)                                                                                                                                                                                                                                                                                                                                                                                                                                           </t>
  </si>
  <si>
    <t xml:space="preserve">BOCAL PVC, PARA CALHA PLUVIAL, DIAMETRO DA SAIDA ENTRE *75 E 120* MM, PARA DRENAGEM PLUVIAL PREDIAL                                                                                                                                                                                                                                                                                                                                                                                                       </t>
  </si>
  <si>
    <t xml:space="preserve">BUCHA DE REDUCAO CPVC, SOLDAVEL, 54 X 28 MM, PARA AGUA QUENTE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</si>
  <si>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</si>
  <si>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</si>
  <si>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</si>
  <si>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</si>
  <si>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54 X 35 MM, PARA AGUA QUENTE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</si>
  <si>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</si>
  <si>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</si>
  <si>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</si>
  <si>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CABECEIRA DIREITA OU ESQUERDA, PVC, PARA CALHA PLUVIAL, DIAMETRO ENTRE *119 E 170* MM, PARA DRENAGEM PLUVIAL PREDIAL                                                                                                                                                                                                                                                                                                                                                                                      </t>
  </si>
  <si>
    <t xml:space="preserve">CABO COAXIAL RG11 95% DE MALHA                                                                                                                                                                                                                                                                                                                                                                                                                                                                            </t>
  </si>
  <si>
    <t xml:space="preserve">CABO COAXIAL RG59 95% DE MALHA                                                                                                                                                                                                                                                                                                                                                                                                                                                                            </t>
  </si>
  <si>
    <t xml:space="preserve">CABO COAXIAL RG6 95% DE MALHA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</si>
  <si>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</si>
  <si>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</si>
  <si>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</si>
  <si>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</si>
  <si>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</si>
  <si>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RIGIDO, CLASSE 2, ISOLACAO EM PVC, ANTI-CHAMA BWF-B, 1 CONDUTOR, 450/750 V, DIAMETRO 120 MM2                                                                                                                                                                                                                                                                                                                                                                                               </t>
  </si>
  <si>
    <t xml:space="preserve">CABO DE REDE, PAR TRANCADO U/UTP, 4 PARES, CATEGORIA 6 (CAT 6), ISOLAMENTO PVC (CM)                                                                                                                                                                                                                                                                                                                                                                                                                       </t>
  </si>
  <si>
    <t xml:space="preserve">CABO ELETRONICO CATEGORIA 6A U/UTP 23AWG X 4P                                                                                                                                                                                                                                                                                                                                                                                                                                                             </t>
  </si>
  <si>
    <t xml:space="preserve">CALHA / PERFIL PLUVIAL DE PVC, DIAMETRO ENTRE *119 E 170* MM, COMPRIMENTO DE 3 M, PARA DRENAGEM PLUVIAL PREDIAL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</si>
  <si>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</si>
  <si>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</si>
  <si>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</si>
  <si>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CAP PVC, SERIE R, DN 100 MM, PARA ESGOTO PREDIAL                                                                                                                                                                                                                                                                                                                                                                                                                                                          </t>
  </si>
  <si>
    <t xml:space="preserve">CAP PVC, SERIE R, DN 150 MM, PARA ESGOTO PREDIAL                                                                                                                                                                                                                                                                                                                                                                                                                                                          </t>
  </si>
  <si>
    <t xml:space="preserve">CAP PVC, SERIE R, DN 75 MM, PARA ESGOTO PREDIAL                                                                                                                                                                                                                                                                                                                                                                                                                                                           </t>
  </si>
  <si>
    <t xml:space="preserve">CONDUTOR PLUVIAL, PVC, CIRCULAR, DIAMETRO ENTRE 80 E 100 MM, PARA DRENAGEM PLUVIAL PREDIAL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</si>
  <si>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</si>
  <si>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</si>
  <si>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</si>
  <si>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</si>
  <si>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</si>
  <si>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</si>
  <si>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CPVC, SOLDAVEL, 114 MM X 4"â,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</si>
  <si>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</si>
  <si>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</si>
  <si>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</si>
  <si>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CURVA CPVC, 90 GRAUS, SOLDAVEL, 15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</si>
  <si>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</si>
  <si>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</si>
  <si>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</si>
  <si>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</si>
  <si>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</si>
  <si>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</si>
  <si>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</si>
  <si>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</si>
  <si>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</si>
  <si>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</si>
  <si>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</si>
  <si>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</si>
  <si>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</si>
  <si>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</si>
  <si>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</si>
  <si>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</si>
  <si>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</si>
  <si>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</si>
  <si>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</si>
  <si>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</si>
  <si>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</si>
  <si>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</si>
  <si>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</si>
  <si>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</si>
  <si>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</si>
  <si>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</si>
  <si>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</si>
  <si>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</si>
  <si>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50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</si>
  <si>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</si>
  <si>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</si>
  <si>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</si>
  <si>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</si>
  <si>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</si>
  <si>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</si>
  <si>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</si>
  <si>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</si>
  <si>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</si>
  <si>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</si>
  <si>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</si>
  <si>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</si>
  <si>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</si>
  <si>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</si>
  <si>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EMENDA PARA CALHA PLUVIAL, PVC, DIAMETRO ENTRE 119 E 170 MM, PARA DRENAGEM PLUVIAL PREDIAL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</si>
  <si>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</si>
  <si>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</si>
  <si>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EXAMES - HORISTA (COLETADO CAIXA - ENCARGOS COMPLEMENTARES)                                                                                                                                                                                                                                                                                                                                                                                                                                               </t>
  </si>
  <si>
    <t xml:space="preserve">EXAMES - MENSALISTA (COLETADO CAIXA - ENCARGOS COMPLEMENTARES)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</si>
  <si>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</si>
  <si>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</si>
  <si>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JOELHO CPVC, SOLDAVEL, 90 GRAUS, 114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</si>
  <si>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</si>
  <si>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</si>
  <si>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</si>
  <si>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</si>
  <si>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</si>
  <si>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</si>
  <si>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</si>
  <si>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</si>
  <si>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</si>
  <si>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</si>
  <si>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</si>
  <si>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</si>
  <si>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</si>
  <si>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</si>
  <si>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</si>
  <si>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</si>
  <si>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</si>
  <si>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</si>
  <si>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</si>
  <si>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</si>
  <si>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</si>
  <si>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</si>
  <si>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</si>
  <si>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</si>
  <si>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</si>
  <si>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</si>
  <si>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</si>
  <si>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</si>
  <si>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</si>
  <si>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</si>
  <si>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</si>
  <si>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90 GRAUS, SEM ANEL, DN 40 MM, PARA ESGOTO PREDIAL SECUNDARIO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</si>
  <si>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</si>
  <si>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</si>
  <si>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</si>
  <si>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</si>
  <si>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</si>
  <si>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</si>
  <si>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</si>
  <si>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</si>
  <si>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</si>
  <si>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</si>
  <si>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</si>
  <si>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</si>
  <si>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</si>
  <si>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</si>
  <si>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</si>
  <si>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</si>
  <si>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</si>
  <si>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</si>
  <si>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</si>
  <si>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</si>
  <si>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</si>
  <si>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</si>
  <si>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</si>
  <si>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</si>
  <si>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</si>
  <si>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</si>
  <si>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</si>
  <si>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</si>
  <si>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JUNCAO DUPLA, PVC SERIE R, DN 100 X 100 X 100 MM,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</si>
  <si>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</si>
  <si>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</si>
  <si>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</si>
  <si>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</si>
  <si>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</si>
  <si>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</si>
  <si>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</si>
  <si>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</si>
  <si>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</si>
  <si>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50 X 50 MM, SERIE NORMAL PARA ESGOTO PREDIAL                                                                                                                                                                                                                                                                                                                                                                                                                            </t>
  </si>
  <si>
    <t xml:space="preserve">JUNCAO SIMPLES, PVC, 45 GRAUS, DN 75 X 75 MM, SERIE NORMAL PARA ESGOTO PREDIAL                                                                                                                                                                                                                                                                                                                                                                                                                            </t>
  </si>
  <si>
    <t xml:space="preserve">JUNCAO, PVC, 45 GRAUS, JE, BBB, DN 150 MM, PARA TUBO CORRUGADO E/OU LISO, REDE COLETORA DE ESGOTO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</si>
  <si>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</si>
  <si>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</si>
  <si>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LUVA CPVC, SOLDAVEL, 114 MM, PARA AGUA QUENTE PREDIAL                                                                                                                                                                                                                                                                                                                                                                                                                                                     </t>
  </si>
  <si>
    <t xml:space="preserve">LUVA DE CORRER PARA TUBO SOLDAVEL, PVC, 40 MM, PARA AGUA FRIA PREDIAL                                                                                                                                                                                                                                                                                                                                                                                                                                     </t>
  </si>
  <si>
    <t xml:space="preserve">LUVA DE CORRER PVC, JE, DN 250 MM, PARA REDE COLETORA DE ESGOTO                                                                                                                                                                                                                                                                                                                                                                                                                                           </t>
  </si>
  <si>
    <t xml:space="preserve">LUVA DE CORRER, PVC SERIE R, 100 MM, PARA ESGOTO PREDIAL                                                                                                                                                                                                                                                                                                                                                                                                                                                  </t>
  </si>
  <si>
    <t xml:space="preserve">LUVA DE CORRER, PVC SERIE R, 150 MM, PARA ESGOTO PREDIAL                                                                                                                                                                                                                                                                                                                                                                                                                                                  </t>
  </si>
  <si>
    <t xml:space="preserve">LUVA DE CORRER, PVC SERIE R, 75 MM, PARA ESGOTO PREDIAL                                                                                                                                                                                                                                                                                                                                                                                                                                                   </t>
  </si>
  <si>
    <t xml:space="preserve">LUVA DE REDUCAO, SOLDAVEL, PVC, 50 X 25 MM, PARA AGUA FRIA PREDIAL                                                                                                                                                                                                                                                                                                                                                                                                                                        </t>
  </si>
  <si>
    <t xml:space="preserve">LUVA PVC, ROSCAVEL, 1/2", AGUA FRIA PREDIAL                                                                                                                                                                                                                                                                                                                                                                                                                                                               </t>
  </si>
  <si>
    <t xml:space="preserve">LUVA PVC, ROSCAVEL, 1", AGUA FRIA PREDIAL                                                                                                                                                                                                                                                                                                                                                                                                                                                                 </t>
  </si>
  <si>
    <t xml:space="preserve">LUVA PVC, ROSCAVEL, 3/4", AGUA FRIA PREDIAL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</si>
  <si>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</si>
  <si>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</si>
  <si>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</si>
  <si>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</si>
  <si>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</si>
  <si>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</si>
  <si>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</si>
  <si>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</si>
  <si>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</si>
  <si>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</si>
  <si>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</si>
  <si>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</si>
  <si>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</si>
  <si>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</si>
  <si>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MUDA DE ARBUSTO, BUXINHO, H= *50* CM                                                                                                                                                                                                                                                                                                                                                                                                                                                                      </t>
  </si>
  <si>
    <t xml:space="preserve">MUDA DE PALMEIRA ARECA, H= *1,50* M                                                                                                                                                                                                                                                                                                                                                                                                                                                                       </t>
  </si>
  <si>
    <t xml:space="preserve">PLUG PVC, JE, DN 100 MM, PARA REDE COLETORA ESGOTO                                                                                                                                                                                                                                                                                                                                                                                                                                                        </t>
  </si>
  <si>
    <t xml:space="preserve">PLUG PVC, JE, DN 150 MM, PARA REDE COLETORA ESGOTO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</si>
  <si>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</si>
  <si>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</si>
  <si>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</si>
  <si>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</si>
  <si>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</si>
  <si>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</si>
  <si>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SEGURO - HORISTA (COLETADO CAIXA - ENCARGOS COMPLEMENTARES)                                                                                                                                                                                                                                                                                                                                                                                                                                               </t>
  </si>
  <si>
    <t xml:space="preserve">SEGURO - MENSALISTA (COLETADO CAIXA - ENCARGOS COMPLEMENTARES)                                                                                                                                                                                                                                                                                                                                                                                                                                            </t>
  </si>
  <si>
    <t xml:space="preserve">SELIM PVC, COM TRAVA, JE, 90 GRAUS, DN 125 X 100 MM OU 150 X 100 MM, PARA REDE COLETORA ESGOTO                                                                                                                                                                                                                                                                                                                                                                                                            </t>
  </si>
  <si>
    <t xml:space="preserve">SIFAO / TUBO SINFONADO EXTENSIVEL/SANFONADO, UNIVERSAL/ SIMPLES, ENTRE *50 A 70* CM, DE PLASTICO BRANCO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</si>
  <si>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</si>
  <si>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</si>
  <si>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</si>
  <si>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</si>
  <si>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</si>
  <si>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</si>
  <si>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</si>
  <si>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METALICO PARA CALHA PLUVIAL, ZINCADO, DOBRADO, DIAMETRO ENTRE 119 E 170 MM, PARA DRENAGEM PLUVIAL PREDIAL                                                                                                                                                                                                                                                                                                                                                                                         </t>
  </si>
  <si>
    <t xml:space="preserve">TE CPVC, SOLDAVEL, 90 GRAUS, 114 MM, PARA AGUA QUENTE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</si>
  <si>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</si>
  <si>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</si>
  <si>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</si>
  <si>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1.1/2" X 3/4", AGUA FRIA PREDIAL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</si>
  <si>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</si>
  <si>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</si>
  <si>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</si>
  <si>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</si>
  <si>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</si>
  <si>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</si>
  <si>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</si>
  <si>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</si>
  <si>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</si>
  <si>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</si>
  <si>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</si>
  <si>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SANITARIO DE REDUCAO, PVC, DN 100 X 50 MM, SERIE NORMAL, PARA ESGOTO PREDIAL                                                                                                                                                                                                                                                                                                                                                                                                                           </t>
  </si>
  <si>
    <t xml:space="preserve">TE SANITARIO DE REDUCAO, PVC, DN 100 X 75 MM, SERIE NORMAL PARA ESGOTO PREDIAL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</si>
  <si>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</si>
  <si>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</si>
  <si>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</si>
  <si>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</si>
  <si>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</si>
  <si>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</si>
  <si>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</si>
  <si>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</si>
  <si>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</si>
  <si>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TRANSPORTE - HORISTA (COLETADO CAIXA - ENCARGOS COMPLEMENTARES)                                                                                                                                                                                                                                                                                                                                                                                                                                           </t>
  </si>
  <si>
    <t xml:space="preserve">TRANSPORTE - MENSALISTA (COLETADO CAIXA - ENCARGOS COMPLEMENTARES)                                                                                                                                                                                                                                                                                                                                                                                                                                        </t>
  </si>
  <si>
    <t xml:space="preserve">TUBO CPVC, SOLDAVEL, 114 MM, AGUA QUENTE (NBR 15884)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</si>
  <si>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</si>
  <si>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</si>
  <si>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</si>
  <si>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</si>
  <si>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CLASSE PN 20, SOLDAVEL, DN 32 MM PARA AGUA FRIA OU QUENTE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</si>
  <si>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</si>
  <si>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</si>
  <si>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</si>
  <si>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</si>
  <si>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</si>
  <si>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</si>
  <si>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RIGIDO, CORRUGADO, PERFURADO DN 100 MM, PARA DRENAGEM, SISTEMA IRRIGACAO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</si>
  <si>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</si>
  <si>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</si>
  <si>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</si>
  <si>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</si>
  <si>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</si>
  <si>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</si>
  <si>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</si>
  <si>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</si>
  <si>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</si>
  <si>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</si>
  <si>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</si>
  <si>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</si>
  <si>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</si>
  <si>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</si>
  <si>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UNIAO DUPLA PPR, DN 20 MM, PARA AGUA QUENTE PREDIAL                                                                                                                                                                                                                                                                                                                                                                                                                                                       </t>
  </si>
  <si>
    <t xml:space="preserve">UNIAO DUPLA PPR, DN 25 MM, PARA AGUA QUENTE PREDIAL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</si>
</sst>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quot; R$ &quot;#,##0.00\ ;&quot;-R$ &quot;#,##0.00\ ;&quot; R$ -&quot;#\ ;@\ "/>
    <numFmt numFmtId="165" formatCode="_-&quot;R$ &quot;* #,##0.00_-;&quot;-R$ &quot;* #,##0.00_-;_-&quot;R$ &quot;* \-??_-;_-@_-"/>
    <numFmt numFmtId="166" formatCode="#,##0.00\ ;&quot; (&quot;#,##0.00\);&quot; -&quot;#\ ;@\ "/>
    <numFmt numFmtId="167" formatCode="_-* #,##0.00_-;\-* #,##0.00_-;_-* \-??_-;_-@_-"/>
    <numFmt numFmtId="168" formatCode="d/m/yyyy"/>
    <numFmt numFmtId="169" formatCode="&quot;R$ &quot;#,##0.00"/>
    <numFmt numFmtId="170" formatCode="0.000%"/>
    <numFmt numFmtId="171" formatCode="00&quot; dias&quot;"/>
    <numFmt numFmtId="172" formatCode="&quot;MAT&quot;"/>
    <numFmt numFmtId="173" formatCode="&quot;ISS do MUNICIPIO: &quot;0%"/>
    <numFmt numFmtId="174" formatCode="&quot;AC+S+R+G = &quot;0.00%"/>
    <numFmt numFmtId="175" formatCode="&quot;DF = &quot;0.00%"/>
    <numFmt numFmtId="176" formatCode="&quot;L = &quot;0.00%"/>
    <numFmt numFmtId="177" formatCode="&quot; = &quot;0.00"/>
    <numFmt numFmtId="178" formatCode="&quot;BDI = &quot;0.00%"/>
    <numFmt numFmtId="179" formatCode="&quot;R$&quot;\ #,##0.00"/>
    <numFmt numFmtId="180" formatCode="dd/mm/yy"/>
  </numFmts>
  <fonts count="37" x14ac:knownFonts="1">
    <font>
      <sz val="11"/>
      <color rgb="FF000000"/>
      <name val="Calibri"/>
      <family val="2"/>
      <charset val="1"/>
    </font>
    <font>
      <sz val="10"/>
      <name val="Arial"/>
      <family val="2"/>
      <charset val="1"/>
    </font>
    <font>
      <b/>
      <sz val="11"/>
      <color rgb="FF000000"/>
      <name val="Calibri"/>
      <family val="2"/>
      <charset val="1"/>
    </font>
    <font>
      <b/>
      <sz val="12"/>
      <color rgb="FF000000"/>
      <name val="Calibri"/>
      <family val="2"/>
      <charset val="1"/>
    </font>
    <font>
      <b/>
      <i/>
      <u/>
      <sz val="10"/>
      <color rgb="FF000000"/>
      <name val="Calibri"/>
      <family val="2"/>
      <charset val="1"/>
    </font>
    <font>
      <sz val="10"/>
      <color rgb="FF000000"/>
      <name val="Arial"/>
      <family val="2"/>
      <charset val="1"/>
    </font>
    <font>
      <sz val="11"/>
      <color rgb="FF000000"/>
      <name val="Arial"/>
      <family val="2"/>
      <charset val="1"/>
    </font>
    <font>
      <b/>
      <sz val="14"/>
      <color rgb="FF000000"/>
      <name val="Arial"/>
      <family val="2"/>
      <charset val="1"/>
    </font>
    <font>
      <b/>
      <sz val="12"/>
      <color rgb="FF000000"/>
      <name val="Arial"/>
      <family val="2"/>
      <charset val="1"/>
    </font>
    <font>
      <sz val="14"/>
      <color rgb="FF000000"/>
      <name val="Arial"/>
      <family val="2"/>
      <charset val="1"/>
    </font>
    <font>
      <sz val="12"/>
      <color rgb="FF000000"/>
      <name val="Arial"/>
      <family val="2"/>
      <charset val="1"/>
    </font>
    <font>
      <b/>
      <sz val="10"/>
      <color rgb="FF000000"/>
      <name val="Arial"/>
      <family val="2"/>
      <charset val="1"/>
    </font>
    <font>
      <b/>
      <sz val="11"/>
      <color rgb="FF000000"/>
      <name val="Arial"/>
      <family val="2"/>
      <charset val="1"/>
    </font>
    <font>
      <sz val="10"/>
      <color rgb="FF000000"/>
      <name val="Arial"/>
      <family val="2"/>
    </font>
    <font>
      <sz val="11"/>
      <name val="Arial"/>
      <family val="2"/>
      <charset val="1"/>
    </font>
    <font>
      <b/>
      <sz val="11"/>
      <name val="Arial"/>
      <family val="2"/>
      <charset val="1"/>
    </font>
    <font>
      <b/>
      <sz val="12"/>
      <name val="Arial"/>
      <family val="2"/>
      <charset val="1"/>
    </font>
    <font>
      <b/>
      <sz val="10"/>
      <name val="Arial"/>
      <family val="2"/>
      <charset val="1"/>
    </font>
    <font>
      <i/>
      <sz val="10"/>
      <color rgb="FF000000"/>
      <name val="Arial"/>
      <family val="2"/>
      <charset val="1"/>
    </font>
    <font>
      <b/>
      <i/>
      <sz val="11"/>
      <color rgb="FF000000"/>
      <name val="Arial"/>
      <family val="2"/>
      <charset val="1"/>
    </font>
    <font>
      <sz val="8"/>
      <color rgb="FF000000"/>
      <name val="Arial"/>
      <family val="2"/>
      <charset val="1"/>
    </font>
    <font>
      <sz val="11"/>
      <name val="Calibri"/>
      <family val="2"/>
      <charset val="1"/>
    </font>
    <font>
      <sz val="8"/>
      <name val="Verdana"/>
      <family val="2"/>
      <charset val="1"/>
    </font>
    <font>
      <b/>
      <sz val="14"/>
      <name val="Arial"/>
      <family val="2"/>
      <charset val="1"/>
    </font>
    <font>
      <b/>
      <sz val="8"/>
      <name val="Arial"/>
      <family val="2"/>
      <charset val="1"/>
    </font>
    <font>
      <b/>
      <sz val="8"/>
      <name val="Verdana"/>
      <family val="2"/>
      <charset val="1"/>
    </font>
    <font>
      <sz val="11"/>
      <color rgb="FF000000"/>
      <name val="Calibri"/>
      <family val="2"/>
      <charset val="1"/>
    </font>
    <font>
      <sz val="8"/>
      <color rgb="FF000000"/>
      <name val="Arial"/>
      <family val="2"/>
    </font>
    <font>
      <sz val="8"/>
      <color rgb="FF000000"/>
      <name val="Verdana"/>
      <family val="2"/>
    </font>
    <font>
      <b/>
      <sz val="8"/>
      <color rgb="FF000000"/>
      <name val="Verdana"/>
      <family val="2"/>
    </font>
    <font>
      <sz val="8"/>
      <name val="Calibri"/>
      <family val="2"/>
      <charset val="1"/>
    </font>
    <font>
      <sz val="8"/>
      <color rgb="FF003366"/>
      <name val="Verdana"/>
      <family val="2"/>
    </font>
    <font>
      <u/>
      <sz val="11"/>
      <color theme="10"/>
      <name val="Calibri"/>
      <family val="2"/>
      <charset val="1"/>
    </font>
    <font>
      <sz val="10"/>
      <color rgb="FF243E60"/>
      <name val="Open Sans"/>
      <family val="2"/>
    </font>
    <font>
      <b/>
      <sz val="10"/>
      <color rgb="FFFF0000"/>
      <name val="Arial"/>
      <family val="2"/>
      <charset val="1"/>
    </font>
    <font>
      <b/>
      <sz val="11"/>
      <color rgb="FF000000"/>
      <name val="Arial"/>
      <family val="2"/>
    </font>
    <font>
      <sz val="8"/>
      <color theme="1"/>
      <name val="Verdana"/>
      <family val="2"/>
    </font>
  </fonts>
  <fills count="15">
    <fill>
      <patternFill patternType="none"/>
    </fill>
    <fill>
      <patternFill patternType="gray125"/>
    </fill>
    <fill>
      <patternFill patternType="solid">
        <fgColor rgb="FFCCCCCC"/>
        <bgColor rgb="FFC0C0C0"/>
      </patternFill>
    </fill>
    <fill>
      <patternFill patternType="solid">
        <fgColor rgb="FFFAC090"/>
        <bgColor rgb="FFCCCCCC"/>
      </patternFill>
    </fill>
    <fill>
      <patternFill patternType="solid">
        <fgColor rgb="FF33CCFF"/>
        <bgColor rgb="FF33CCCC"/>
      </patternFill>
    </fill>
    <fill>
      <patternFill patternType="solid">
        <fgColor rgb="FFD9D9D9"/>
        <bgColor rgb="FFE6E6E6"/>
      </patternFill>
    </fill>
    <fill>
      <patternFill patternType="solid">
        <fgColor rgb="FFE46C0A"/>
        <bgColor rgb="FFFF9900"/>
      </patternFill>
    </fill>
    <fill>
      <patternFill patternType="solid">
        <fgColor rgb="FFE6E6FF"/>
        <bgColor rgb="FFE6E6E6"/>
      </patternFill>
    </fill>
    <fill>
      <patternFill patternType="solid">
        <fgColor rgb="FFE6E6E6"/>
        <bgColor indexed="64"/>
      </patternFill>
    </fill>
    <fill>
      <patternFill patternType="solid">
        <fgColor rgb="FFFFFFFF"/>
        <bgColor indexed="64"/>
      </patternFill>
    </fill>
    <fill>
      <patternFill patternType="solid">
        <fgColor rgb="FFF5F5F5"/>
        <bgColor indexed="64"/>
      </patternFill>
    </fill>
    <fill>
      <patternFill patternType="solid">
        <fgColor theme="4" tint="0.79998168889431442"/>
        <bgColor indexed="64"/>
      </patternFill>
    </fill>
    <fill>
      <patternFill patternType="solid">
        <fgColor theme="0"/>
        <bgColor rgb="FF33CCCC"/>
      </patternFill>
    </fill>
    <fill>
      <patternFill patternType="solid">
        <fgColor theme="0"/>
        <bgColor indexed="64"/>
      </patternFill>
    </fill>
    <fill>
      <patternFill patternType="solid">
        <fgColor theme="2"/>
        <bgColor indexed="64"/>
      </patternFill>
    </fill>
  </fills>
  <borders count="32">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auto="1"/>
      </left>
      <right style="thin">
        <color auto="1"/>
      </right>
      <top/>
      <bottom style="thin">
        <color auto="1"/>
      </bottom>
      <diagonal/>
    </border>
  </borders>
  <cellStyleXfs count="6">
    <xf numFmtId="0" fontId="0" fillId="0" borderId="0"/>
    <xf numFmtId="167" fontId="26" fillId="0" borderId="0" applyBorder="0" applyProtection="0"/>
    <xf numFmtId="165" fontId="26" fillId="0" borderId="0" applyBorder="0" applyProtection="0"/>
    <xf numFmtId="9" fontId="26" fillId="0" borderId="0" applyBorder="0" applyProtection="0"/>
    <xf numFmtId="166" fontId="1" fillId="0" borderId="0" applyBorder="0" applyProtection="0"/>
    <xf numFmtId="0" fontId="32" fillId="0" borderId="0" applyNumberFormat="0" applyFill="0" applyBorder="0" applyAlignment="0" applyProtection="0"/>
  </cellStyleXfs>
  <cellXfs count="329">
    <xf numFmtId="0" fontId="0" fillId="0" borderId="0" xfId="0"/>
    <xf numFmtId="0" fontId="0" fillId="0" borderId="3" xfId="0" applyBorder="1"/>
    <xf numFmtId="0" fontId="0" fillId="0" borderId="4" xfId="0" applyBorder="1"/>
    <xf numFmtId="0" fontId="0" fillId="0" borderId="5" xfId="0" applyBorder="1"/>
    <xf numFmtId="0" fontId="0" fillId="0" borderId="7" xfId="0" applyBorder="1"/>
    <xf numFmtId="0" fontId="0" fillId="0" borderId="8" xfId="0" applyBorder="1"/>
    <xf numFmtId="0" fontId="4" fillId="0" borderId="7" xfId="0" applyFont="1" applyBorder="1"/>
    <xf numFmtId="0" fontId="0" fillId="0" borderId="0" xfId="0" applyAlignment="1">
      <alignment horizontal="left" vertical="top"/>
    </xf>
    <xf numFmtId="0" fontId="2" fillId="0" borderId="0" xfId="0" applyFont="1"/>
    <xf numFmtId="168" fontId="2" fillId="0" borderId="0" xfId="0" applyNumberFormat="1" applyFont="1" applyAlignment="1">
      <alignment horizontal="left"/>
    </xf>
    <xf numFmtId="17" fontId="0" fillId="0" borderId="0" xfId="0" applyNumberFormat="1" applyAlignment="1">
      <alignment horizontal="left"/>
    </xf>
    <xf numFmtId="0" fontId="0" fillId="0" borderId="9" xfId="0" applyBorder="1"/>
    <xf numFmtId="0" fontId="0" fillId="0" borderId="10" xfId="0" applyBorder="1"/>
    <xf numFmtId="0" fontId="0" fillId="0" borderId="11" xfId="0" applyBorder="1"/>
    <xf numFmtId="0" fontId="5" fillId="0" borderId="0" xfId="0" applyFont="1" applyAlignment="1">
      <alignment vertical="center"/>
    </xf>
    <xf numFmtId="0" fontId="5" fillId="0" borderId="0" xfId="0" applyFont="1" applyAlignment="1">
      <alignment vertical="center" wrapText="1"/>
    </xf>
    <xf numFmtId="0" fontId="6" fillId="0" borderId="0" xfId="0" applyFont="1" applyAlignment="1">
      <alignment vertical="center"/>
    </xf>
    <xf numFmtId="0" fontId="6" fillId="0" borderId="0" xfId="0" applyFont="1"/>
    <xf numFmtId="169" fontId="9" fillId="0" borderId="1" xfId="0" applyNumberFormat="1" applyFont="1" applyBorder="1" applyAlignment="1">
      <alignment horizontal="center" vertical="center"/>
    </xf>
    <xf numFmtId="0" fontId="9" fillId="0" borderId="0" xfId="0" applyFont="1" applyAlignment="1">
      <alignment vertical="center"/>
    </xf>
    <xf numFmtId="168" fontId="10" fillId="0" borderId="1" xfId="0" applyNumberFormat="1" applyFont="1" applyBorder="1" applyAlignment="1">
      <alignment horizontal="center" vertical="center"/>
    </xf>
    <xf numFmtId="169" fontId="10" fillId="0" borderId="1" xfId="0" applyNumberFormat="1" applyFont="1" applyBorder="1" applyAlignment="1">
      <alignment horizontal="center" vertical="center"/>
    </xf>
    <xf numFmtId="169" fontId="9" fillId="0" borderId="0" xfId="0" applyNumberFormat="1" applyFont="1" applyAlignment="1">
      <alignment vertical="center"/>
    </xf>
    <xf numFmtId="169" fontId="11" fillId="0" borderId="1" xfId="0" applyNumberFormat="1" applyFont="1" applyBorder="1" applyAlignment="1">
      <alignment horizontal="center"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2" fontId="5" fillId="0" borderId="1" xfId="0" applyNumberFormat="1" applyFont="1" applyBorder="1" applyAlignment="1">
      <alignment horizontal="center" vertical="center"/>
    </xf>
    <xf numFmtId="169" fontId="5" fillId="0" borderId="1" xfId="0" applyNumberFormat="1" applyFont="1" applyBorder="1" applyAlignment="1">
      <alignment horizontal="center" vertical="center"/>
    </xf>
    <xf numFmtId="0" fontId="6" fillId="0" borderId="1" xfId="0" applyFont="1" applyBorder="1" applyAlignment="1">
      <alignment vertical="center"/>
    </xf>
    <xf numFmtId="169" fontId="11" fillId="0" borderId="12" xfId="0" applyNumberFormat="1" applyFont="1" applyBorder="1" applyAlignment="1">
      <alignment horizontal="right" vertical="center"/>
    </xf>
    <xf numFmtId="169" fontId="11" fillId="0" borderId="13" xfId="0" applyNumberFormat="1" applyFont="1" applyBorder="1" applyAlignment="1">
      <alignment horizontal="right" vertical="center"/>
    </xf>
    <xf numFmtId="169" fontId="11" fillId="0" borderId="14" xfId="0" applyNumberFormat="1" applyFont="1" applyBorder="1" applyAlignment="1">
      <alignment horizontal="right" vertical="center"/>
    </xf>
    <xf numFmtId="0" fontId="12" fillId="0" borderId="0" xfId="0" applyFont="1" applyAlignment="1">
      <alignment vertical="center"/>
    </xf>
    <xf numFmtId="169" fontId="12" fillId="0" borderId="0" xfId="0" applyNumberFormat="1" applyFont="1" applyAlignment="1">
      <alignment vertical="center"/>
    </xf>
    <xf numFmtId="10" fontId="11" fillId="0" borderId="1" xfId="0" applyNumberFormat="1" applyFont="1" applyBorder="1" applyAlignment="1">
      <alignment horizontal="center" vertical="center"/>
    </xf>
    <xf numFmtId="10" fontId="12" fillId="0" borderId="0" xfId="3" applyNumberFormat="1" applyFont="1" applyBorder="1" applyAlignment="1" applyProtection="1">
      <alignment vertical="center"/>
    </xf>
    <xf numFmtId="169" fontId="11" fillId="0" borderId="12" xfId="0" applyNumberFormat="1" applyFont="1" applyBorder="1" applyAlignment="1">
      <alignment horizontal="center" vertical="center"/>
    </xf>
    <xf numFmtId="0" fontId="11" fillId="0" borderId="0" xfId="0"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left" vertical="center"/>
    </xf>
    <xf numFmtId="4" fontId="5" fillId="0" borderId="0" xfId="0" applyNumberFormat="1" applyFont="1" applyAlignment="1">
      <alignment horizontal="left" vertical="center"/>
    </xf>
    <xf numFmtId="169" fontId="6" fillId="0" borderId="0" xfId="0" applyNumberFormat="1" applyFont="1" applyAlignment="1">
      <alignment horizontal="left" vertical="center"/>
    </xf>
    <xf numFmtId="0" fontId="6" fillId="0" borderId="0" xfId="0" applyFont="1" applyAlignment="1">
      <alignment horizontal="left" vertical="center"/>
    </xf>
    <xf numFmtId="170" fontId="6" fillId="0" borderId="0" xfId="3" applyNumberFormat="1" applyFont="1" applyBorder="1" applyAlignment="1" applyProtection="1">
      <alignment horizontal="left" vertical="center"/>
    </xf>
    <xf numFmtId="169" fontId="12" fillId="0" borderId="0" xfId="0" applyNumberFormat="1" applyFont="1" applyAlignment="1">
      <alignment horizontal="left" vertical="center"/>
    </xf>
    <xf numFmtId="0" fontId="1" fillId="0" borderId="0" xfId="4" applyNumberFormat="1"/>
    <xf numFmtId="0" fontId="14" fillId="0" borderId="0" xfId="4" applyNumberFormat="1" applyFont="1"/>
    <xf numFmtId="168" fontId="10" fillId="0" borderId="1" xfId="4" applyNumberFormat="1" applyFont="1" applyBorder="1" applyAlignment="1">
      <alignment horizontal="center" vertical="center"/>
    </xf>
    <xf numFmtId="164" fontId="0" fillId="0" borderId="0" xfId="0" applyNumberFormat="1"/>
    <xf numFmtId="0" fontId="10" fillId="0" borderId="1" xfId="4" applyNumberFormat="1" applyFont="1" applyBorder="1" applyAlignment="1">
      <alignment horizontal="center" vertical="center"/>
    </xf>
    <xf numFmtId="0" fontId="6" fillId="0" borderId="0" xfId="4" applyNumberFormat="1" applyFont="1"/>
    <xf numFmtId="0" fontId="12" fillId="0" borderId="0" xfId="4" applyNumberFormat="1" applyFont="1"/>
    <xf numFmtId="164" fontId="6" fillId="0" borderId="0" xfId="4" applyNumberFormat="1" applyFont="1" applyAlignment="1">
      <alignment horizontal="center"/>
    </xf>
    <xf numFmtId="10" fontId="6" fillId="0" borderId="0" xfId="4" applyNumberFormat="1" applyFont="1" applyAlignment="1">
      <alignment horizontal="center"/>
    </xf>
    <xf numFmtId="164" fontId="6" fillId="0" borderId="0" xfId="4" applyNumberFormat="1" applyFont="1" applyAlignment="1">
      <alignment horizontal="center" vertical="center"/>
    </xf>
    <xf numFmtId="164" fontId="6" fillId="0" borderId="0" xfId="4" applyNumberFormat="1" applyFont="1"/>
    <xf numFmtId="0" fontId="12" fillId="0" borderId="0" xfId="4" applyNumberFormat="1" applyFont="1" applyAlignment="1">
      <alignment horizontal="center" vertical="center"/>
    </xf>
    <xf numFmtId="0" fontId="6" fillId="0" borderId="0" xfId="4" applyNumberFormat="1" applyFont="1" applyAlignment="1">
      <alignment horizontal="center"/>
    </xf>
    <xf numFmtId="0" fontId="6" fillId="0" borderId="0" xfId="4" applyNumberFormat="1" applyFont="1" applyAlignment="1">
      <alignment wrapText="1"/>
    </xf>
    <xf numFmtId="0" fontId="12" fillId="0" borderId="1" xfId="4" applyNumberFormat="1" applyFont="1" applyBorder="1" applyAlignment="1">
      <alignment horizontal="center" vertical="center" wrapText="1"/>
    </xf>
    <xf numFmtId="0" fontId="6" fillId="0" borderId="0" xfId="4" applyNumberFormat="1" applyFont="1" applyAlignment="1">
      <alignment horizontal="center" wrapText="1"/>
    </xf>
    <xf numFmtId="171" fontId="12" fillId="0" borderId="15" xfId="4" applyNumberFormat="1" applyFont="1" applyBorder="1" applyAlignment="1">
      <alignment horizontal="center" vertical="center" wrapText="1"/>
    </xf>
    <xf numFmtId="0" fontId="12" fillId="0" borderId="16" xfId="4" applyNumberFormat="1" applyFont="1" applyBorder="1" applyAlignment="1">
      <alignment wrapText="1"/>
    </xf>
    <xf numFmtId="0" fontId="12" fillId="0" borderId="13" xfId="4" applyNumberFormat="1" applyFont="1" applyBorder="1" applyAlignment="1">
      <alignment wrapText="1"/>
    </xf>
    <xf numFmtId="164" fontId="6" fillId="0" borderId="13" xfId="4" applyNumberFormat="1" applyFont="1" applyBorder="1" applyAlignment="1">
      <alignment horizontal="center" wrapText="1"/>
    </xf>
    <xf numFmtId="10" fontId="6" fillId="0" borderId="13" xfId="4" applyNumberFormat="1" applyFont="1" applyBorder="1" applyAlignment="1">
      <alignment horizontal="center" wrapText="1"/>
    </xf>
    <xf numFmtId="164" fontId="6" fillId="0" borderId="17" xfId="4" applyNumberFormat="1" applyFont="1" applyBorder="1" applyAlignment="1">
      <alignment horizontal="center" vertical="center" wrapText="1"/>
    </xf>
    <xf numFmtId="164" fontId="6" fillId="0" borderId="0" xfId="4" applyNumberFormat="1" applyFont="1" applyAlignment="1">
      <alignment horizontal="center" wrapText="1"/>
    </xf>
    <xf numFmtId="164" fontId="6" fillId="0" borderId="0" xfId="4" applyNumberFormat="1" applyFont="1" applyAlignment="1">
      <alignment wrapText="1"/>
    </xf>
    <xf numFmtId="0" fontId="6" fillId="0" borderId="16" xfId="0" applyFont="1" applyBorder="1" applyAlignment="1">
      <alignment vertical="center"/>
    </xf>
    <xf numFmtId="0" fontId="12" fillId="0" borderId="18" xfId="4" applyNumberFormat="1" applyFont="1" applyBorder="1"/>
    <xf numFmtId="164" fontId="6" fillId="0" borderId="18" xfId="4" applyNumberFormat="1" applyFont="1" applyBorder="1" applyAlignment="1">
      <alignment horizontal="center"/>
    </xf>
    <xf numFmtId="10" fontId="6" fillId="0" borderId="18" xfId="4" applyNumberFormat="1" applyFont="1" applyBorder="1" applyAlignment="1">
      <alignment horizontal="center"/>
    </xf>
    <xf numFmtId="10" fontId="12" fillId="0" borderId="19" xfId="4" applyNumberFormat="1" applyFont="1" applyBorder="1" applyAlignment="1">
      <alignment horizontal="center"/>
    </xf>
    <xf numFmtId="10" fontId="14" fillId="3" borderId="1" xfId="4" applyNumberFormat="1" applyFont="1" applyFill="1" applyBorder="1" applyAlignment="1">
      <alignment horizontal="center" vertical="center"/>
    </xf>
    <xf numFmtId="9" fontId="6" fillId="0" borderId="0" xfId="4" applyNumberFormat="1" applyFont="1"/>
    <xf numFmtId="0" fontId="6" fillId="0" borderId="20" xfId="0" applyFont="1" applyBorder="1" applyAlignment="1">
      <alignment vertical="center"/>
    </xf>
    <xf numFmtId="0" fontId="6" fillId="0" borderId="21" xfId="4" applyNumberFormat="1" applyFont="1" applyBorder="1"/>
    <xf numFmtId="164" fontId="6" fillId="0" borderId="21" xfId="4" applyNumberFormat="1" applyFont="1" applyBorder="1" applyAlignment="1">
      <alignment horizontal="center"/>
    </xf>
    <xf numFmtId="164" fontId="12" fillId="0" borderId="22" xfId="4" applyNumberFormat="1" applyFont="1" applyBorder="1" applyAlignment="1">
      <alignment horizontal="center"/>
    </xf>
    <xf numFmtId="169" fontId="14" fillId="0" borderId="1" xfId="4" applyNumberFormat="1" applyFont="1" applyBorder="1" applyAlignment="1">
      <alignment horizontal="center" vertical="center"/>
    </xf>
    <xf numFmtId="0" fontId="6" fillId="0" borderId="18" xfId="4" applyNumberFormat="1" applyFont="1" applyBorder="1"/>
    <xf numFmtId="10" fontId="14" fillId="4" borderId="1" xfId="4" applyNumberFormat="1" applyFont="1" applyFill="1" applyBorder="1" applyAlignment="1">
      <alignment horizontal="center" vertical="center"/>
    </xf>
    <xf numFmtId="10" fontId="14" fillId="0" borderId="1" xfId="4" applyNumberFormat="1" applyFont="1" applyBorder="1" applyAlignment="1">
      <alignment horizontal="center" vertical="center"/>
    </xf>
    <xf numFmtId="164" fontId="6" fillId="5" borderId="17" xfId="4" applyNumberFormat="1" applyFont="1" applyFill="1" applyBorder="1" applyAlignment="1">
      <alignment horizontal="center"/>
    </xf>
    <xf numFmtId="10" fontId="6" fillId="5" borderId="23" xfId="4" applyNumberFormat="1" applyFont="1" applyFill="1" applyBorder="1" applyAlignment="1">
      <alignment horizontal="center"/>
    </xf>
    <xf numFmtId="10" fontId="12" fillId="5" borderId="13" xfId="4" applyNumberFormat="1" applyFont="1" applyFill="1" applyBorder="1" applyAlignment="1">
      <alignment horizontal="center"/>
    </xf>
    <xf numFmtId="10" fontId="6" fillId="5" borderId="1" xfId="4" applyNumberFormat="1" applyFont="1" applyFill="1" applyBorder="1" applyAlignment="1">
      <alignment horizontal="center" vertical="center"/>
    </xf>
    <xf numFmtId="0" fontId="6" fillId="5" borderId="20" xfId="4" applyNumberFormat="1" applyFont="1" applyFill="1" applyBorder="1"/>
    <xf numFmtId="0" fontId="6" fillId="5" borderId="24" xfId="4" applyNumberFormat="1" applyFont="1" applyFill="1" applyBorder="1"/>
    <xf numFmtId="164" fontId="6" fillId="5" borderId="24" xfId="4" applyNumberFormat="1" applyFont="1" applyFill="1" applyBorder="1" applyAlignment="1">
      <alignment horizontal="center"/>
    </xf>
    <xf numFmtId="164" fontId="6" fillId="5" borderId="25" xfId="4" applyNumberFormat="1" applyFont="1" applyFill="1" applyBorder="1" applyAlignment="1">
      <alignment horizontal="center"/>
    </xf>
    <xf numFmtId="164" fontId="12" fillId="5" borderId="13" xfId="4" applyNumberFormat="1" applyFont="1" applyFill="1" applyBorder="1" applyAlignment="1">
      <alignment horizontal="center"/>
    </xf>
    <xf numFmtId="169" fontId="6" fillId="5" borderId="1" xfId="4" applyNumberFormat="1" applyFont="1" applyFill="1" applyBorder="1" applyAlignment="1">
      <alignment horizontal="center" vertical="center"/>
    </xf>
    <xf numFmtId="164" fontId="12" fillId="0" borderId="0" xfId="4" applyNumberFormat="1" applyFont="1" applyAlignment="1">
      <alignment horizontal="center"/>
    </xf>
    <xf numFmtId="169" fontId="6" fillId="0" borderId="0" xfId="4" applyNumberFormat="1" applyFont="1" applyAlignment="1">
      <alignment horizontal="center" vertical="center"/>
    </xf>
    <xf numFmtId="0" fontId="1" fillId="0" borderId="0" xfId="4" applyNumberFormat="1" applyAlignment="1">
      <alignment wrapText="1"/>
    </xf>
    <xf numFmtId="0" fontId="14" fillId="0" borderId="0" xfId="4" applyNumberFormat="1" applyFont="1" applyAlignment="1">
      <alignment wrapText="1"/>
    </xf>
    <xf numFmtId="168" fontId="1" fillId="0" borderId="1" xfId="1" applyNumberFormat="1" applyFont="1" applyBorder="1" applyAlignment="1" applyProtection="1">
      <alignment horizontal="center" vertical="center" wrapText="1"/>
    </xf>
    <xf numFmtId="0" fontId="0" fillId="0" borderId="0" xfId="0" applyAlignment="1">
      <alignment wrapText="1"/>
    </xf>
    <xf numFmtId="0" fontId="5" fillId="0" borderId="0" xfId="4" applyNumberFormat="1" applyFont="1"/>
    <xf numFmtId="168" fontId="5" fillId="0" borderId="0" xfId="4" applyNumberFormat="1" applyFont="1"/>
    <xf numFmtId="0" fontId="1" fillId="0" borderId="0" xfId="4" applyNumberFormat="1" applyAlignment="1">
      <alignment horizontal="center" vertical="center" wrapText="1"/>
    </xf>
    <xf numFmtId="0" fontId="1" fillId="0" borderId="0" xfId="4" applyNumberFormat="1" applyAlignment="1">
      <alignment horizontal="center" vertical="top" wrapText="1"/>
    </xf>
    <xf numFmtId="0" fontId="17" fillId="6" borderId="1" xfId="4" applyNumberFormat="1" applyFont="1" applyFill="1" applyBorder="1" applyAlignment="1">
      <alignment horizontal="center" vertical="center"/>
    </xf>
    <xf numFmtId="0" fontId="5" fillId="0" borderId="0" xfId="4" applyNumberFormat="1" applyFont="1" applyAlignment="1">
      <alignment wrapText="1"/>
    </xf>
    <xf numFmtId="0" fontId="6" fillId="0" borderId="1" xfId="0" applyFont="1" applyBorder="1" applyAlignment="1">
      <alignment horizontal="center" vertical="center" wrapText="1"/>
    </xf>
    <xf numFmtId="0" fontId="5" fillId="0" borderId="2" xfId="4" applyNumberFormat="1" applyFont="1" applyBorder="1" applyAlignment="1">
      <alignment horizontal="center" vertical="center" wrapText="1"/>
    </xf>
    <xf numFmtId="0" fontId="5" fillId="0" borderId="1" xfId="4" applyNumberFormat="1" applyFont="1" applyBorder="1" applyAlignment="1">
      <alignment horizontal="center" vertical="center" wrapText="1"/>
    </xf>
    <xf numFmtId="169" fontId="5" fillId="0" borderId="1" xfId="4" applyNumberFormat="1" applyFont="1" applyBorder="1" applyAlignment="1">
      <alignment horizontal="center" vertical="center" wrapText="1"/>
    </xf>
    <xf numFmtId="172" fontId="11" fillId="5" borderId="1" xfId="4" applyNumberFormat="1" applyFont="1" applyFill="1" applyBorder="1" applyAlignment="1">
      <alignment horizontal="center" vertical="center"/>
    </xf>
    <xf numFmtId="0" fontId="11" fillId="5" borderId="1" xfId="4" applyNumberFormat="1" applyFont="1" applyFill="1" applyBorder="1" applyAlignment="1">
      <alignment horizontal="center" vertical="center"/>
    </xf>
    <xf numFmtId="0" fontId="5" fillId="0" borderId="1" xfId="4" applyNumberFormat="1" applyFont="1" applyBorder="1"/>
    <xf numFmtId="0" fontId="5" fillId="0" borderId="1" xfId="4" applyNumberFormat="1" applyFont="1" applyBorder="1" applyAlignment="1">
      <alignment horizontal="center" vertical="center"/>
    </xf>
    <xf numFmtId="0" fontId="26" fillId="0" borderId="0" xfId="4" applyNumberFormat="1" applyFont="1"/>
    <xf numFmtId="0" fontId="7" fillId="0" borderId="0" xfId="4" applyNumberFormat="1" applyFont="1" applyAlignment="1">
      <alignment horizontal="center"/>
    </xf>
    <xf numFmtId="0" fontId="6" fillId="0" borderId="2" xfId="4" applyNumberFormat="1" applyFont="1" applyBorder="1" applyAlignment="1">
      <alignment horizontal="center"/>
    </xf>
    <xf numFmtId="0" fontId="6" fillId="0" borderId="2" xfId="4" applyNumberFormat="1" applyFont="1" applyBorder="1"/>
    <xf numFmtId="173" fontId="6" fillId="0" borderId="0" xfId="4" applyNumberFormat="1" applyFont="1" applyAlignment="1">
      <alignment horizontal="left" indent="1"/>
    </xf>
    <xf numFmtId="0" fontId="12" fillId="2" borderId="2" xfId="4" applyNumberFormat="1" applyFont="1" applyFill="1" applyBorder="1" applyAlignment="1">
      <alignment horizontal="center" vertical="center"/>
    </xf>
    <xf numFmtId="0" fontId="12" fillId="2" borderId="2" xfId="4" applyNumberFormat="1" applyFont="1" applyFill="1" applyBorder="1" applyAlignment="1">
      <alignment horizontal="center" vertical="center" wrapText="1"/>
    </xf>
    <xf numFmtId="0" fontId="6" fillId="0" borderId="2" xfId="4" applyNumberFormat="1" applyFont="1" applyBorder="1" applyAlignment="1">
      <alignment horizontal="right"/>
    </xf>
    <xf numFmtId="10" fontId="6" fillId="0" borderId="2" xfId="4" applyNumberFormat="1" applyFont="1" applyBorder="1" applyAlignment="1">
      <alignment horizontal="center"/>
    </xf>
    <xf numFmtId="10" fontId="6" fillId="0" borderId="0" xfId="4" applyNumberFormat="1" applyFont="1" applyAlignment="1">
      <alignment horizontal="left"/>
    </xf>
    <xf numFmtId="0" fontId="18" fillId="7" borderId="2" xfId="4" applyNumberFormat="1" applyFont="1" applyFill="1" applyBorder="1" applyAlignment="1">
      <alignment horizontal="right"/>
    </xf>
    <xf numFmtId="174" fontId="6" fillId="7" borderId="2" xfId="4" applyNumberFormat="1" applyFont="1" applyFill="1" applyBorder="1" applyAlignment="1">
      <alignment horizontal="center"/>
    </xf>
    <xf numFmtId="175" fontId="6" fillId="7" borderId="2" xfId="4" applyNumberFormat="1" applyFont="1" applyFill="1" applyBorder="1" applyAlignment="1">
      <alignment horizontal="center"/>
    </xf>
    <xf numFmtId="176" fontId="6" fillId="7" borderId="2" xfId="4" applyNumberFormat="1" applyFont="1" applyFill="1" applyBorder="1" applyAlignment="1">
      <alignment horizontal="center"/>
    </xf>
    <xf numFmtId="10" fontId="6" fillId="0" borderId="0" xfId="4" applyNumberFormat="1" applyFont="1"/>
    <xf numFmtId="0" fontId="12" fillId="2" borderId="2" xfId="4" applyNumberFormat="1" applyFont="1" applyFill="1" applyBorder="1" applyAlignment="1">
      <alignment horizontal="right"/>
    </xf>
    <xf numFmtId="177" fontId="6" fillId="2" borderId="2" xfId="4" applyNumberFormat="1" applyFont="1" applyFill="1" applyBorder="1" applyAlignment="1">
      <alignment horizontal="center"/>
    </xf>
    <xf numFmtId="177" fontId="19" fillId="2" borderId="2" xfId="4" applyNumberFormat="1" applyFont="1" applyFill="1" applyBorder="1" applyAlignment="1">
      <alignment horizontal="center"/>
    </xf>
    <xf numFmtId="178" fontId="7" fillId="0" borderId="0" xfId="4" applyNumberFormat="1" applyFont="1" applyAlignment="1">
      <alignment horizontal="center"/>
    </xf>
    <xf numFmtId="10" fontId="6" fillId="0" borderId="2" xfId="4" applyNumberFormat="1" applyFont="1" applyBorder="1"/>
    <xf numFmtId="168" fontId="5" fillId="0" borderId="15" xfId="4" applyNumberFormat="1" applyFont="1" applyBorder="1" applyAlignment="1">
      <alignment horizontal="center" vertical="top" wrapText="1"/>
    </xf>
    <xf numFmtId="168" fontId="5" fillId="0" borderId="1" xfId="4" applyNumberFormat="1" applyFont="1" applyBorder="1" applyAlignment="1">
      <alignment horizontal="center" vertical="center" wrapText="1"/>
    </xf>
    <xf numFmtId="0" fontId="0" fillId="0" borderId="16" xfId="0" applyBorder="1"/>
    <xf numFmtId="0" fontId="0" fillId="0" borderId="17" xfId="0" applyBorder="1"/>
    <xf numFmtId="0" fontId="0" fillId="0" borderId="23" xfId="0" applyBorder="1"/>
    <xf numFmtId="0" fontId="0" fillId="0" borderId="26" xfId="0" applyBorder="1"/>
    <xf numFmtId="0" fontId="0" fillId="0" borderId="27" xfId="0" applyBorder="1"/>
    <xf numFmtId="0" fontId="0" fillId="0" borderId="20" xfId="0" applyBorder="1"/>
    <xf numFmtId="0" fontId="0" fillId="0" borderId="24" xfId="0" applyBorder="1"/>
    <xf numFmtId="0" fontId="0" fillId="0" borderId="25" xfId="0" applyBorder="1"/>
    <xf numFmtId="0" fontId="0" fillId="0" borderId="0" xfId="0" applyAlignment="1">
      <alignmen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14" fillId="0" borderId="0" xfId="0" applyFont="1" applyAlignment="1">
      <alignment horizontal="center" vertical="center"/>
    </xf>
    <xf numFmtId="165" fontId="14" fillId="0" borderId="0" xfId="0" applyNumberFormat="1"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left" vertical="center"/>
    </xf>
    <xf numFmtId="0" fontId="27" fillId="0" borderId="1" xfId="0" applyFont="1" applyBorder="1" applyAlignment="1">
      <alignment horizontal="right" vertical="center"/>
    </xf>
    <xf numFmtId="2" fontId="27" fillId="0" borderId="1" xfId="0" applyNumberFormat="1" applyFont="1" applyBorder="1" applyAlignment="1">
      <alignment horizontal="right" vertical="center"/>
    </xf>
    <xf numFmtId="0" fontId="29" fillId="8" borderId="28" xfId="0" applyFont="1" applyFill="1" applyBorder="1" applyAlignment="1">
      <alignment horizontal="left" vertical="center" wrapText="1"/>
    </xf>
    <xf numFmtId="0" fontId="29" fillId="8" borderId="28" xfId="0" applyFont="1" applyFill="1" applyBorder="1" applyAlignment="1">
      <alignment horizontal="center" vertical="center" wrapText="1"/>
    </xf>
    <xf numFmtId="0" fontId="29" fillId="8" borderId="28" xfId="0" applyFont="1" applyFill="1" applyBorder="1" applyAlignment="1">
      <alignment horizontal="right" vertical="center" wrapText="1"/>
    </xf>
    <xf numFmtId="0" fontId="29" fillId="0" borderId="28" xfId="0" applyFont="1" applyBorder="1" applyAlignment="1">
      <alignment horizontal="left" vertical="center"/>
    </xf>
    <xf numFmtId="0" fontId="28" fillId="8" borderId="28" xfId="0" applyFont="1" applyFill="1" applyBorder="1" applyAlignment="1">
      <alignment horizontal="left" vertical="center"/>
    </xf>
    <xf numFmtId="0" fontId="28" fillId="8" borderId="28" xfId="0" applyFont="1" applyFill="1" applyBorder="1" applyAlignment="1">
      <alignment horizontal="center" vertical="center"/>
    </xf>
    <xf numFmtId="0" fontId="28" fillId="8" borderId="28" xfId="0" applyFont="1" applyFill="1" applyBorder="1" applyAlignment="1">
      <alignment horizontal="right" vertical="center"/>
    </xf>
    <xf numFmtId="0" fontId="28" fillId="0" borderId="28" xfId="0" applyFont="1" applyBorder="1" applyAlignment="1">
      <alignment horizontal="right" vertical="center"/>
    </xf>
    <xf numFmtId="0" fontId="28" fillId="0" borderId="28" xfId="0" applyFont="1" applyBorder="1" applyAlignment="1">
      <alignment horizontal="center" vertical="center"/>
    </xf>
    <xf numFmtId="0" fontId="28" fillId="9" borderId="29" xfId="0" applyFont="1" applyFill="1" applyBorder="1" applyAlignment="1">
      <alignment vertical="center"/>
    </xf>
    <xf numFmtId="0" fontId="28" fillId="9" borderId="30" xfId="0" applyFont="1" applyFill="1" applyBorder="1" applyAlignment="1">
      <alignment vertical="center"/>
    </xf>
    <xf numFmtId="0" fontId="29" fillId="0" borderId="30" xfId="0" applyFont="1" applyBorder="1" applyAlignment="1">
      <alignment vertical="center"/>
    </xf>
    <xf numFmtId="4" fontId="28" fillId="8" borderId="28" xfId="0" applyNumberFormat="1" applyFont="1" applyFill="1" applyBorder="1" applyAlignment="1">
      <alignment horizontal="right" vertical="center"/>
    </xf>
    <xf numFmtId="0" fontId="24" fillId="0" borderId="1" xfId="0" applyFont="1" applyBorder="1" applyAlignment="1">
      <alignment horizontal="left" vertical="center"/>
    </xf>
    <xf numFmtId="0" fontId="24" fillId="0" borderId="1" xfId="0" applyFont="1" applyBorder="1" applyAlignment="1">
      <alignment horizontal="left" vertical="center" wrapText="1"/>
    </xf>
    <xf numFmtId="0" fontId="24" fillId="0" borderId="1" xfId="0" applyFont="1" applyBorder="1" applyAlignment="1">
      <alignment horizontal="center" vertical="center"/>
    </xf>
    <xf numFmtId="165" fontId="24"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8" fillId="9" borderId="30" xfId="0" applyFont="1" applyFill="1" applyBorder="1" applyAlignment="1">
      <alignment vertical="center" wrapText="1"/>
    </xf>
    <xf numFmtId="0" fontId="29" fillId="0" borderId="29" xfId="0" applyFont="1" applyBorder="1" applyAlignment="1">
      <alignment vertical="center" wrapText="1"/>
    </xf>
    <xf numFmtId="0" fontId="28" fillId="8" borderId="28" xfId="0" applyFont="1" applyFill="1" applyBorder="1" applyAlignment="1">
      <alignment horizontal="left" vertical="center" wrapText="1"/>
    </xf>
    <xf numFmtId="0" fontId="28" fillId="0" borderId="28" xfId="0" applyFont="1" applyBorder="1" applyAlignment="1">
      <alignment horizontal="left" vertical="center" wrapText="1"/>
    </xf>
    <xf numFmtId="169" fontId="11" fillId="0" borderId="13" xfId="0" applyNumberFormat="1" applyFont="1" applyBorder="1" applyAlignment="1">
      <alignment horizontal="right" vertical="center" wrapText="1"/>
    </xf>
    <xf numFmtId="0" fontId="6" fillId="0" borderId="1" xfId="0" applyFont="1" applyBorder="1" applyAlignment="1">
      <alignment horizontal="center" vertical="center"/>
    </xf>
    <xf numFmtId="169" fontId="5" fillId="0" borderId="1" xfId="4" applyNumberFormat="1" applyFont="1" applyBorder="1" applyAlignment="1">
      <alignment horizontal="center" vertical="center"/>
    </xf>
    <xf numFmtId="165" fontId="5" fillId="0" borderId="1" xfId="4" applyNumberFormat="1" applyFont="1" applyBorder="1" applyAlignment="1" applyProtection="1">
      <alignment horizontal="center" vertical="center"/>
    </xf>
    <xf numFmtId="165" fontId="5" fillId="0" borderId="12" xfId="4" applyNumberFormat="1" applyFont="1" applyBorder="1" applyAlignment="1" applyProtection="1">
      <alignment horizontal="center" vertical="center"/>
    </xf>
    <xf numFmtId="0" fontId="5" fillId="0" borderId="1" xfId="4" applyNumberFormat="1" applyFont="1" applyBorder="1" applyAlignment="1">
      <alignment vertical="center"/>
    </xf>
    <xf numFmtId="169" fontId="6" fillId="0" borderId="0" xfId="0" applyNumberFormat="1" applyFont="1" applyAlignment="1">
      <alignment vertical="center"/>
    </xf>
    <xf numFmtId="165" fontId="6" fillId="0" borderId="0" xfId="2" applyFont="1" applyBorder="1" applyAlignment="1" applyProtection="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3" xfId="0" applyFont="1" applyBorder="1" applyAlignment="1">
      <alignment vertical="center" wrapText="1"/>
    </xf>
    <xf numFmtId="0" fontId="5" fillId="0" borderId="13" xfId="0" applyFont="1" applyBorder="1" applyAlignment="1">
      <alignment horizontal="center" vertical="center"/>
    </xf>
    <xf numFmtId="2" fontId="5" fillId="0" borderId="13" xfId="0" applyNumberFormat="1" applyFont="1" applyBorder="1" applyAlignment="1">
      <alignment horizontal="center" vertical="center"/>
    </xf>
    <xf numFmtId="169" fontId="5" fillId="0" borderId="13" xfId="0" applyNumberFormat="1" applyFont="1" applyBorder="1" applyAlignment="1">
      <alignment horizontal="center" vertical="center"/>
    </xf>
    <xf numFmtId="169" fontId="5" fillId="0" borderId="14" xfId="0" applyNumberFormat="1" applyFont="1" applyBorder="1" applyAlignment="1">
      <alignment horizontal="center" vertical="center"/>
    </xf>
    <xf numFmtId="0" fontId="17" fillId="5" borderId="1" xfId="4" applyNumberFormat="1" applyFont="1" applyFill="1" applyBorder="1" applyAlignment="1">
      <alignment horizontal="center" vertical="center"/>
    </xf>
    <xf numFmtId="0" fontId="13" fillId="0" borderId="1" xfId="0" applyFont="1" applyBorder="1"/>
    <xf numFmtId="0" fontId="13" fillId="0" borderId="1" xfId="0" quotePrefix="1" applyFont="1" applyBorder="1"/>
    <xf numFmtId="0" fontId="13" fillId="0" borderId="1" xfId="0" applyFont="1" applyBorder="1" applyAlignment="1">
      <alignment horizontal="center"/>
    </xf>
    <xf numFmtId="2" fontId="13" fillId="0" borderId="1" xfId="0" applyNumberFormat="1" applyFont="1" applyBorder="1" applyAlignment="1">
      <alignment horizontal="center"/>
    </xf>
    <xf numFmtId="179" fontId="13" fillId="0" borderId="1" xfId="0" applyNumberFormat="1" applyFont="1" applyBorder="1" applyAlignment="1">
      <alignment horizontal="center"/>
    </xf>
    <xf numFmtId="0" fontId="31" fillId="10" borderId="28" xfId="0" applyFont="1" applyFill="1" applyBorder="1" applyAlignment="1">
      <alignment horizontal="left" vertical="center"/>
    </xf>
    <xf numFmtId="0" fontId="31" fillId="10" borderId="28" xfId="0" applyFont="1" applyFill="1" applyBorder="1" applyAlignment="1">
      <alignment horizontal="center" vertical="center"/>
    </xf>
    <xf numFmtId="0" fontId="31" fillId="10" borderId="28" xfId="0" applyFont="1" applyFill="1" applyBorder="1" applyAlignment="1">
      <alignment horizontal="right" vertical="center"/>
    </xf>
    <xf numFmtId="4" fontId="31" fillId="10" borderId="28" xfId="0" applyNumberFormat="1" applyFont="1" applyFill="1" applyBorder="1" applyAlignment="1">
      <alignment horizontal="right" vertical="center"/>
    </xf>
    <xf numFmtId="0" fontId="13" fillId="0" borderId="1" xfId="0" applyFont="1" applyBorder="1" applyAlignment="1">
      <alignment wrapText="1"/>
    </xf>
    <xf numFmtId="0" fontId="31" fillId="10" borderId="28" xfId="0" applyFont="1" applyFill="1" applyBorder="1" applyAlignment="1">
      <alignment horizontal="left" vertical="center" wrapText="1"/>
    </xf>
    <xf numFmtId="0" fontId="0" fillId="0" borderId="1" xfId="0" applyBorder="1"/>
    <xf numFmtId="4" fontId="0" fillId="0" borderId="1" xfId="0" applyNumberFormat="1" applyBorder="1"/>
    <xf numFmtId="0" fontId="5" fillId="0" borderId="0" xfId="4" applyNumberFormat="1" applyFont="1" applyBorder="1" applyAlignment="1">
      <alignment vertical="center"/>
    </xf>
    <xf numFmtId="0" fontId="5" fillId="0" borderId="0" xfId="4" applyNumberFormat="1" applyFont="1" applyBorder="1" applyAlignment="1">
      <alignment horizontal="left" vertical="center"/>
    </xf>
    <xf numFmtId="0" fontId="5" fillId="0" borderId="0" xfId="4" applyNumberFormat="1" applyFont="1" applyBorder="1" applyAlignment="1">
      <alignment horizontal="center"/>
    </xf>
    <xf numFmtId="0" fontId="5" fillId="0" borderId="0" xfId="4" applyNumberFormat="1" applyFont="1" applyBorder="1" applyAlignment="1">
      <alignment horizontal="center" vertical="center"/>
    </xf>
    <xf numFmtId="0" fontId="5" fillId="0" borderId="0" xfId="4" applyNumberFormat="1" applyFont="1" applyBorder="1"/>
    <xf numFmtId="0" fontId="11" fillId="0" borderId="0" xfId="4" applyNumberFormat="1" applyFont="1" applyBorder="1" applyAlignment="1">
      <alignment horizontal="center" vertical="center"/>
    </xf>
    <xf numFmtId="165" fontId="5" fillId="0" borderId="0" xfId="4" applyNumberFormat="1" applyFont="1" applyBorder="1" applyAlignment="1" applyProtection="1">
      <alignment horizontal="center" vertical="center"/>
    </xf>
    <xf numFmtId="169" fontId="5" fillId="0" borderId="0" xfId="4" applyNumberFormat="1" applyFont="1" applyBorder="1" applyAlignment="1">
      <alignment horizontal="center" vertical="center"/>
    </xf>
    <xf numFmtId="180" fontId="5" fillId="0" borderId="2" xfId="4" applyNumberFormat="1" applyFont="1" applyBorder="1" applyAlignment="1">
      <alignment horizontal="center" vertical="center" wrapText="1"/>
    </xf>
    <xf numFmtId="0" fontId="32" fillId="0" borderId="1" xfId="5" applyNumberFormat="1" applyFill="1" applyBorder="1" applyAlignment="1">
      <alignment horizontal="center" vertical="center"/>
    </xf>
    <xf numFmtId="0" fontId="32" fillId="0" borderId="1" xfId="5" applyNumberFormat="1" applyFill="1" applyBorder="1" applyAlignment="1">
      <alignment horizontal="center" vertical="center" wrapText="1"/>
    </xf>
    <xf numFmtId="0" fontId="5" fillId="0" borderId="0" xfId="4" applyNumberFormat="1" applyFont="1" applyBorder="1" applyAlignment="1">
      <alignment wrapText="1"/>
    </xf>
    <xf numFmtId="0" fontId="5" fillId="0" borderId="1" xfId="4" applyNumberFormat="1" applyFont="1" applyBorder="1" applyAlignment="1">
      <alignment wrapText="1"/>
    </xf>
    <xf numFmtId="0" fontId="33" fillId="0" borderId="0" xfId="0" applyFont="1"/>
    <xf numFmtId="180" fontId="1" fillId="0" borderId="2" xfId="4" applyNumberFormat="1" applyBorder="1" applyAlignment="1">
      <alignment horizontal="center" vertical="center" wrapText="1"/>
    </xf>
    <xf numFmtId="0" fontId="1" fillId="0" borderId="1" xfId="4" applyNumberFormat="1" applyBorder="1" applyAlignment="1">
      <alignment horizontal="center" vertical="center"/>
    </xf>
    <xf numFmtId="169" fontId="1" fillId="0" borderId="1" xfId="4" applyNumberFormat="1" applyBorder="1" applyAlignment="1">
      <alignment horizontal="center" vertical="center"/>
    </xf>
    <xf numFmtId="172" fontId="17" fillId="5" borderId="1" xfId="4" applyNumberFormat="1" applyFont="1" applyFill="1" applyBorder="1" applyAlignment="1">
      <alignment horizontal="center" vertical="center"/>
    </xf>
    <xf numFmtId="0" fontId="34" fillId="6" borderId="1" xfId="4" applyNumberFormat="1" applyFont="1" applyFill="1" applyBorder="1" applyAlignment="1">
      <alignment horizontal="center" vertical="center"/>
    </xf>
    <xf numFmtId="0" fontId="1" fillId="0" borderId="0" xfId="4" applyNumberFormat="1" applyBorder="1"/>
    <xf numFmtId="0" fontId="32" fillId="0" borderId="1" xfId="5" applyNumberFormat="1" applyBorder="1" applyAlignment="1">
      <alignment horizontal="center" vertical="center" wrapText="1"/>
    </xf>
    <xf numFmtId="168" fontId="1" fillId="0" borderId="15" xfId="4" applyNumberFormat="1" applyBorder="1" applyAlignment="1">
      <alignment horizontal="center" vertical="top" wrapText="1"/>
    </xf>
    <xf numFmtId="168" fontId="1" fillId="0" borderId="1" xfId="4" applyNumberFormat="1" applyBorder="1" applyAlignment="1">
      <alignment horizontal="center" vertical="center" wrapText="1"/>
    </xf>
    <xf numFmtId="0" fontId="35" fillId="0" borderId="18" xfId="4" applyNumberFormat="1" applyFont="1" applyBorder="1"/>
    <xf numFmtId="0" fontId="0" fillId="0" borderId="1" xfId="0" applyBorder="1" applyAlignment="1">
      <alignment wrapText="1"/>
    </xf>
    <xf numFmtId="0" fontId="5" fillId="11" borderId="1" xfId="0" applyFont="1" applyFill="1" applyBorder="1" applyAlignment="1">
      <alignment vertical="center"/>
    </xf>
    <xf numFmtId="0" fontId="5" fillId="11"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165" fontId="5" fillId="11" borderId="1" xfId="2" applyFont="1" applyFill="1" applyBorder="1" applyAlignment="1" applyProtection="1">
      <alignment horizontal="left" vertical="center" wrapText="1"/>
    </xf>
    <xf numFmtId="0" fontId="1" fillId="11" borderId="1" xfId="0" applyFont="1" applyFill="1" applyBorder="1" applyAlignment="1">
      <alignment vertical="center"/>
    </xf>
    <xf numFmtId="0" fontId="28" fillId="0" borderId="29" xfId="0" applyFont="1" applyBorder="1" applyAlignment="1">
      <alignment horizontal="right" vertical="center"/>
    </xf>
    <xf numFmtId="0" fontId="28" fillId="0" borderId="30" xfId="0" applyFont="1" applyBorder="1" applyAlignment="1">
      <alignment horizontal="left" vertical="center" wrapText="1"/>
    </xf>
    <xf numFmtId="0" fontId="28" fillId="0" borderId="30" xfId="0" applyFont="1" applyBorder="1" applyAlignment="1">
      <alignment horizontal="center" vertical="center"/>
    </xf>
    <xf numFmtId="0" fontId="28" fillId="0" borderId="30" xfId="0" applyFont="1" applyBorder="1" applyAlignment="1">
      <alignment horizontal="right" vertical="center"/>
    </xf>
    <xf numFmtId="2" fontId="27" fillId="0" borderId="0" xfId="0" applyNumberFormat="1" applyFont="1" applyAlignment="1">
      <alignment horizontal="right" vertical="center"/>
    </xf>
    <xf numFmtId="0" fontId="27" fillId="0" borderId="0" xfId="0" applyFont="1" applyAlignment="1">
      <alignment horizontal="right" vertical="center"/>
    </xf>
    <xf numFmtId="0" fontId="36" fillId="0" borderId="28" xfId="0" applyFont="1" applyBorder="1" applyAlignment="1">
      <alignment horizontal="right" vertical="center"/>
    </xf>
    <xf numFmtId="0" fontId="36" fillId="0" borderId="28" xfId="0" applyFont="1" applyBorder="1" applyAlignment="1">
      <alignment horizontal="left" vertical="center" wrapText="1"/>
    </xf>
    <xf numFmtId="0" fontId="36" fillId="0" borderId="28" xfId="0" applyFont="1" applyBorder="1" applyAlignment="1">
      <alignment horizontal="center" vertical="center"/>
    </xf>
    <xf numFmtId="165" fontId="9" fillId="0" borderId="0" xfId="0" applyNumberFormat="1" applyFont="1" applyAlignment="1">
      <alignment vertical="center"/>
    </xf>
    <xf numFmtId="165" fontId="9" fillId="0" borderId="0" xfId="2" applyFont="1" applyBorder="1" applyAlignment="1" applyProtection="1">
      <alignment vertical="center"/>
    </xf>
    <xf numFmtId="165" fontId="11" fillId="0" borderId="1" xfId="2" applyFont="1" applyBorder="1" applyAlignment="1" applyProtection="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5" fillId="0" borderId="1" xfId="0" applyFont="1" applyBorder="1" applyAlignment="1">
      <alignment vertical="center"/>
    </xf>
    <xf numFmtId="0" fontId="5" fillId="0" borderId="1" xfId="0" applyFont="1" applyBorder="1" applyAlignment="1">
      <alignment horizontal="left" vertical="center" wrapText="1"/>
    </xf>
    <xf numFmtId="165" fontId="5" fillId="0" borderId="1" xfId="2" applyFont="1" applyBorder="1" applyAlignment="1" applyProtection="1">
      <alignment horizontal="left" vertical="center" wrapText="1"/>
    </xf>
    <xf numFmtId="0" fontId="1" fillId="0" borderId="1" xfId="0" applyFont="1" applyBorder="1" applyAlignment="1">
      <alignment vertical="center"/>
    </xf>
    <xf numFmtId="10" fontId="0" fillId="11" borderId="1" xfId="3" applyNumberFormat="1" applyFont="1" applyFill="1" applyBorder="1" applyAlignment="1" applyProtection="1">
      <alignment horizontal="center" vertical="center"/>
    </xf>
    <xf numFmtId="10" fontId="21" fillId="11" borderId="1" xfId="0" applyNumberFormat="1" applyFont="1" applyFill="1" applyBorder="1" applyAlignment="1">
      <alignment horizontal="center" vertical="center"/>
    </xf>
    <xf numFmtId="10" fontId="21" fillId="11" borderId="1" xfId="3" applyNumberFormat="1" applyFont="1" applyFill="1" applyBorder="1" applyAlignment="1" applyProtection="1">
      <alignment horizontal="center" vertical="center"/>
    </xf>
    <xf numFmtId="10" fontId="21" fillId="0" borderId="1" xfId="3" applyNumberFormat="1" applyFont="1" applyBorder="1" applyAlignment="1" applyProtection="1">
      <alignment horizontal="center" vertical="center"/>
    </xf>
    <xf numFmtId="10" fontId="21" fillId="0" borderId="1" xfId="0" applyNumberFormat="1" applyFont="1" applyBorder="1" applyAlignment="1">
      <alignment horizontal="center" vertical="center"/>
    </xf>
    <xf numFmtId="165" fontId="0" fillId="0" borderId="0" xfId="2" applyFont="1" applyBorder="1" applyAlignment="1" applyProtection="1">
      <alignment vertical="center"/>
    </xf>
    <xf numFmtId="0" fontId="0" fillId="0" borderId="0" xfId="0" applyAlignment="1">
      <alignment horizontal="center" vertical="center"/>
    </xf>
    <xf numFmtId="10" fontId="14" fillId="12" borderId="1" xfId="4" applyNumberFormat="1" applyFont="1" applyFill="1" applyBorder="1" applyAlignment="1">
      <alignment horizontal="center" vertical="center"/>
    </xf>
    <xf numFmtId="0" fontId="13" fillId="13" borderId="1" xfId="0" applyFont="1" applyFill="1" applyBorder="1"/>
    <xf numFmtId="0" fontId="13" fillId="13" borderId="1" xfId="0" applyFont="1" applyFill="1" applyBorder="1" applyAlignment="1">
      <alignment wrapText="1"/>
    </xf>
    <xf numFmtId="0" fontId="13" fillId="13" borderId="1" xfId="0" applyFont="1" applyFill="1" applyBorder="1" applyAlignment="1">
      <alignment horizontal="center"/>
    </xf>
    <xf numFmtId="2" fontId="13" fillId="13" borderId="1" xfId="0" applyNumberFormat="1" applyFont="1" applyFill="1" applyBorder="1" applyAlignment="1">
      <alignment horizontal="center"/>
    </xf>
    <xf numFmtId="169" fontId="5" fillId="13" borderId="1" xfId="0" applyNumberFormat="1" applyFont="1" applyFill="1" applyBorder="1" applyAlignment="1">
      <alignment horizontal="center" vertical="center"/>
    </xf>
    <xf numFmtId="179" fontId="13" fillId="13" borderId="1" xfId="0" applyNumberFormat="1" applyFont="1" applyFill="1" applyBorder="1" applyAlignment="1">
      <alignment horizontal="center"/>
    </xf>
    <xf numFmtId="0" fontId="36" fillId="14" borderId="28" xfId="0" applyFont="1" applyFill="1" applyBorder="1" applyAlignment="1">
      <alignment horizontal="left" vertical="center"/>
    </xf>
    <xf numFmtId="0" fontId="36" fillId="14" borderId="28" xfId="0" applyFont="1" applyFill="1" applyBorder="1" applyAlignment="1">
      <alignment horizontal="left" vertical="center" wrapText="1"/>
    </xf>
    <xf numFmtId="0" fontId="36" fillId="14" borderId="28" xfId="0" applyFont="1" applyFill="1" applyBorder="1" applyAlignment="1">
      <alignment horizontal="center" vertical="center"/>
    </xf>
    <xf numFmtId="0" fontId="36" fillId="14" borderId="28" xfId="0" applyFont="1" applyFill="1" applyBorder="1" applyAlignment="1">
      <alignment horizontal="right" vertical="center"/>
    </xf>
    <xf numFmtId="0" fontId="28" fillId="14" borderId="28" xfId="0" applyFont="1" applyFill="1" applyBorder="1" applyAlignment="1">
      <alignment horizontal="right" vertical="center"/>
    </xf>
    <xf numFmtId="0" fontId="28" fillId="14" borderId="28" xfId="0" applyFont="1" applyFill="1" applyBorder="1" applyAlignment="1">
      <alignment horizontal="left" vertical="center"/>
    </xf>
    <xf numFmtId="0" fontId="28" fillId="14" borderId="28" xfId="0" applyFont="1" applyFill="1" applyBorder="1" applyAlignment="1">
      <alignment horizontal="left" vertical="center" wrapText="1"/>
    </xf>
    <xf numFmtId="0" fontId="28" fillId="14" borderId="28" xfId="0" applyFont="1" applyFill="1" applyBorder="1" applyAlignment="1">
      <alignment horizontal="center" vertical="center"/>
    </xf>
    <xf numFmtId="0" fontId="0" fillId="0" borderId="0" xfId="0" applyAlignment="1">
      <alignment horizontal="right"/>
    </xf>
    <xf numFmtId="4" fontId="0" fillId="0" borderId="0" xfId="0" applyNumberFormat="1" applyAlignment="1">
      <alignment horizontal="right"/>
    </xf>
    <xf numFmtId="0" fontId="3" fillId="0" borderId="6" xfId="0" applyFont="1" applyBorder="1" applyAlignment="1">
      <alignment horizontal="center"/>
    </xf>
    <xf numFmtId="0" fontId="0" fillId="0" borderId="0" xfId="0" applyAlignment="1">
      <alignment horizontal="left" vertical="top"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xf>
    <xf numFmtId="0" fontId="10" fillId="0" borderId="1" xfId="0" applyFont="1" applyBorder="1" applyAlignment="1">
      <alignment horizontal="left"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xf>
    <xf numFmtId="169" fontId="11" fillId="0" borderId="1" xfId="0" applyNumberFormat="1" applyFont="1" applyBorder="1" applyAlignment="1">
      <alignment horizontal="center" vertical="center"/>
    </xf>
    <xf numFmtId="0" fontId="12" fillId="0" borderId="1" xfId="0" applyFont="1" applyBorder="1" applyAlignment="1">
      <alignment horizontal="center" vertical="center"/>
    </xf>
    <xf numFmtId="169" fontId="11" fillId="0" borderId="1" xfId="0" applyNumberFormat="1" applyFont="1" applyBorder="1" applyAlignment="1">
      <alignment horizontal="right" vertical="center"/>
    </xf>
    <xf numFmtId="0" fontId="6" fillId="0" borderId="0" xfId="4" applyNumberFormat="1" applyFont="1" applyAlignment="1">
      <alignment horizontal="center" wrapText="1"/>
    </xf>
    <xf numFmtId="0" fontId="15" fillId="5" borderId="16" xfId="4" applyNumberFormat="1" applyFont="1" applyFill="1" applyBorder="1" applyAlignment="1">
      <alignment horizontal="left"/>
    </xf>
    <xf numFmtId="0" fontId="7" fillId="0" borderId="1" xfId="4" applyNumberFormat="1" applyFont="1" applyBorder="1" applyAlignment="1">
      <alignment horizontal="center" vertical="center" wrapText="1"/>
    </xf>
    <xf numFmtId="0" fontId="8" fillId="0" borderId="1" xfId="4" applyNumberFormat="1" applyFont="1" applyBorder="1" applyAlignment="1">
      <alignment horizontal="center" vertical="center"/>
    </xf>
    <xf numFmtId="0" fontId="10" fillId="0" borderId="1" xfId="4" applyNumberFormat="1" applyFont="1" applyBorder="1" applyAlignment="1">
      <alignment horizontal="center" vertical="center" wrapText="1"/>
    </xf>
    <xf numFmtId="0" fontId="12" fillId="0" borderId="15" xfId="4" applyNumberFormat="1" applyFont="1" applyBorder="1" applyAlignment="1">
      <alignment horizontal="center" vertical="center"/>
    </xf>
    <xf numFmtId="0" fontId="12" fillId="0" borderId="15" xfId="4" applyNumberFormat="1" applyFont="1" applyBorder="1" applyAlignment="1">
      <alignment horizontal="center" vertical="center" wrapText="1"/>
    </xf>
    <xf numFmtId="0" fontId="12" fillId="0" borderId="1" xfId="4" applyNumberFormat="1" applyFont="1" applyBorder="1" applyAlignment="1">
      <alignment horizontal="center" vertical="center"/>
    </xf>
    <xf numFmtId="0" fontId="16" fillId="0" borderId="1" xfId="4" applyNumberFormat="1" applyFont="1" applyBorder="1" applyAlignment="1">
      <alignment horizontal="center" vertical="center" wrapText="1"/>
    </xf>
    <xf numFmtId="0" fontId="17" fillId="0" borderId="1" xfId="4" applyNumberFormat="1" applyFont="1" applyBorder="1" applyAlignment="1">
      <alignment horizontal="center" vertical="center" wrapText="1"/>
    </xf>
    <xf numFmtId="0" fontId="1" fillId="0" borderId="1" xfId="4" applyNumberFormat="1" applyBorder="1" applyAlignment="1">
      <alignment horizontal="left" vertical="center" wrapText="1"/>
    </xf>
    <xf numFmtId="0" fontId="17" fillId="5" borderId="1" xfId="4" applyNumberFormat="1" applyFont="1" applyFill="1" applyBorder="1" applyAlignment="1">
      <alignment horizontal="center" vertical="center"/>
    </xf>
    <xf numFmtId="169" fontId="5" fillId="0" borderId="1" xfId="4" applyNumberFormat="1" applyFont="1" applyBorder="1" applyAlignment="1">
      <alignment horizontal="center" vertical="center"/>
    </xf>
    <xf numFmtId="0" fontId="5" fillId="0" borderId="1" xfId="4" applyNumberFormat="1" applyFont="1" applyBorder="1" applyAlignment="1">
      <alignment horizontal="center" vertical="center"/>
    </xf>
    <xf numFmtId="0" fontId="34" fillId="6" borderId="1" xfId="4" applyNumberFormat="1" applyFont="1" applyFill="1" applyBorder="1" applyAlignment="1">
      <alignment horizontal="center" vertical="center"/>
    </xf>
    <xf numFmtId="0" fontId="1" fillId="0" borderId="12" xfId="4" applyNumberFormat="1" applyBorder="1" applyAlignment="1">
      <alignment horizontal="left" vertical="center" wrapText="1"/>
    </xf>
    <xf numFmtId="0" fontId="1" fillId="0" borderId="13" xfId="4" applyNumberFormat="1" applyBorder="1" applyAlignment="1">
      <alignment horizontal="left" vertical="center" wrapText="1"/>
    </xf>
    <xf numFmtId="0" fontId="1" fillId="0" borderId="14" xfId="4" applyNumberFormat="1" applyBorder="1" applyAlignment="1">
      <alignment horizontal="left" vertical="center" wrapText="1"/>
    </xf>
    <xf numFmtId="0" fontId="17" fillId="5" borderId="15" xfId="4" applyNumberFormat="1" applyFont="1" applyFill="1" applyBorder="1" applyAlignment="1">
      <alignment horizontal="center" vertical="center" wrapText="1"/>
    </xf>
    <xf numFmtId="0" fontId="17" fillId="5" borderId="31" xfId="4" applyNumberFormat="1" applyFont="1" applyFill="1" applyBorder="1" applyAlignment="1">
      <alignment horizontal="center" vertical="center" wrapText="1"/>
    </xf>
    <xf numFmtId="0" fontId="17" fillId="5" borderId="1" xfId="4" applyNumberFormat="1" applyFont="1" applyFill="1" applyBorder="1" applyAlignment="1">
      <alignment horizontal="center" vertical="center" wrapText="1"/>
    </xf>
    <xf numFmtId="0" fontId="17" fillId="6" borderId="1" xfId="4" applyNumberFormat="1" applyFont="1" applyFill="1" applyBorder="1" applyAlignment="1">
      <alignment horizontal="center" vertical="center"/>
    </xf>
    <xf numFmtId="0" fontId="5" fillId="0" borderId="12" xfId="4" applyNumberFormat="1" applyFont="1" applyBorder="1" applyAlignment="1">
      <alignment horizontal="left" vertical="center" wrapText="1"/>
    </xf>
    <xf numFmtId="0" fontId="5" fillId="0" borderId="13" xfId="4" applyNumberFormat="1" applyFont="1" applyBorder="1" applyAlignment="1">
      <alignment horizontal="left" vertical="center" wrapText="1"/>
    </xf>
    <xf numFmtId="0" fontId="5" fillId="0" borderId="14" xfId="4" applyNumberFormat="1" applyFont="1" applyBorder="1" applyAlignment="1">
      <alignment horizontal="left" vertical="center" wrapText="1"/>
    </xf>
    <xf numFmtId="0" fontId="5" fillId="0" borderId="1" xfId="4" applyNumberFormat="1" applyFont="1" applyBorder="1" applyAlignment="1">
      <alignment horizontal="left" vertical="center" wrapText="1"/>
    </xf>
    <xf numFmtId="0" fontId="5" fillId="0" borderId="1" xfId="4" applyNumberFormat="1" applyFont="1" applyBorder="1" applyAlignment="1">
      <alignment horizontal="left" vertical="center"/>
    </xf>
    <xf numFmtId="168" fontId="1" fillId="0" borderId="1" xfId="4" applyNumberFormat="1" applyBorder="1" applyAlignment="1">
      <alignment horizontal="left" vertical="top" wrapText="1"/>
    </xf>
    <xf numFmtId="0" fontId="1" fillId="0" borderId="0" xfId="4" applyNumberFormat="1" applyAlignment="1">
      <alignment horizontal="left" vertical="top" wrapText="1"/>
    </xf>
    <xf numFmtId="0" fontId="6" fillId="0" borderId="2" xfId="4" applyNumberFormat="1" applyFont="1" applyBorder="1" applyAlignment="1">
      <alignment horizontal="center"/>
    </xf>
    <xf numFmtId="0" fontId="20" fillId="0" borderId="0" xfId="4" applyNumberFormat="1" applyFont="1" applyAlignment="1">
      <alignment horizontal="left" wrapText="1" indent="1"/>
    </xf>
    <xf numFmtId="0" fontId="7" fillId="0" borderId="0" xfId="4" applyNumberFormat="1" applyFont="1" applyAlignment="1">
      <alignment horizontal="center"/>
    </xf>
    <xf numFmtId="0" fontId="10" fillId="0" borderId="0" xfId="4" applyNumberFormat="1" applyFont="1" applyAlignment="1">
      <alignment horizontal="left" wrapText="1"/>
    </xf>
    <xf numFmtId="0" fontId="11" fillId="0" borderId="1" xfId="4" applyNumberFormat="1" applyFont="1" applyBorder="1" applyAlignment="1">
      <alignment horizontal="center" vertical="center" wrapText="1"/>
    </xf>
    <xf numFmtId="168" fontId="5" fillId="0" borderId="1" xfId="4" applyNumberFormat="1" applyFont="1" applyBorder="1" applyAlignment="1">
      <alignment horizontal="left" vertical="top" wrapText="1"/>
    </xf>
    <xf numFmtId="0" fontId="8" fillId="0" borderId="1" xfId="0" applyFont="1" applyBorder="1" applyAlignment="1">
      <alignment horizontal="center" vertical="center" wrapText="1"/>
    </xf>
    <xf numFmtId="0" fontId="10" fillId="0" borderId="1" xfId="0" applyFont="1" applyBorder="1" applyAlignment="1">
      <alignment horizontal="center" vertical="center" wrapText="1"/>
    </xf>
    <xf numFmtId="168" fontId="10" fillId="0" borderId="1" xfId="0" applyNumberFormat="1" applyFont="1" applyBorder="1" applyAlignment="1">
      <alignment horizontal="center" vertical="center"/>
    </xf>
    <xf numFmtId="169" fontId="11" fillId="0" borderId="1" xfId="0" applyNumberFormat="1" applyFont="1" applyBorder="1" applyAlignment="1">
      <alignment horizontal="center" vertical="center" wrapText="1"/>
    </xf>
  </cellXfs>
  <cellStyles count="6">
    <cellStyle name="Hiperlink" xfId="5" builtinId="8"/>
    <cellStyle name="Moeda" xfId="2" builtinId="4"/>
    <cellStyle name="Normal" xfId="0" builtinId="0"/>
    <cellStyle name="Porcentagem" xfId="3" builtinId="5"/>
    <cellStyle name="Texto Explicativo" xfId="4" builtinId="53" customBuiltin="1"/>
    <cellStyle name="Vírgula" xfId="1" builtinId="3"/>
  </cellStyles>
  <dxfs count="17">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
      <font>
        <b/>
        <i val="0"/>
      </font>
      <fill>
        <patternFill>
          <bgColor rgb="FFD9D9D9"/>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5F5F5"/>
      <rgbColor rgb="FFE6E6FF"/>
      <rgbColor rgb="FF660066"/>
      <rgbColor rgb="FFFF8080"/>
      <rgbColor rgb="FF0066CC"/>
      <rgbColor rgb="FFCCCCFF"/>
      <rgbColor rgb="FF000080"/>
      <rgbColor rgb="FFFF00FF"/>
      <rgbColor rgb="FFFFFF00"/>
      <rgbColor rgb="FF00FFFF"/>
      <rgbColor rgb="FF800080"/>
      <rgbColor rgb="FF800000"/>
      <rgbColor rgb="FF008080"/>
      <rgbColor rgb="FF0000FF"/>
      <rgbColor rgb="FF33CCFF"/>
      <rgbColor rgb="FFE6E6E6"/>
      <rgbColor rgb="FFD9D9D9"/>
      <rgbColor rgb="FFFFFF99"/>
      <rgbColor rgb="FFCCCCCC"/>
      <rgbColor rgb="FFFF99CC"/>
      <rgbColor rgb="FFCC99FF"/>
      <rgbColor rgb="FFFAC090"/>
      <rgbColor rgb="FF3366FF"/>
      <rgbColor rgb="FF33CCCC"/>
      <rgbColor rgb="FF99CC00"/>
      <rgbColor rgb="FFFFCC00"/>
      <rgbColor rgb="FFFF9900"/>
      <rgbColor rgb="FFE46C0A"/>
      <rgbColor rgb="FF558ED5"/>
      <rgbColor rgb="FFB3B3B3"/>
      <rgbColor rgb="FF003366"/>
      <rgbColor rgb="FF00B050"/>
      <rgbColor rgb="FF003300"/>
      <rgbColor rgb="FF333300"/>
      <rgbColor rgb="FF993300"/>
      <rgbColor rgb="FF993366"/>
      <rgbColor rgb="FF333399"/>
      <rgbColor rgb="FF20212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57240</xdr:rowOff>
    </xdr:from>
    <xdr:to>
      <xdr:col>5</xdr:col>
      <xdr:colOff>542520</xdr:colOff>
      <xdr:row>1</xdr:row>
      <xdr:rowOff>630720</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950640" y="257040"/>
          <a:ext cx="612360" cy="573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81720</xdr:colOff>
      <xdr:row>110</xdr:row>
      <xdr:rowOff>27360</xdr:rowOff>
    </xdr:from>
    <xdr:to>
      <xdr:col>9</xdr:col>
      <xdr:colOff>920160</xdr:colOff>
      <xdr:row>122</xdr:row>
      <xdr:rowOff>176760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81720" y="35355240"/>
          <a:ext cx="13488120" cy="23497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gn="just">
            <a:lnSpc>
              <a:spcPct val="100000"/>
            </a:lnSpc>
          </a:pPr>
          <a:r>
            <a:rPr lang="pt-BR" sz="1000" b="1" strike="noStrike" spc="-1">
              <a:solidFill>
                <a:srgbClr val="000000"/>
              </a:solidFill>
              <a:latin typeface="Arial"/>
            </a:rPr>
            <a:t>NOTAS</a:t>
          </a:r>
          <a:endParaRPr lang="pt-BR" sz="1000" b="0" strike="noStrike" spc="-1">
            <a:latin typeface="Times New Roman"/>
          </a:endParaRPr>
        </a:p>
        <a:p>
          <a:pPr algn="just">
            <a:lnSpc>
              <a:spcPct val="150000"/>
            </a:lnSpc>
          </a:pPr>
          <a:r>
            <a:rPr lang="pt-BR" sz="1000" b="0" strike="noStrike" spc="-1">
              <a:solidFill>
                <a:srgbClr val="000000"/>
              </a:solidFill>
              <a:latin typeface="Arial"/>
            </a:rPr>
            <a:t>1 - O local deverá  ser vistoriado previamente, para a constatação de peculiaridades dos serviços e programação da execução dos mesmos, devendo esta, ser apresentada também previamente. </a:t>
          </a:r>
          <a:endParaRPr lang="pt-BR" sz="1000" b="0" strike="noStrike" spc="-1">
            <a:latin typeface="Times New Roman"/>
          </a:endParaRPr>
        </a:p>
        <a:p>
          <a:pPr algn="just">
            <a:lnSpc>
              <a:spcPct val="150000"/>
            </a:lnSpc>
          </a:pPr>
          <a:r>
            <a:rPr lang="pt-BR" sz="1000" b="0" strike="noStrike" spc="-1">
              <a:solidFill>
                <a:srgbClr val="000000"/>
              </a:solidFill>
              <a:latin typeface="Arial"/>
            </a:rPr>
            <a:t>2 - O local de execução dos serviços deverá ser suficientemente protegido (equipamentos, utensílios, mobiliários, etc.). Todas as partes afetadas deverão ser inteiramente recompostas. </a:t>
          </a:r>
          <a:endParaRPr lang="pt-BR" sz="1000" b="0" strike="noStrike" spc="-1">
            <a:latin typeface="Times New Roman"/>
          </a:endParaRPr>
        </a:p>
        <a:p>
          <a:pPr algn="just">
            <a:lnSpc>
              <a:spcPct val="150000"/>
            </a:lnSpc>
          </a:pPr>
          <a:r>
            <a:rPr lang="pt-BR" sz="1000" b="0" strike="noStrike" spc="-1">
              <a:solidFill>
                <a:srgbClr val="000000"/>
              </a:solidFill>
              <a:latin typeface="Arial"/>
            </a:rPr>
            <a:t>3 - Os quantitativos e os custos desta planilha orçamentária estão compatíveis com os quantitativos do Projeto Básico / Executivo</a:t>
          </a:r>
          <a:endParaRPr lang="pt-BR" sz="1000" b="0" strike="noStrike" spc="-1">
            <a:latin typeface="Times New Roman"/>
          </a:endParaRPr>
        </a:p>
        <a:p>
          <a:pPr algn="just">
            <a:lnSpc>
              <a:spcPct val="150000"/>
            </a:lnSpc>
          </a:pPr>
          <a:r>
            <a:rPr lang="pt-BR" sz="1000" b="0" strike="noStrike" spc="-1">
              <a:solidFill>
                <a:srgbClr val="000000"/>
              </a:solidFill>
              <a:latin typeface="Arial"/>
            </a:rPr>
            <a:t>4 - Prazo provável de execução de até </a:t>
          </a:r>
          <a:r>
            <a:rPr lang="pt-BR" sz="1000" b="1" strike="noStrike" spc="-1">
              <a:solidFill>
                <a:srgbClr val="000000"/>
              </a:solidFill>
              <a:latin typeface="Arial"/>
            </a:rPr>
            <a:t>3 meses</a:t>
          </a:r>
          <a:endParaRPr lang="pt-BR" sz="1000" b="0" strike="noStrike" spc="-1">
            <a:latin typeface="Times New Roman"/>
          </a:endParaRPr>
        </a:p>
        <a:p>
          <a:pPr algn="just">
            <a:lnSpc>
              <a:spcPct val="150000"/>
            </a:lnSpc>
          </a:pPr>
          <a:r>
            <a:rPr lang="pt-BR" sz="1000" b="0" strike="noStrike" spc="-1">
              <a:solidFill>
                <a:srgbClr val="000000"/>
              </a:solidFill>
              <a:latin typeface="Arial"/>
            </a:rPr>
            <a:t>5 - O Sistema de Custos empregado atende ao Decreto 7983/13 e às recomendações TCU, CNJ e CSJT mais recentes e encontra-se descrito no Caderno Técnico, tópico "Sistema de Custos".</a:t>
          </a:r>
          <a:endParaRPr lang="pt-BR" sz="1000" b="0" strike="noStrike" spc="-1">
            <a:latin typeface="Times New Roman"/>
          </a:endParaRPr>
        </a:p>
        <a:p>
          <a:pPr algn="just">
            <a:lnSpc>
              <a:spcPct val="100000"/>
            </a:lnSpc>
          </a:pPr>
          <a:r>
            <a:rPr lang="pt-BR" sz="1000" b="0" strike="noStrike" spc="-1">
              <a:solidFill>
                <a:srgbClr val="000000"/>
              </a:solidFill>
              <a:latin typeface="Arial"/>
            </a:rPr>
            <a:t>6 - ENCARGOS SOCIAIS / DESONERAÇÃO</a:t>
          </a:r>
          <a:endParaRPr lang="pt-BR" sz="1000" b="0" strike="noStrike" spc="-1">
            <a:latin typeface="Times New Roman"/>
          </a:endParaRPr>
        </a:p>
        <a:p>
          <a:pPr algn="just">
            <a:lnSpc>
              <a:spcPct val="100000"/>
            </a:lnSpc>
          </a:pPr>
          <a:r>
            <a:rPr lang="pt-BR" sz="1000" b="0" strike="noStrike" spc="-1">
              <a:solidFill>
                <a:srgbClr val="000000"/>
              </a:solidFill>
              <a:latin typeface="Arial"/>
            </a:rPr>
            <a:t>  86,62% (Horista - UTILIZADA PARA MÃO DE OBRA DIRETAMENTE LIGADA A EXECUÇÃO DE SERVIÇOS)</a:t>
          </a:r>
          <a:endParaRPr lang="pt-BR" sz="1000" b="0" strike="noStrike" spc="-1">
            <a:latin typeface="Times New Roman"/>
          </a:endParaRPr>
        </a:p>
        <a:p>
          <a:pPr algn="just">
            <a:lnSpc>
              <a:spcPct val="100000"/>
            </a:lnSpc>
          </a:pPr>
          <a:r>
            <a:rPr lang="pt-BR" sz="1000" b="0" strike="noStrike" spc="-1">
              <a:solidFill>
                <a:srgbClr val="000000"/>
              </a:solidFill>
              <a:latin typeface="Arial"/>
            </a:rPr>
            <a:t>  49,23% (Mensalista - UTILIZADA PARA MÃO DE OBRA INDIRETA)</a:t>
          </a:r>
          <a:endParaRPr lang="pt-BR" sz="1000" b="0" strike="noStrike" spc="-1">
            <a:latin typeface="Times New Roman"/>
          </a:endParaRPr>
        </a:p>
        <a:p>
          <a:pPr algn="just">
            <a:lnSpc>
              <a:spcPct val="100000"/>
            </a:lnSpc>
          </a:pPr>
          <a:r>
            <a:rPr lang="pt-BR" sz="1000" b="0" strike="noStrike" spc="-1">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lang="pt-BR" sz="1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95250</xdr:colOff>
      <xdr:row>42</xdr:row>
      <xdr:rowOff>142875</xdr:rowOff>
    </xdr:to>
    <xdr:sp macro="" textlink="">
      <xdr:nvSpPr>
        <xdr:cNvPr id="3074" name="shapetype_202" hidden="1">
          <a:extLst>
            <a:ext uri="{FF2B5EF4-FFF2-40B4-BE49-F238E27FC236}">
              <a16:creationId xmlns:a16="http://schemas.microsoft.com/office/drawing/2014/main" id="{96E96AF3-AD36-E93A-D659-44E5D58A532E}"/>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9000</xdr:colOff>
      <xdr:row>56</xdr:row>
      <xdr:rowOff>63381</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 name="Imagem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 name="Imagem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 name="Imagem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 name="Imagem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 name="Imagem 7">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 name="Imagem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 name="Imagem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 name="Imagem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 name="Imagem 11">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 name="Imagem 12">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 name="Imagem 13">
          <a:extLst>
            <a:ext uri="{FF2B5EF4-FFF2-40B4-BE49-F238E27FC236}">
              <a16:creationId xmlns:a16="http://schemas.microsoft.com/office/drawing/2014/main" id="{00000000-0008-0000-0300-00000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 name="Imagem 14">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 name="Imagem 15">
          <a:extLst>
            <a:ext uri="{FF2B5EF4-FFF2-40B4-BE49-F238E27FC236}">
              <a16:creationId xmlns:a16="http://schemas.microsoft.com/office/drawing/2014/main" id="{00000000-0008-0000-0300-00001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 name="Imagem 16">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 name="Imagem 17">
          <a:extLst>
            <a:ext uri="{FF2B5EF4-FFF2-40B4-BE49-F238E27FC236}">
              <a16:creationId xmlns:a16="http://schemas.microsoft.com/office/drawing/2014/main" id="{00000000-0008-0000-0300-00001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 name="Imagem 18">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 name="Imagem 19">
          <a:extLst>
            <a:ext uri="{FF2B5EF4-FFF2-40B4-BE49-F238E27FC236}">
              <a16:creationId xmlns:a16="http://schemas.microsoft.com/office/drawing/2014/main" id="{00000000-0008-0000-0300-00001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 name="Imagem 20">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 name="Imagem 21">
          <a:extLst>
            <a:ext uri="{FF2B5EF4-FFF2-40B4-BE49-F238E27FC236}">
              <a16:creationId xmlns:a16="http://schemas.microsoft.com/office/drawing/2014/main" id="{00000000-0008-0000-0300-00001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 name="Imagem 22">
          <a:extLst>
            <a:ext uri="{FF2B5EF4-FFF2-40B4-BE49-F238E27FC236}">
              <a16:creationId xmlns:a16="http://schemas.microsoft.com/office/drawing/2014/main" id="{00000000-0008-0000-0300-00001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 name="Imagem 23">
          <a:extLst>
            <a:ext uri="{FF2B5EF4-FFF2-40B4-BE49-F238E27FC236}">
              <a16:creationId xmlns:a16="http://schemas.microsoft.com/office/drawing/2014/main" id="{00000000-0008-0000-0300-00001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 name="Imagem 24">
          <a:extLst>
            <a:ext uri="{FF2B5EF4-FFF2-40B4-BE49-F238E27FC236}">
              <a16:creationId xmlns:a16="http://schemas.microsoft.com/office/drawing/2014/main" id="{00000000-0008-0000-0300-00001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 name="Imagem 25">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 name="Imagem 26">
          <a:extLst>
            <a:ext uri="{FF2B5EF4-FFF2-40B4-BE49-F238E27FC236}">
              <a16:creationId xmlns:a16="http://schemas.microsoft.com/office/drawing/2014/main" id="{00000000-0008-0000-0300-00001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 name="Imagem 27">
          <a:extLst>
            <a:ext uri="{FF2B5EF4-FFF2-40B4-BE49-F238E27FC236}">
              <a16:creationId xmlns:a16="http://schemas.microsoft.com/office/drawing/2014/main" id="{00000000-0008-0000-0300-00001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 name="Imagem 28">
          <a:extLst>
            <a:ext uri="{FF2B5EF4-FFF2-40B4-BE49-F238E27FC236}">
              <a16:creationId xmlns:a16="http://schemas.microsoft.com/office/drawing/2014/main" id="{00000000-0008-0000-0300-00001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 name="Imagem 29">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 name="Imagem 30">
          <a:extLst>
            <a:ext uri="{FF2B5EF4-FFF2-40B4-BE49-F238E27FC236}">
              <a16:creationId xmlns:a16="http://schemas.microsoft.com/office/drawing/2014/main" id="{00000000-0008-0000-0300-00001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 name="Imagem 31">
          <a:extLst>
            <a:ext uri="{FF2B5EF4-FFF2-40B4-BE49-F238E27FC236}">
              <a16:creationId xmlns:a16="http://schemas.microsoft.com/office/drawing/2014/main" id="{00000000-0008-0000-0300-00002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 name="Imagem 32">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 name="Imagem 33">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 name="Imagem 34">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 name="Imagem 35">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 name="Imagem 36">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 name="Imagem 37">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 name="Imagem 38">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 name="Imagem 39">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 name="Imagem 40">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 name="Imagem 41">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 name="Imagem 42">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 name="Imagem 43">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 name="Imagem 44">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 name="Imagem 45">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 name="Imagem 46">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 name="Imagem 47">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 name="Imagem 48">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 name="Imagem 49">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 name="Imagem 50">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 name="Imagem 51">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 name="Imagem 52">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 name="Imagem 53">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 name="Imagem 54">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 name="Imagem 55">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 name="Imagem 56">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 name="Imagem 57">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 name="Imagem 58">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 name="Imagem 59">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 name="Imagem 60">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 name="Imagem 61">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 name="Imagem 62">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 name="Imagem 63">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 name="Imagem 64">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 name="Imagem 65">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 name="Imagem 66">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 name="Imagem 67">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 name="Imagem 68">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 name="Imagem 69">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 name="Imagem 70">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 name="Imagem 71">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 name="Imagem 72">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 name="Imagem 73">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 name="Imagem 74">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 name="Imagem 75">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 name="Imagem 76">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 name="Imagem 77">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 name="Imagem 78">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 name="Imagem 79">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 name="Imagem 80">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 name="Imagem 81">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 name="Imagem 82">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 name="Imagem 83">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 name="Imagem 84">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 name="Imagem 85">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 name="Imagem 86">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 name="Imagem 87">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 name="Imagem 88">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 name="Imagem 89">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 name="Imagem 90">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 name="Imagem 91">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 name="Imagem 92">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 name="Imagem 93">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 name="Imagem 94">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 name="Imagem 95">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 name="Imagem 96">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 name="Imagem 97">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 name="Imagem 98">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 name="Imagem 99">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 name="Imagem 100">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 name="Imagem 101">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 name="Imagem 102">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 name="Imagem 103">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 name="Imagem 104">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 name="Imagem 105">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 name="Imagem 106">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 name="Imagem 107">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 name="Imagem 108">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 name="Imagem 109">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 name="Imagem 110">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 name="Imagem 111">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 name="Imagem 112">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 name="Imagem 113">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 name="Imagem 114">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 name="Imagem 115">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 name="Imagem 116">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 name="Imagem 117">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 name="Imagem 118">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 name="Imagem 119">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 name="Imagem 120">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 name="Imagem 121">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 name="Imagem 122">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 name="Imagem 123">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 name="Imagem 124">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 name="Imagem 125">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 name="Imagem 126">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 name="Imagem 127">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 name="Imagem 128">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 name="Imagem 129">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 name="Imagem 130">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 name="Imagem 131">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 name="Imagem 132">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 name="Imagem 133">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 name="Imagem 134">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 name="Imagem 135">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 name="Imagem 136">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 name="Imagem 137">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 name="Imagem 138">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 name="Imagem 139">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 name="Imagem 140">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 name="Imagem 141">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 name="Imagem 142">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 name="Imagem 143">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 name="Imagem 144">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 name="Imagem 145">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 name="Imagem 146">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 name="Imagem 147">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 name="Imagem 148">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 name="Imagem 149">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 name="Imagem 150">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 name="Imagem 151">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 name="Imagem 152">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 name="Imagem 153">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 name="Imagem 154">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 name="Imagem 155">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 name="Imagem 156">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 name="Imagem 157">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 name="Imagem 158">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 name="Imagem 159">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 name="Imagem 160">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 name="Imagem 161">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3" name="Imagem 162">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4" name="Imagem 163">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5" name="Imagem 164">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6" name="Imagem 165">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7" name="Imagem 166">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8" name="Imagem 167">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9" name="Imagem 168">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0" name="Imagem 169">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1" name="Imagem 170">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2" name="Imagem 171">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3" name="Imagem 172">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4" name="Imagem 173">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5" name="Imagem 174">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6" name="Imagem 175">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7" name="Imagem 176">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8" name="Imagem 177">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79" name="Imagem 178">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0" name="Imagem 179">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1" name="Imagem 180">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2" name="Imagem 181">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3" name="Imagem 182">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4" name="Imagem 183">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5" name="Imagem 184">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6" name="Imagem 185">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7" name="Imagem 186">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8" name="Imagem 187">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89" name="Imagem 188">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0" name="Imagem 189">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1" name="Imagem 190">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2" name="Imagem 191">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3" name="Imagem 192">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4" name="Imagem 193">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5" name="Imagem 194">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6" name="Imagem 195">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7" name="Imagem 196">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8" name="Imagem 197">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99" name="Imagem 198">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0" name="Imagem 199">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1" name="Imagem 200">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2" name="Imagem 201">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3" name="Imagem 202">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4" name="Imagem 203">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5" name="Imagem 204">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6" name="Imagem 205">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7" name="Imagem 206">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8" name="Imagem 207">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09" name="Imagem 208">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0" name="Imagem 209">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1" name="Imagem 210">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2" name="Imagem 211">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3" name="Imagem 212">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4" name="Imagem 213">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5" name="Imagem 214">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6" name="Imagem 215">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7" name="Imagem 216">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8" name="Imagem 217">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19" name="Imagem 218">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0" name="Imagem 219">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1" name="Imagem 220">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2" name="Imagem 221">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3" name="Imagem 222">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4" name="Imagem 223">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5" name="Imagem 224">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6" name="Imagem 225">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7" name="Imagem 226">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8" name="Imagem 227">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29" name="Imagem 228">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0" name="Imagem 229">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1" name="Imagem 230">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2" name="Imagem 231">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3" name="Imagem 232">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4" name="Imagem 233">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5" name="Imagem 234">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6" name="Imagem 235">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7" name="Imagem 236">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8" name="Imagem 237">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39" name="Imagem 238">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0" name="Imagem 239">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1" name="Imagem 240">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2" name="Imagem 241">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3" name="Imagem 242">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4" name="Imagem 243">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5" name="Imagem 244">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6" name="Imagem 245">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7" name="Imagem 246">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8" name="Imagem 247">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49" name="Imagem 248">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0" name="Imagem 249">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1" name="Imagem 250">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2" name="Imagem 251">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3" name="Imagem 252">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4" name="Imagem 253">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5" name="Imagem 254">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6" name="Imagem 255">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7" name="Imagem 256">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8" name="Imagem 257">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59" name="Imagem 258">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0" name="Imagem 259">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1" name="Imagem 260">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2" name="Imagem 261">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3" name="Imagem 262">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4" name="Imagem 263">
          <a:extLst>
            <a:ext uri="{FF2B5EF4-FFF2-40B4-BE49-F238E27FC236}">
              <a16:creationId xmlns:a16="http://schemas.microsoft.com/office/drawing/2014/main" id="{00000000-0008-0000-0300-00000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5" name="Imagem 264">
          <a:extLst>
            <a:ext uri="{FF2B5EF4-FFF2-40B4-BE49-F238E27FC236}">
              <a16:creationId xmlns:a16="http://schemas.microsoft.com/office/drawing/2014/main" id="{00000000-0008-0000-0300-00000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6" name="Imagem 265">
          <a:extLst>
            <a:ext uri="{FF2B5EF4-FFF2-40B4-BE49-F238E27FC236}">
              <a16:creationId xmlns:a16="http://schemas.microsoft.com/office/drawing/2014/main" id="{00000000-0008-0000-0300-00000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7" name="Imagem 266">
          <a:extLst>
            <a:ext uri="{FF2B5EF4-FFF2-40B4-BE49-F238E27FC236}">
              <a16:creationId xmlns:a16="http://schemas.microsoft.com/office/drawing/2014/main" id="{00000000-0008-0000-0300-00000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8" name="Imagem 267">
          <a:extLst>
            <a:ext uri="{FF2B5EF4-FFF2-40B4-BE49-F238E27FC236}">
              <a16:creationId xmlns:a16="http://schemas.microsoft.com/office/drawing/2014/main" id="{00000000-0008-0000-0300-00000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69" name="Imagem 268">
          <a:extLst>
            <a:ext uri="{FF2B5EF4-FFF2-40B4-BE49-F238E27FC236}">
              <a16:creationId xmlns:a16="http://schemas.microsoft.com/office/drawing/2014/main" id="{00000000-0008-0000-0300-00000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0" name="Imagem 269">
          <a:extLst>
            <a:ext uri="{FF2B5EF4-FFF2-40B4-BE49-F238E27FC236}">
              <a16:creationId xmlns:a16="http://schemas.microsoft.com/office/drawing/2014/main" id="{00000000-0008-0000-0300-00000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1" name="Imagem 270">
          <a:extLst>
            <a:ext uri="{FF2B5EF4-FFF2-40B4-BE49-F238E27FC236}">
              <a16:creationId xmlns:a16="http://schemas.microsoft.com/office/drawing/2014/main" id="{00000000-0008-0000-0300-00000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2" name="Imagem 271">
          <a:extLst>
            <a:ext uri="{FF2B5EF4-FFF2-40B4-BE49-F238E27FC236}">
              <a16:creationId xmlns:a16="http://schemas.microsoft.com/office/drawing/2014/main" id="{00000000-0008-0000-0300-00001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3" name="Imagem 272">
          <a:extLst>
            <a:ext uri="{FF2B5EF4-FFF2-40B4-BE49-F238E27FC236}">
              <a16:creationId xmlns:a16="http://schemas.microsoft.com/office/drawing/2014/main" id="{00000000-0008-0000-0300-00001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4" name="Imagem 273">
          <a:extLst>
            <a:ext uri="{FF2B5EF4-FFF2-40B4-BE49-F238E27FC236}">
              <a16:creationId xmlns:a16="http://schemas.microsoft.com/office/drawing/2014/main" id="{00000000-0008-0000-0300-00001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5" name="Imagem 274">
          <a:extLst>
            <a:ext uri="{FF2B5EF4-FFF2-40B4-BE49-F238E27FC236}">
              <a16:creationId xmlns:a16="http://schemas.microsoft.com/office/drawing/2014/main" id="{00000000-0008-0000-0300-00001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6" name="Imagem 275">
          <a:extLst>
            <a:ext uri="{FF2B5EF4-FFF2-40B4-BE49-F238E27FC236}">
              <a16:creationId xmlns:a16="http://schemas.microsoft.com/office/drawing/2014/main" id="{00000000-0008-0000-0300-00001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7" name="Imagem 276">
          <a:extLst>
            <a:ext uri="{FF2B5EF4-FFF2-40B4-BE49-F238E27FC236}">
              <a16:creationId xmlns:a16="http://schemas.microsoft.com/office/drawing/2014/main" id="{00000000-0008-0000-0300-00001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8" name="Imagem 277">
          <a:extLst>
            <a:ext uri="{FF2B5EF4-FFF2-40B4-BE49-F238E27FC236}">
              <a16:creationId xmlns:a16="http://schemas.microsoft.com/office/drawing/2014/main" id="{00000000-0008-0000-0300-00001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79" name="Imagem 278">
          <a:extLst>
            <a:ext uri="{FF2B5EF4-FFF2-40B4-BE49-F238E27FC236}">
              <a16:creationId xmlns:a16="http://schemas.microsoft.com/office/drawing/2014/main" id="{00000000-0008-0000-0300-00001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0" name="Imagem 279">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1" name="Imagem 280">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2" name="Imagem 281">
          <a:extLst>
            <a:ext uri="{FF2B5EF4-FFF2-40B4-BE49-F238E27FC236}">
              <a16:creationId xmlns:a16="http://schemas.microsoft.com/office/drawing/2014/main" id="{00000000-0008-0000-0300-00001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3" name="Imagem 282">
          <a:extLst>
            <a:ext uri="{FF2B5EF4-FFF2-40B4-BE49-F238E27FC236}">
              <a16:creationId xmlns:a16="http://schemas.microsoft.com/office/drawing/2014/main" id="{00000000-0008-0000-0300-00001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4" name="Imagem 283">
          <a:extLst>
            <a:ext uri="{FF2B5EF4-FFF2-40B4-BE49-F238E27FC236}">
              <a16:creationId xmlns:a16="http://schemas.microsoft.com/office/drawing/2014/main" id="{00000000-0008-0000-0300-00001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5" name="Imagem 284">
          <a:extLst>
            <a:ext uri="{FF2B5EF4-FFF2-40B4-BE49-F238E27FC236}">
              <a16:creationId xmlns:a16="http://schemas.microsoft.com/office/drawing/2014/main" id="{00000000-0008-0000-0300-00001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6" name="Imagem 285">
          <a:extLst>
            <a:ext uri="{FF2B5EF4-FFF2-40B4-BE49-F238E27FC236}">
              <a16:creationId xmlns:a16="http://schemas.microsoft.com/office/drawing/2014/main" id="{00000000-0008-0000-0300-00001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7" name="Imagem 286">
          <a:extLst>
            <a:ext uri="{FF2B5EF4-FFF2-40B4-BE49-F238E27FC236}">
              <a16:creationId xmlns:a16="http://schemas.microsoft.com/office/drawing/2014/main" id="{00000000-0008-0000-0300-00001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8" name="Imagem 287">
          <a:extLst>
            <a:ext uri="{FF2B5EF4-FFF2-40B4-BE49-F238E27FC236}">
              <a16:creationId xmlns:a16="http://schemas.microsoft.com/office/drawing/2014/main" id="{00000000-0008-0000-0300-00002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89" name="Imagem 288">
          <a:extLst>
            <a:ext uri="{FF2B5EF4-FFF2-40B4-BE49-F238E27FC236}">
              <a16:creationId xmlns:a16="http://schemas.microsoft.com/office/drawing/2014/main" id="{00000000-0008-0000-0300-00002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0" name="Imagem 289">
          <a:extLst>
            <a:ext uri="{FF2B5EF4-FFF2-40B4-BE49-F238E27FC236}">
              <a16:creationId xmlns:a16="http://schemas.microsoft.com/office/drawing/2014/main" id="{00000000-0008-0000-0300-00002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1" name="Imagem 290">
          <a:extLst>
            <a:ext uri="{FF2B5EF4-FFF2-40B4-BE49-F238E27FC236}">
              <a16:creationId xmlns:a16="http://schemas.microsoft.com/office/drawing/2014/main" id="{00000000-0008-0000-0300-00002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2" name="Imagem 291">
          <a:extLst>
            <a:ext uri="{FF2B5EF4-FFF2-40B4-BE49-F238E27FC236}">
              <a16:creationId xmlns:a16="http://schemas.microsoft.com/office/drawing/2014/main" id="{00000000-0008-0000-0300-00002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3" name="Imagem 292">
          <a:extLst>
            <a:ext uri="{FF2B5EF4-FFF2-40B4-BE49-F238E27FC236}">
              <a16:creationId xmlns:a16="http://schemas.microsoft.com/office/drawing/2014/main" id="{00000000-0008-0000-0300-00002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4" name="Imagem 293">
          <a:extLst>
            <a:ext uri="{FF2B5EF4-FFF2-40B4-BE49-F238E27FC236}">
              <a16:creationId xmlns:a16="http://schemas.microsoft.com/office/drawing/2014/main" id="{00000000-0008-0000-0300-00002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5" name="Imagem 294">
          <a:extLst>
            <a:ext uri="{FF2B5EF4-FFF2-40B4-BE49-F238E27FC236}">
              <a16:creationId xmlns:a16="http://schemas.microsoft.com/office/drawing/2014/main" id="{00000000-0008-0000-0300-00002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6" name="Imagem 295">
          <a:extLst>
            <a:ext uri="{FF2B5EF4-FFF2-40B4-BE49-F238E27FC236}">
              <a16:creationId xmlns:a16="http://schemas.microsoft.com/office/drawing/2014/main" id="{00000000-0008-0000-0300-00002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7" name="Imagem 296">
          <a:extLst>
            <a:ext uri="{FF2B5EF4-FFF2-40B4-BE49-F238E27FC236}">
              <a16:creationId xmlns:a16="http://schemas.microsoft.com/office/drawing/2014/main" id="{00000000-0008-0000-0300-00002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8" name="Imagem 297">
          <a:extLst>
            <a:ext uri="{FF2B5EF4-FFF2-40B4-BE49-F238E27FC236}">
              <a16:creationId xmlns:a16="http://schemas.microsoft.com/office/drawing/2014/main" id="{00000000-0008-0000-0300-00002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299" name="Imagem 298">
          <a:extLst>
            <a:ext uri="{FF2B5EF4-FFF2-40B4-BE49-F238E27FC236}">
              <a16:creationId xmlns:a16="http://schemas.microsoft.com/office/drawing/2014/main" id="{00000000-0008-0000-0300-00002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0" name="Imagem 299">
          <a:extLst>
            <a:ext uri="{FF2B5EF4-FFF2-40B4-BE49-F238E27FC236}">
              <a16:creationId xmlns:a16="http://schemas.microsoft.com/office/drawing/2014/main" id="{00000000-0008-0000-0300-00002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1" name="Imagem 300">
          <a:extLst>
            <a:ext uri="{FF2B5EF4-FFF2-40B4-BE49-F238E27FC236}">
              <a16:creationId xmlns:a16="http://schemas.microsoft.com/office/drawing/2014/main" id="{00000000-0008-0000-0300-00002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2" name="Imagem 301">
          <a:extLst>
            <a:ext uri="{FF2B5EF4-FFF2-40B4-BE49-F238E27FC236}">
              <a16:creationId xmlns:a16="http://schemas.microsoft.com/office/drawing/2014/main" id="{00000000-0008-0000-0300-00002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3" name="Imagem 302">
          <a:extLst>
            <a:ext uri="{FF2B5EF4-FFF2-40B4-BE49-F238E27FC236}">
              <a16:creationId xmlns:a16="http://schemas.microsoft.com/office/drawing/2014/main" id="{00000000-0008-0000-0300-00002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4" name="Imagem 303">
          <a:extLst>
            <a:ext uri="{FF2B5EF4-FFF2-40B4-BE49-F238E27FC236}">
              <a16:creationId xmlns:a16="http://schemas.microsoft.com/office/drawing/2014/main" id="{00000000-0008-0000-0300-00003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5" name="Imagem 304">
          <a:extLst>
            <a:ext uri="{FF2B5EF4-FFF2-40B4-BE49-F238E27FC236}">
              <a16:creationId xmlns:a16="http://schemas.microsoft.com/office/drawing/2014/main" id="{00000000-0008-0000-0300-00003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6" name="Imagem 305">
          <a:extLst>
            <a:ext uri="{FF2B5EF4-FFF2-40B4-BE49-F238E27FC236}">
              <a16:creationId xmlns:a16="http://schemas.microsoft.com/office/drawing/2014/main" id="{00000000-0008-0000-0300-00003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7" name="Imagem 306">
          <a:extLst>
            <a:ext uri="{FF2B5EF4-FFF2-40B4-BE49-F238E27FC236}">
              <a16:creationId xmlns:a16="http://schemas.microsoft.com/office/drawing/2014/main" id="{00000000-0008-0000-0300-00003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8" name="Imagem 307">
          <a:extLst>
            <a:ext uri="{FF2B5EF4-FFF2-40B4-BE49-F238E27FC236}">
              <a16:creationId xmlns:a16="http://schemas.microsoft.com/office/drawing/2014/main" id="{00000000-0008-0000-0300-00003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09" name="Imagem 308">
          <a:extLst>
            <a:ext uri="{FF2B5EF4-FFF2-40B4-BE49-F238E27FC236}">
              <a16:creationId xmlns:a16="http://schemas.microsoft.com/office/drawing/2014/main" id="{00000000-0008-0000-0300-00003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0" name="Imagem 309">
          <a:extLst>
            <a:ext uri="{FF2B5EF4-FFF2-40B4-BE49-F238E27FC236}">
              <a16:creationId xmlns:a16="http://schemas.microsoft.com/office/drawing/2014/main" id="{00000000-0008-0000-0300-00003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1" name="Imagem 310">
          <a:extLst>
            <a:ext uri="{FF2B5EF4-FFF2-40B4-BE49-F238E27FC236}">
              <a16:creationId xmlns:a16="http://schemas.microsoft.com/office/drawing/2014/main" id="{00000000-0008-0000-0300-00003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2" name="Imagem 311">
          <a:extLst>
            <a:ext uri="{FF2B5EF4-FFF2-40B4-BE49-F238E27FC236}">
              <a16:creationId xmlns:a16="http://schemas.microsoft.com/office/drawing/2014/main" id="{00000000-0008-0000-0300-00003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3" name="Imagem 312">
          <a:extLst>
            <a:ext uri="{FF2B5EF4-FFF2-40B4-BE49-F238E27FC236}">
              <a16:creationId xmlns:a16="http://schemas.microsoft.com/office/drawing/2014/main" id="{00000000-0008-0000-0300-00003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4" name="Imagem 313">
          <a:extLst>
            <a:ext uri="{FF2B5EF4-FFF2-40B4-BE49-F238E27FC236}">
              <a16:creationId xmlns:a16="http://schemas.microsoft.com/office/drawing/2014/main" id="{00000000-0008-0000-0300-00003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5" name="Imagem 314">
          <a:extLst>
            <a:ext uri="{FF2B5EF4-FFF2-40B4-BE49-F238E27FC236}">
              <a16:creationId xmlns:a16="http://schemas.microsoft.com/office/drawing/2014/main" id="{00000000-0008-0000-0300-00003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6" name="Imagem 315">
          <a:extLst>
            <a:ext uri="{FF2B5EF4-FFF2-40B4-BE49-F238E27FC236}">
              <a16:creationId xmlns:a16="http://schemas.microsoft.com/office/drawing/2014/main" id="{00000000-0008-0000-0300-00003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7" name="Imagem 316">
          <a:extLst>
            <a:ext uri="{FF2B5EF4-FFF2-40B4-BE49-F238E27FC236}">
              <a16:creationId xmlns:a16="http://schemas.microsoft.com/office/drawing/2014/main" id="{00000000-0008-0000-0300-00003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8" name="Imagem 317">
          <a:extLst>
            <a:ext uri="{FF2B5EF4-FFF2-40B4-BE49-F238E27FC236}">
              <a16:creationId xmlns:a16="http://schemas.microsoft.com/office/drawing/2014/main" id="{00000000-0008-0000-0300-00003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19" name="Imagem 318">
          <a:extLst>
            <a:ext uri="{FF2B5EF4-FFF2-40B4-BE49-F238E27FC236}">
              <a16:creationId xmlns:a16="http://schemas.microsoft.com/office/drawing/2014/main" id="{00000000-0008-0000-0300-00003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0" name="Imagem 319">
          <a:extLst>
            <a:ext uri="{FF2B5EF4-FFF2-40B4-BE49-F238E27FC236}">
              <a16:creationId xmlns:a16="http://schemas.microsoft.com/office/drawing/2014/main" id="{00000000-0008-0000-0300-00004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1" name="Imagem 320">
          <a:extLst>
            <a:ext uri="{FF2B5EF4-FFF2-40B4-BE49-F238E27FC236}">
              <a16:creationId xmlns:a16="http://schemas.microsoft.com/office/drawing/2014/main" id="{00000000-0008-0000-0300-00004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2" name="Imagem 321">
          <a:extLst>
            <a:ext uri="{FF2B5EF4-FFF2-40B4-BE49-F238E27FC236}">
              <a16:creationId xmlns:a16="http://schemas.microsoft.com/office/drawing/2014/main" id="{00000000-0008-0000-0300-00004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3" name="Imagem 322">
          <a:extLst>
            <a:ext uri="{FF2B5EF4-FFF2-40B4-BE49-F238E27FC236}">
              <a16:creationId xmlns:a16="http://schemas.microsoft.com/office/drawing/2014/main" id="{00000000-0008-0000-0300-00004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4" name="Imagem 323">
          <a:extLst>
            <a:ext uri="{FF2B5EF4-FFF2-40B4-BE49-F238E27FC236}">
              <a16:creationId xmlns:a16="http://schemas.microsoft.com/office/drawing/2014/main" id="{00000000-0008-0000-0300-00004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5" name="Imagem 324">
          <a:extLst>
            <a:ext uri="{FF2B5EF4-FFF2-40B4-BE49-F238E27FC236}">
              <a16:creationId xmlns:a16="http://schemas.microsoft.com/office/drawing/2014/main" id="{00000000-0008-0000-0300-00004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6" name="Imagem 325">
          <a:extLst>
            <a:ext uri="{FF2B5EF4-FFF2-40B4-BE49-F238E27FC236}">
              <a16:creationId xmlns:a16="http://schemas.microsoft.com/office/drawing/2014/main" id="{00000000-0008-0000-0300-00004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7" name="Imagem 326">
          <a:extLst>
            <a:ext uri="{FF2B5EF4-FFF2-40B4-BE49-F238E27FC236}">
              <a16:creationId xmlns:a16="http://schemas.microsoft.com/office/drawing/2014/main" id="{00000000-0008-0000-0300-00004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8" name="Imagem 327">
          <a:extLst>
            <a:ext uri="{FF2B5EF4-FFF2-40B4-BE49-F238E27FC236}">
              <a16:creationId xmlns:a16="http://schemas.microsoft.com/office/drawing/2014/main" id="{00000000-0008-0000-0300-00004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29" name="Imagem 328">
          <a:extLst>
            <a:ext uri="{FF2B5EF4-FFF2-40B4-BE49-F238E27FC236}">
              <a16:creationId xmlns:a16="http://schemas.microsoft.com/office/drawing/2014/main" id="{00000000-0008-0000-0300-00004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0" name="Imagem 329">
          <a:extLst>
            <a:ext uri="{FF2B5EF4-FFF2-40B4-BE49-F238E27FC236}">
              <a16:creationId xmlns:a16="http://schemas.microsoft.com/office/drawing/2014/main" id="{00000000-0008-0000-0300-00004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1" name="Imagem 330">
          <a:extLst>
            <a:ext uri="{FF2B5EF4-FFF2-40B4-BE49-F238E27FC236}">
              <a16:creationId xmlns:a16="http://schemas.microsoft.com/office/drawing/2014/main" id="{00000000-0008-0000-0300-00004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2" name="Imagem 331">
          <a:extLst>
            <a:ext uri="{FF2B5EF4-FFF2-40B4-BE49-F238E27FC236}">
              <a16:creationId xmlns:a16="http://schemas.microsoft.com/office/drawing/2014/main" id="{00000000-0008-0000-0300-00004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3" name="Imagem 332">
          <a:extLst>
            <a:ext uri="{FF2B5EF4-FFF2-40B4-BE49-F238E27FC236}">
              <a16:creationId xmlns:a16="http://schemas.microsoft.com/office/drawing/2014/main" id="{00000000-0008-0000-0300-00004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4" name="Imagem 333">
          <a:extLst>
            <a:ext uri="{FF2B5EF4-FFF2-40B4-BE49-F238E27FC236}">
              <a16:creationId xmlns:a16="http://schemas.microsoft.com/office/drawing/2014/main" id="{00000000-0008-0000-0300-00004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5" name="Imagem 334">
          <a:extLst>
            <a:ext uri="{FF2B5EF4-FFF2-40B4-BE49-F238E27FC236}">
              <a16:creationId xmlns:a16="http://schemas.microsoft.com/office/drawing/2014/main" id="{00000000-0008-0000-0300-00004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6" name="Imagem 335">
          <a:extLst>
            <a:ext uri="{FF2B5EF4-FFF2-40B4-BE49-F238E27FC236}">
              <a16:creationId xmlns:a16="http://schemas.microsoft.com/office/drawing/2014/main" id="{00000000-0008-0000-0300-00005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7" name="Imagem 336">
          <a:extLst>
            <a:ext uri="{FF2B5EF4-FFF2-40B4-BE49-F238E27FC236}">
              <a16:creationId xmlns:a16="http://schemas.microsoft.com/office/drawing/2014/main" id="{00000000-0008-0000-0300-00005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8" name="Imagem 337">
          <a:extLst>
            <a:ext uri="{FF2B5EF4-FFF2-40B4-BE49-F238E27FC236}">
              <a16:creationId xmlns:a16="http://schemas.microsoft.com/office/drawing/2014/main" id="{00000000-0008-0000-0300-00005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39" name="Imagem 338">
          <a:extLst>
            <a:ext uri="{FF2B5EF4-FFF2-40B4-BE49-F238E27FC236}">
              <a16:creationId xmlns:a16="http://schemas.microsoft.com/office/drawing/2014/main" id="{00000000-0008-0000-0300-00005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0" name="Imagem 339">
          <a:extLst>
            <a:ext uri="{FF2B5EF4-FFF2-40B4-BE49-F238E27FC236}">
              <a16:creationId xmlns:a16="http://schemas.microsoft.com/office/drawing/2014/main" id="{00000000-0008-0000-0300-00005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1" name="Imagem 340">
          <a:extLst>
            <a:ext uri="{FF2B5EF4-FFF2-40B4-BE49-F238E27FC236}">
              <a16:creationId xmlns:a16="http://schemas.microsoft.com/office/drawing/2014/main" id="{00000000-0008-0000-0300-00005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2" name="Imagem 341">
          <a:extLst>
            <a:ext uri="{FF2B5EF4-FFF2-40B4-BE49-F238E27FC236}">
              <a16:creationId xmlns:a16="http://schemas.microsoft.com/office/drawing/2014/main" id="{00000000-0008-0000-0300-00005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3" name="Imagem 342">
          <a:extLst>
            <a:ext uri="{FF2B5EF4-FFF2-40B4-BE49-F238E27FC236}">
              <a16:creationId xmlns:a16="http://schemas.microsoft.com/office/drawing/2014/main" id="{00000000-0008-0000-0300-00005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4" name="Imagem 343">
          <a:extLst>
            <a:ext uri="{FF2B5EF4-FFF2-40B4-BE49-F238E27FC236}">
              <a16:creationId xmlns:a16="http://schemas.microsoft.com/office/drawing/2014/main" id="{00000000-0008-0000-0300-00005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5" name="Imagem 344">
          <a:extLst>
            <a:ext uri="{FF2B5EF4-FFF2-40B4-BE49-F238E27FC236}">
              <a16:creationId xmlns:a16="http://schemas.microsoft.com/office/drawing/2014/main" id="{00000000-0008-0000-0300-00005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6" name="Imagem 345">
          <a:extLst>
            <a:ext uri="{FF2B5EF4-FFF2-40B4-BE49-F238E27FC236}">
              <a16:creationId xmlns:a16="http://schemas.microsoft.com/office/drawing/2014/main" id="{00000000-0008-0000-0300-00005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7" name="Imagem 346">
          <a:extLst>
            <a:ext uri="{FF2B5EF4-FFF2-40B4-BE49-F238E27FC236}">
              <a16:creationId xmlns:a16="http://schemas.microsoft.com/office/drawing/2014/main" id="{00000000-0008-0000-0300-00005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8" name="Imagem 347">
          <a:extLst>
            <a:ext uri="{FF2B5EF4-FFF2-40B4-BE49-F238E27FC236}">
              <a16:creationId xmlns:a16="http://schemas.microsoft.com/office/drawing/2014/main" id="{00000000-0008-0000-0300-00005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49" name="Imagem 348">
          <a:extLst>
            <a:ext uri="{FF2B5EF4-FFF2-40B4-BE49-F238E27FC236}">
              <a16:creationId xmlns:a16="http://schemas.microsoft.com/office/drawing/2014/main" id="{00000000-0008-0000-0300-00005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0" name="Imagem 349">
          <a:extLst>
            <a:ext uri="{FF2B5EF4-FFF2-40B4-BE49-F238E27FC236}">
              <a16:creationId xmlns:a16="http://schemas.microsoft.com/office/drawing/2014/main" id="{00000000-0008-0000-0300-00005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1" name="Imagem 350">
          <a:extLst>
            <a:ext uri="{FF2B5EF4-FFF2-40B4-BE49-F238E27FC236}">
              <a16:creationId xmlns:a16="http://schemas.microsoft.com/office/drawing/2014/main" id="{00000000-0008-0000-0300-00005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2" name="Imagem 351">
          <a:extLst>
            <a:ext uri="{FF2B5EF4-FFF2-40B4-BE49-F238E27FC236}">
              <a16:creationId xmlns:a16="http://schemas.microsoft.com/office/drawing/2014/main" id="{00000000-0008-0000-0300-00006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3" name="Imagem 352">
          <a:extLst>
            <a:ext uri="{FF2B5EF4-FFF2-40B4-BE49-F238E27FC236}">
              <a16:creationId xmlns:a16="http://schemas.microsoft.com/office/drawing/2014/main" id="{00000000-0008-0000-0300-00006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4" name="Imagem 353">
          <a:extLst>
            <a:ext uri="{FF2B5EF4-FFF2-40B4-BE49-F238E27FC236}">
              <a16:creationId xmlns:a16="http://schemas.microsoft.com/office/drawing/2014/main" id="{00000000-0008-0000-0300-00006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5" name="Imagem 354">
          <a:extLst>
            <a:ext uri="{FF2B5EF4-FFF2-40B4-BE49-F238E27FC236}">
              <a16:creationId xmlns:a16="http://schemas.microsoft.com/office/drawing/2014/main" id="{00000000-0008-0000-0300-00006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6" name="Imagem 355">
          <a:extLst>
            <a:ext uri="{FF2B5EF4-FFF2-40B4-BE49-F238E27FC236}">
              <a16:creationId xmlns:a16="http://schemas.microsoft.com/office/drawing/2014/main" id="{00000000-0008-0000-0300-00006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7" name="Imagem 356">
          <a:extLst>
            <a:ext uri="{FF2B5EF4-FFF2-40B4-BE49-F238E27FC236}">
              <a16:creationId xmlns:a16="http://schemas.microsoft.com/office/drawing/2014/main" id="{00000000-0008-0000-0300-00006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8" name="Imagem 357">
          <a:extLst>
            <a:ext uri="{FF2B5EF4-FFF2-40B4-BE49-F238E27FC236}">
              <a16:creationId xmlns:a16="http://schemas.microsoft.com/office/drawing/2014/main" id="{00000000-0008-0000-0300-00006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59" name="Imagem 358">
          <a:extLst>
            <a:ext uri="{FF2B5EF4-FFF2-40B4-BE49-F238E27FC236}">
              <a16:creationId xmlns:a16="http://schemas.microsoft.com/office/drawing/2014/main" id="{00000000-0008-0000-0300-00006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0" name="Imagem 359">
          <a:extLst>
            <a:ext uri="{FF2B5EF4-FFF2-40B4-BE49-F238E27FC236}">
              <a16:creationId xmlns:a16="http://schemas.microsoft.com/office/drawing/2014/main" id="{00000000-0008-0000-0300-00006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1" name="Imagem 360">
          <a:extLst>
            <a:ext uri="{FF2B5EF4-FFF2-40B4-BE49-F238E27FC236}">
              <a16:creationId xmlns:a16="http://schemas.microsoft.com/office/drawing/2014/main" id="{00000000-0008-0000-0300-00006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2" name="Imagem 361">
          <a:extLst>
            <a:ext uri="{FF2B5EF4-FFF2-40B4-BE49-F238E27FC236}">
              <a16:creationId xmlns:a16="http://schemas.microsoft.com/office/drawing/2014/main" id="{00000000-0008-0000-0300-00006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3" name="Imagem 362">
          <a:extLst>
            <a:ext uri="{FF2B5EF4-FFF2-40B4-BE49-F238E27FC236}">
              <a16:creationId xmlns:a16="http://schemas.microsoft.com/office/drawing/2014/main" id="{00000000-0008-0000-0300-00006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4" name="Imagem 363">
          <a:extLst>
            <a:ext uri="{FF2B5EF4-FFF2-40B4-BE49-F238E27FC236}">
              <a16:creationId xmlns:a16="http://schemas.microsoft.com/office/drawing/2014/main" id="{00000000-0008-0000-0300-00006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5" name="Imagem 364">
          <a:extLst>
            <a:ext uri="{FF2B5EF4-FFF2-40B4-BE49-F238E27FC236}">
              <a16:creationId xmlns:a16="http://schemas.microsoft.com/office/drawing/2014/main" id="{00000000-0008-0000-0300-00006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6" name="Imagem 365">
          <a:extLst>
            <a:ext uri="{FF2B5EF4-FFF2-40B4-BE49-F238E27FC236}">
              <a16:creationId xmlns:a16="http://schemas.microsoft.com/office/drawing/2014/main" id="{00000000-0008-0000-0300-00006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7" name="Imagem 366">
          <a:extLst>
            <a:ext uri="{FF2B5EF4-FFF2-40B4-BE49-F238E27FC236}">
              <a16:creationId xmlns:a16="http://schemas.microsoft.com/office/drawing/2014/main" id="{00000000-0008-0000-0300-00006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8" name="Imagem 367">
          <a:extLst>
            <a:ext uri="{FF2B5EF4-FFF2-40B4-BE49-F238E27FC236}">
              <a16:creationId xmlns:a16="http://schemas.microsoft.com/office/drawing/2014/main" id="{00000000-0008-0000-0300-00007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69" name="Imagem 368">
          <a:extLst>
            <a:ext uri="{FF2B5EF4-FFF2-40B4-BE49-F238E27FC236}">
              <a16:creationId xmlns:a16="http://schemas.microsoft.com/office/drawing/2014/main" id="{00000000-0008-0000-0300-00007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0" name="Imagem 369">
          <a:extLst>
            <a:ext uri="{FF2B5EF4-FFF2-40B4-BE49-F238E27FC236}">
              <a16:creationId xmlns:a16="http://schemas.microsoft.com/office/drawing/2014/main" id="{00000000-0008-0000-0300-00007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1" name="Imagem 370">
          <a:extLst>
            <a:ext uri="{FF2B5EF4-FFF2-40B4-BE49-F238E27FC236}">
              <a16:creationId xmlns:a16="http://schemas.microsoft.com/office/drawing/2014/main" id="{00000000-0008-0000-0300-00007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2" name="Imagem 371">
          <a:extLst>
            <a:ext uri="{FF2B5EF4-FFF2-40B4-BE49-F238E27FC236}">
              <a16:creationId xmlns:a16="http://schemas.microsoft.com/office/drawing/2014/main" id="{00000000-0008-0000-0300-00007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3" name="Imagem 372">
          <a:extLst>
            <a:ext uri="{FF2B5EF4-FFF2-40B4-BE49-F238E27FC236}">
              <a16:creationId xmlns:a16="http://schemas.microsoft.com/office/drawing/2014/main" id="{00000000-0008-0000-0300-00007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4" name="Imagem 373">
          <a:extLst>
            <a:ext uri="{FF2B5EF4-FFF2-40B4-BE49-F238E27FC236}">
              <a16:creationId xmlns:a16="http://schemas.microsoft.com/office/drawing/2014/main" id="{00000000-0008-0000-0300-00007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5" name="Imagem 374">
          <a:extLst>
            <a:ext uri="{FF2B5EF4-FFF2-40B4-BE49-F238E27FC236}">
              <a16:creationId xmlns:a16="http://schemas.microsoft.com/office/drawing/2014/main" id="{00000000-0008-0000-0300-00007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6" name="Imagem 375">
          <a:extLst>
            <a:ext uri="{FF2B5EF4-FFF2-40B4-BE49-F238E27FC236}">
              <a16:creationId xmlns:a16="http://schemas.microsoft.com/office/drawing/2014/main" id="{00000000-0008-0000-0300-00007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7" name="Imagem 376">
          <a:extLst>
            <a:ext uri="{FF2B5EF4-FFF2-40B4-BE49-F238E27FC236}">
              <a16:creationId xmlns:a16="http://schemas.microsoft.com/office/drawing/2014/main" id="{00000000-0008-0000-0300-00007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8" name="Imagem 377">
          <a:extLst>
            <a:ext uri="{FF2B5EF4-FFF2-40B4-BE49-F238E27FC236}">
              <a16:creationId xmlns:a16="http://schemas.microsoft.com/office/drawing/2014/main" id="{00000000-0008-0000-0300-00007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79" name="Imagem 378">
          <a:extLst>
            <a:ext uri="{FF2B5EF4-FFF2-40B4-BE49-F238E27FC236}">
              <a16:creationId xmlns:a16="http://schemas.microsoft.com/office/drawing/2014/main" id="{00000000-0008-0000-0300-00007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0" name="Imagem 379">
          <a:extLst>
            <a:ext uri="{FF2B5EF4-FFF2-40B4-BE49-F238E27FC236}">
              <a16:creationId xmlns:a16="http://schemas.microsoft.com/office/drawing/2014/main" id="{00000000-0008-0000-0300-00007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1" name="Imagem 380">
          <a:extLst>
            <a:ext uri="{FF2B5EF4-FFF2-40B4-BE49-F238E27FC236}">
              <a16:creationId xmlns:a16="http://schemas.microsoft.com/office/drawing/2014/main" id="{00000000-0008-0000-0300-00007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2" name="Imagem 381">
          <a:extLst>
            <a:ext uri="{FF2B5EF4-FFF2-40B4-BE49-F238E27FC236}">
              <a16:creationId xmlns:a16="http://schemas.microsoft.com/office/drawing/2014/main" id="{00000000-0008-0000-0300-00007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3" name="Imagem 382">
          <a:extLst>
            <a:ext uri="{FF2B5EF4-FFF2-40B4-BE49-F238E27FC236}">
              <a16:creationId xmlns:a16="http://schemas.microsoft.com/office/drawing/2014/main" id="{00000000-0008-0000-0300-00007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4" name="Imagem 383">
          <a:extLst>
            <a:ext uri="{FF2B5EF4-FFF2-40B4-BE49-F238E27FC236}">
              <a16:creationId xmlns:a16="http://schemas.microsoft.com/office/drawing/2014/main" id="{00000000-0008-0000-0300-00008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5" name="Imagem 384">
          <a:extLst>
            <a:ext uri="{FF2B5EF4-FFF2-40B4-BE49-F238E27FC236}">
              <a16:creationId xmlns:a16="http://schemas.microsoft.com/office/drawing/2014/main" id="{00000000-0008-0000-0300-00008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6" name="Imagem 385">
          <a:extLst>
            <a:ext uri="{FF2B5EF4-FFF2-40B4-BE49-F238E27FC236}">
              <a16:creationId xmlns:a16="http://schemas.microsoft.com/office/drawing/2014/main" id="{00000000-0008-0000-0300-00008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7" name="Imagem 386">
          <a:extLst>
            <a:ext uri="{FF2B5EF4-FFF2-40B4-BE49-F238E27FC236}">
              <a16:creationId xmlns:a16="http://schemas.microsoft.com/office/drawing/2014/main" id="{00000000-0008-0000-0300-00008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8" name="Imagem 387">
          <a:extLst>
            <a:ext uri="{FF2B5EF4-FFF2-40B4-BE49-F238E27FC236}">
              <a16:creationId xmlns:a16="http://schemas.microsoft.com/office/drawing/2014/main" id="{00000000-0008-0000-0300-00008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89" name="Imagem 388">
          <a:extLst>
            <a:ext uri="{FF2B5EF4-FFF2-40B4-BE49-F238E27FC236}">
              <a16:creationId xmlns:a16="http://schemas.microsoft.com/office/drawing/2014/main" id="{00000000-0008-0000-0300-00008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0" name="Imagem 389">
          <a:extLst>
            <a:ext uri="{FF2B5EF4-FFF2-40B4-BE49-F238E27FC236}">
              <a16:creationId xmlns:a16="http://schemas.microsoft.com/office/drawing/2014/main" id="{00000000-0008-0000-0300-00008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1" name="Imagem 390">
          <a:extLst>
            <a:ext uri="{FF2B5EF4-FFF2-40B4-BE49-F238E27FC236}">
              <a16:creationId xmlns:a16="http://schemas.microsoft.com/office/drawing/2014/main" id="{00000000-0008-0000-0300-00008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2" name="Imagem 391">
          <a:extLst>
            <a:ext uri="{FF2B5EF4-FFF2-40B4-BE49-F238E27FC236}">
              <a16:creationId xmlns:a16="http://schemas.microsoft.com/office/drawing/2014/main" id="{00000000-0008-0000-0300-00008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3" name="Imagem 392">
          <a:extLst>
            <a:ext uri="{FF2B5EF4-FFF2-40B4-BE49-F238E27FC236}">
              <a16:creationId xmlns:a16="http://schemas.microsoft.com/office/drawing/2014/main" id="{00000000-0008-0000-0300-00008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4" name="Imagem 393">
          <a:extLst>
            <a:ext uri="{FF2B5EF4-FFF2-40B4-BE49-F238E27FC236}">
              <a16:creationId xmlns:a16="http://schemas.microsoft.com/office/drawing/2014/main" id="{00000000-0008-0000-0300-00008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5" name="Imagem 394">
          <a:extLst>
            <a:ext uri="{FF2B5EF4-FFF2-40B4-BE49-F238E27FC236}">
              <a16:creationId xmlns:a16="http://schemas.microsoft.com/office/drawing/2014/main" id="{00000000-0008-0000-0300-00008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6" name="Imagem 395">
          <a:extLst>
            <a:ext uri="{FF2B5EF4-FFF2-40B4-BE49-F238E27FC236}">
              <a16:creationId xmlns:a16="http://schemas.microsoft.com/office/drawing/2014/main" id="{00000000-0008-0000-0300-00008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7" name="Imagem 396">
          <a:extLst>
            <a:ext uri="{FF2B5EF4-FFF2-40B4-BE49-F238E27FC236}">
              <a16:creationId xmlns:a16="http://schemas.microsoft.com/office/drawing/2014/main" id="{00000000-0008-0000-0300-00008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8" name="Imagem 397">
          <a:extLst>
            <a:ext uri="{FF2B5EF4-FFF2-40B4-BE49-F238E27FC236}">
              <a16:creationId xmlns:a16="http://schemas.microsoft.com/office/drawing/2014/main" id="{00000000-0008-0000-0300-00008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399" name="Imagem 398">
          <a:extLst>
            <a:ext uri="{FF2B5EF4-FFF2-40B4-BE49-F238E27FC236}">
              <a16:creationId xmlns:a16="http://schemas.microsoft.com/office/drawing/2014/main" id="{00000000-0008-0000-0300-00008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0" name="Imagem 399">
          <a:extLst>
            <a:ext uri="{FF2B5EF4-FFF2-40B4-BE49-F238E27FC236}">
              <a16:creationId xmlns:a16="http://schemas.microsoft.com/office/drawing/2014/main" id="{00000000-0008-0000-0300-00009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1" name="Imagem 400">
          <a:extLst>
            <a:ext uri="{FF2B5EF4-FFF2-40B4-BE49-F238E27FC236}">
              <a16:creationId xmlns:a16="http://schemas.microsoft.com/office/drawing/2014/main" id="{00000000-0008-0000-0300-00009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2" name="Imagem 401">
          <a:extLst>
            <a:ext uri="{FF2B5EF4-FFF2-40B4-BE49-F238E27FC236}">
              <a16:creationId xmlns:a16="http://schemas.microsoft.com/office/drawing/2014/main" id="{00000000-0008-0000-0300-00009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3" name="Imagem 402">
          <a:extLst>
            <a:ext uri="{FF2B5EF4-FFF2-40B4-BE49-F238E27FC236}">
              <a16:creationId xmlns:a16="http://schemas.microsoft.com/office/drawing/2014/main" id="{00000000-0008-0000-0300-00009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4" name="Imagem 403">
          <a:extLst>
            <a:ext uri="{FF2B5EF4-FFF2-40B4-BE49-F238E27FC236}">
              <a16:creationId xmlns:a16="http://schemas.microsoft.com/office/drawing/2014/main" id="{00000000-0008-0000-0300-00009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5" name="Imagem 404">
          <a:extLst>
            <a:ext uri="{FF2B5EF4-FFF2-40B4-BE49-F238E27FC236}">
              <a16:creationId xmlns:a16="http://schemas.microsoft.com/office/drawing/2014/main" id="{00000000-0008-0000-0300-00009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6" name="Imagem 405">
          <a:extLst>
            <a:ext uri="{FF2B5EF4-FFF2-40B4-BE49-F238E27FC236}">
              <a16:creationId xmlns:a16="http://schemas.microsoft.com/office/drawing/2014/main" id="{00000000-0008-0000-0300-00009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7" name="Imagem 406">
          <a:extLst>
            <a:ext uri="{FF2B5EF4-FFF2-40B4-BE49-F238E27FC236}">
              <a16:creationId xmlns:a16="http://schemas.microsoft.com/office/drawing/2014/main" id="{00000000-0008-0000-0300-00009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8" name="Imagem 407">
          <a:extLst>
            <a:ext uri="{FF2B5EF4-FFF2-40B4-BE49-F238E27FC236}">
              <a16:creationId xmlns:a16="http://schemas.microsoft.com/office/drawing/2014/main" id="{00000000-0008-0000-0300-00009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09" name="Imagem 408">
          <a:extLst>
            <a:ext uri="{FF2B5EF4-FFF2-40B4-BE49-F238E27FC236}">
              <a16:creationId xmlns:a16="http://schemas.microsoft.com/office/drawing/2014/main" id="{00000000-0008-0000-0300-00009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0" name="Imagem 409">
          <a:extLst>
            <a:ext uri="{FF2B5EF4-FFF2-40B4-BE49-F238E27FC236}">
              <a16:creationId xmlns:a16="http://schemas.microsoft.com/office/drawing/2014/main" id="{00000000-0008-0000-0300-00009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1" name="Imagem 410">
          <a:extLst>
            <a:ext uri="{FF2B5EF4-FFF2-40B4-BE49-F238E27FC236}">
              <a16:creationId xmlns:a16="http://schemas.microsoft.com/office/drawing/2014/main" id="{00000000-0008-0000-0300-00009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2" name="Imagem 411">
          <a:extLst>
            <a:ext uri="{FF2B5EF4-FFF2-40B4-BE49-F238E27FC236}">
              <a16:creationId xmlns:a16="http://schemas.microsoft.com/office/drawing/2014/main" id="{00000000-0008-0000-0300-00009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3" name="Imagem 412">
          <a:extLst>
            <a:ext uri="{FF2B5EF4-FFF2-40B4-BE49-F238E27FC236}">
              <a16:creationId xmlns:a16="http://schemas.microsoft.com/office/drawing/2014/main" id="{00000000-0008-0000-0300-00009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4" name="Imagem 413">
          <a:extLst>
            <a:ext uri="{FF2B5EF4-FFF2-40B4-BE49-F238E27FC236}">
              <a16:creationId xmlns:a16="http://schemas.microsoft.com/office/drawing/2014/main" id="{00000000-0008-0000-0300-00009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5" name="Imagem 414">
          <a:extLst>
            <a:ext uri="{FF2B5EF4-FFF2-40B4-BE49-F238E27FC236}">
              <a16:creationId xmlns:a16="http://schemas.microsoft.com/office/drawing/2014/main" id="{00000000-0008-0000-0300-00009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6" name="Imagem 415">
          <a:extLst>
            <a:ext uri="{FF2B5EF4-FFF2-40B4-BE49-F238E27FC236}">
              <a16:creationId xmlns:a16="http://schemas.microsoft.com/office/drawing/2014/main" id="{00000000-0008-0000-0300-0000A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7" name="Imagem 416">
          <a:extLst>
            <a:ext uri="{FF2B5EF4-FFF2-40B4-BE49-F238E27FC236}">
              <a16:creationId xmlns:a16="http://schemas.microsoft.com/office/drawing/2014/main" id="{00000000-0008-0000-0300-0000A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8" name="Imagem 417">
          <a:extLst>
            <a:ext uri="{FF2B5EF4-FFF2-40B4-BE49-F238E27FC236}">
              <a16:creationId xmlns:a16="http://schemas.microsoft.com/office/drawing/2014/main" id="{00000000-0008-0000-0300-0000A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19" name="Imagem 418">
          <a:extLst>
            <a:ext uri="{FF2B5EF4-FFF2-40B4-BE49-F238E27FC236}">
              <a16:creationId xmlns:a16="http://schemas.microsoft.com/office/drawing/2014/main" id="{00000000-0008-0000-0300-0000A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0" name="Imagem 419">
          <a:extLst>
            <a:ext uri="{FF2B5EF4-FFF2-40B4-BE49-F238E27FC236}">
              <a16:creationId xmlns:a16="http://schemas.microsoft.com/office/drawing/2014/main" id="{00000000-0008-0000-0300-0000A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1" name="Imagem 420">
          <a:extLst>
            <a:ext uri="{FF2B5EF4-FFF2-40B4-BE49-F238E27FC236}">
              <a16:creationId xmlns:a16="http://schemas.microsoft.com/office/drawing/2014/main" id="{00000000-0008-0000-0300-0000A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2" name="Imagem 421">
          <a:extLst>
            <a:ext uri="{FF2B5EF4-FFF2-40B4-BE49-F238E27FC236}">
              <a16:creationId xmlns:a16="http://schemas.microsoft.com/office/drawing/2014/main" id="{00000000-0008-0000-0300-0000A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3" name="Imagem 422">
          <a:extLst>
            <a:ext uri="{FF2B5EF4-FFF2-40B4-BE49-F238E27FC236}">
              <a16:creationId xmlns:a16="http://schemas.microsoft.com/office/drawing/2014/main" id="{00000000-0008-0000-0300-0000A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4" name="Imagem 423">
          <a:extLst>
            <a:ext uri="{FF2B5EF4-FFF2-40B4-BE49-F238E27FC236}">
              <a16:creationId xmlns:a16="http://schemas.microsoft.com/office/drawing/2014/main" id="{00000000-0008-0000-0300-0000A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5" name="Imagem 424">
          <a:extLst>
            <a:ext uri="{FF2B5EF4-FFF2-40B4-BE49-F238E27FC236}">
              <a16:creationId xmlns:a16="http://schemas.microsoft.com/office/drawing/2014/main" id="{00000000-0008-0000-0300-0000A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6" name="Imagem 425">
          <a:extLst>
            <a:ext uri="{FF2B5EF4-FFF2-40B4-BE49-F238E27FC236}">
              <a16:creationId xmlns:a16="http://schemas.microsoft.com/office/drawing/2014/main" id="{00000000-0008-0000-0300-0000A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7" name="Imagem 426">
          <a:extLst>
            <a:ext uri="{FF2B5EF4-FFF2-40B4-BE49-F238E27FC236}">
              <a16:creationId xmlns:a16="http://schemas.microsoft.com/office/drawing/2014/main" id="{00000000-0008-0000-0300-0000A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8" name="Imagem 427">
          <a:extLst>
            <a:ext uri="{FF2B5EF4-FFF2-40B4-BE49-F238E27FC236}">
              <a16:creationId xmlns:a16="http://schemas.microsoft.com/office/drawing/2014/main" id="{00000000-0008-0000-0300-0000A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29" name="Imagem 428">
          <a:extLst>
            <a:ext uri="{FF2B5EF4-FFF2-40B4-BE49-F238E27FC236}">
              <a16:creationId xmlns:a16="http://schemas.microsoft.com/office/drawing/2014/main" id="{00000000-0008-0000-0300-0000A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0" name="Imagem 429">
          <a:extLst>
            <a:ext uri="{FF2B5EF4-FFF2-40B4-BE49-F238E27FC236}">
              <a16:creationId xmlns:a16="http://schemas.microsoft.com/office/drawing/2014/main" id="{00000000-0008-0000-0300-0000A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1" name="Imagem 430">
          <a:extLst>
            <a:ext uri="{FF2B5EF4-FFF2-40B4-BE49-F238E27FC236}">
              <a16:creationId xmlns:a16="http://schemas.microsoft.com/office/drawing/2014/main" id="{00000000-0008-0000-0300-0000A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2" name="Imagem 431">
          <a:extLst>
            <a:ext uri="{FF2B5EF4-FFF2-40B4-BE49-F238E27FC236}">
              <a16:creationId xmlns:a16="http://schemas.microsoft.com/office/drawing/2014/main" id="{00000000-0008-0000-0300-0000B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3" name="Imagem 432">
          <a:extLst>
            <a:ext uri="{FF2B5EF4-FFF2-40B4-BE49-F238E27FC236}">
              <a16:creationId xmlns:a16="http://schemas.microsoft.com/office/drawing/2014/main" id="{00000000-0008-0000-0300-0000B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4" name="Imagem 433">
          <a:extLst>
            <a:ext uri="{FF2B5EF4-FFF2-40B4-BE49-F238E27FC236}">
              <a16:creationId xmlns:a16="http://schemas.microsoft.com/office/drawing/2014/main" id="{00000000-0008-0000-0300-0000B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5" name="Imagem 434">
          <a:extLst>
            <a:ext uri="{FF2B5EF4-FFF2-40B4-BE49-F238E27FC236}">
              <a16:creationId xmlns:a16="http://schemas.microsoft.com/office/drawing/2014/main" id="{00000000-0008-0000-0300-0000B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6" name="Imagem 435">
          <a:extLst>
            <a:ext uri="{FF2B5EF4-FFF2-40B4-BE49-F238E27FC236}">
              <a16:creationId xmlns:a16="http://schemas.microsoft.com/office/drawing/2014/main" id="{00000000-0008-0000-0300-0000B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7" name="Imagem 436">
          <a:extLst>
            <a:ext uri="{FF2B5EF4-FFF2-40B4-BE49-F238E27FC236}">
              <a16:creationId xmlns:a16="http://schemas.microsoft.com/office/drawing/2014/main" id="{00000000-0008-0000-0300-0000B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8" name="Imagem 437">
          <a:extLst>
            <a:ext uri="{FF2B5EF4-FFF2-40B4-BE49-F238E27FC236}">
              <a16:creationId xmlns:a16="http://schemas.microsoft.com/office/drawing/2014/main" id="{00000000-0008-0000-0300-0000B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39" name="Imagem 438">
          <a:extLst>
            <a:ext uri="{FF2B5EF4-FFF2-40B4-BE49-F238E27FC236}">
              <a16:creationId xmlns:a16="http://schemas.microsoft.com/office/drawing/2014/main" id="{00000000-0008-0000-0300-0000B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0" name="Imagem 439">
          <a:extLst>
            <a:ext uri="{FF2B5EF4-FFF2-40B4-BE49-F238E27FC236}">
              <a16:creationId xmlns:a16="http://schemas.microsoft.com/office/drawing/2014/main" id="{00000000-0008-0000-0300-0000B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1" name="Imagem 440">
          <a:extLst>
            <a:ext uri="{FF2B5EF4-FFF2-40B4-BE49-F238E27FC236}">
              <a16:creationId xmlns:a16="http://schemas.microsoft.com/office/drawing/2014/main" id="{00000000-0008-0000-0300-0000B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2" name="Imagem 441">
          <a:extLst>
            <a:ext uri="{FF2B5EF4-FFF2-40B4-BE49-F238E27FC236}">
              <a16:creationId xmlns:a16="http://schemas.microsoft.com/office/drawing/2014/main" id="{00000000-0008-0000-0300-0000B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3" name="Imagem 442">
          <a:extLst>
            <a:ext uri="{FF2B5EF4-FFF2-40B4-BE49-F238E27FC236}">
              <a16:creationId xmlns:a16="http://schemas.microsoft.com/office/drawing/2014/main" id="{00000000-0008-0000-0300-0000B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4" name="Imagem 443">
          <a:extLst>
            <a:ext uri="{FF2B5EF4-FFF2-40B4-BE49-F238E27FC236}">
              <a16:creationId xmlns:a16="http://schemas.microsoft.com/office/drawing/2014/main" id="{00000000-0008-0000-0300-0000B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5" name="Imagem 444">
          <a:extLst>
            <a:ext uri="{FF2B5EF4-FFF2-40B4-BE49-F238E27FC236}">
              <a16:creationId xmlns:a16="http://schemas.microsoft.com/office/drawing/2014/main" id="{00000000-0008-0000-0300-0000B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6" name="Imagem 445">
          <a:extLst>
            <a:ext uri="{FF2B5EF4-FFF2-40B4-BE49-F238E27FC236}">
              <a16:creationId xmlns:a16="http://schemas.microsoft.com/office/drawing/2014/main" id="{00000000-0008-0000-0300-0000B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7" name="Imagem 446">
          <a:extLst>
            <a:ext uri="{FF2B5EF4-FFF2-40B4-BE49-F238E27FC236}">
              <a16:creationId xmlns:a16="http://schemas.microsoft.com/office/drawing/2014/main" id="{00000000-0008-0000-0300-0000B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8" name="Imagem 447">
          <a:extLst>
            <a:ext uri="{FF2B5EF4-FFF2-40B4-BE49-F238E27FC236}">
              <a16:creationId xmlns:a16="http://schemas.microsoft.com/office/drawing/2014/main" id="{00000000-0008-0000-0300-0000C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49" name="Imagem 448">
          <a:extLst>
            <a:ext uri="{FF2B5EF4-FFF2-40B4-BE49-F238E27FC236}">
              <a16:creationId xmlns:a16="http://schemas.microsoft.com/office/drawing/2014/main" id="{00000000-0008-0000-0300-0000C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0" name="Imagem 449">
          <a:extLst>
            <a:ext uri="{FF2B5EF4-FFF2-40B4-BE49-F238E27FC236}">
              <a16:creationId xmlns:a16="http://schemas.microsoft.com/office/drawing/2014/main" id="{00000000-0008-0000-0300-0000C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1" name="Imagem 450">
          <a:extLst>
            <a:ext uri="{FF2B5EF4-FFF2-40B4-BE49-F238E27FC236}">
              <a16:creationId xmlns:a16="http://schemas.microsoft.com/office/drawing/2014/main" id="{00000000-0008-0000-0300-0000C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2" name="Imagem 451">
          <a:extLst>
            <a:ext uri="{FF2B5EF4-FFF2-40B4-BE49-F238E27FC236}">
              <a16:creationId xmlns:a16="http://schemas.microsoft.com/office/drawing/2014/main" id="{00000000-0008-0000-0300-0000C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3" name="Imagem 452">
          <a:extLst>
            <a:ext uri="{FF2B5EF4-FFF2-40B4-BE49-F238E27FC236}">
              <a16:creationId xmlns:a16="http://schemas.microsoft.com/office/drawing/2014/main" id="{00000000-0008-0000-0300-0000C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4" name="Imagem 453">
          <a:extLst>
            <a:ext uri="{FF2B5EF4-FFF2-40B4-BE49-F238E27FC236}">
              <a16:creationId xmlns:a16="http://schemas.microsoft.com/office/drawing/2014/main" id="{00000000-0008-0000-0300-0000C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5" name="Imagem 454">
          <a:extLst>
            <a:ext uri="{FF2B5EF4-FFF2-40B4-BE49-F238E27FC236}">
              <a16:creationId xmlns:a16="http://schemas.microsoft.com/office/drawing/2014/main" id="{00000000-0008-0000-0300-0000C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6" name="Imagem 455">
          <a:extLst>
            <a:ext uri="{FF2B5EF4-FFF2-40B4-BE49-F238E27FC236}">
              <a16:creationId xmlns:a16="http://schemas.microsoft.com/office/drawing/2014/main" id="{00000000-0008-0000-0300-0000C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7" name="Imagem 456">
          <a:extLst>
            <a:ext uri="{FF2B5EF4-FFF2-40B4-BE49-F238E27FC236}">
              <a16:creationId xmlns:a16="http://schemas.microsoft.com/office/drawing/2014/main" id="{00000000-0008-0000-0300-0000C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8" name="Imagem 457">
          <a:extLst>
            <a:ext uri="{FF2B5EF4-FFF2-40B4-BE49-F238E27FC236}">
              <a16:creationId xmlns:a16="http://schemas.microsoft.com/office/drawing/2014/main" id="{00000000-0008-0000-0300-0000C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59" name="Imagem 458">
          <a:extLst>
            <a:ext uri="{FF2B5EF4-FFF2-40B4-BE49-F238E27FC236}">
              <a16:creationId xmlns:a16="http://schemas.microsoft.com/office/drawing/2014/main" id="{00000000-0008-0000-0300-0000C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0" name="Imagem 459">
          <a:extLst>
            <a:ext uri="{FF2B5EF4-FFF2-40B4-BE49-F238E27FC236}">
              <a16:creationId xmlns:a16="http://schemas.microsoft.com/office/drawing/2014/main" id="{00000000-0008-0000-0300-0000C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1" name="Imagem 460">
          <a:extLst>
            <a:ext uri="{FF2B5EF4-FFF2-40B4-BE49-F238E27FC236}">
              <a16:creationId xmlns:a16="http://schemas.microsoft.com/office/drawing/2014/main" id="{00000000-0008-0000-0300-0000C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2" name="Imagem 461">
          <a:extLst>
            <a:ext uri="{FF2B5EF4-FFF2-40B4-BE49-F238E27FC236}">
              <a16:creationId xmlns:a16="http://schemas.microsoft.com/office/drawing/2014/main" id="{00000000-0008-0000-0300-0000C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3" name="Imagem 462">
          <a:extLst>
            <a:ext uri="{FF2B5EF4-FFF2-40B4-BE49-F238E27FC236}">
              <a16:creationId xmlns:a16="http://schemas.microsoft.com/office/drawing/2014/main" id="{00000000-0008-0000-0300-0000C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4" name="Imagem 463">
          <a:extLst>
            <a:ext uri="{FF2B5EF4-FFF2-40B4-BE49-F238E27FC236}">
              <a16:creationId xmlns:a16="http://schemas.microsoft.com/office/drawing/2014/main" id="{00000000-0008-0000-0300-0000D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5" name="Imagem 464">
          <a:extLst>
            <a:ext uri="{FF2B5EF4-FFF2-40B4-BE49-F238E27FC236}">
              <a16:creationId xmlns:a16="http://schemas.microsoft.com/office/drawing/2014/main" id="{00000000-0008-0000-0300-0000D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6" name="Imagem 465">
          <a:extLst>
            <a:ext uri="{FF2B5EF4-FFF2-40B4-BE49-F238E27FC236}">
              <a16:creationId xmlns:a16="http://schemas.microsoft.com/office/drawing/2014/main" id="{00000000-0008-0000-0300-0000D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7" name="Imagem 466">
          <a:extLst>
            <a:ext uri="{FF2B5EF4-FFF2-40B4-BE49-F238E27FC236}">
              <a16:creationId xmlns:a16="http://schemas.microsoft.com/office/drawing/2014/main" id="{00000000-0008-0000-0300-0000D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8" name="Imagem 467">
          <a:extLst>
            <a:ext uri="{FF2B5EF4-FFF2-40B4-BE49-F238E27FC236}">
              <a16:creationId xmlns:a16="http://schemas.microsoft.com/office/drawing/2014/main" id="{00000000-0008-0000-0300-0000D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69" name="Imagem 468">
          <a:extLst>
            <a:ext uri="{FF2B5EF4-FFF2-40B4-BE49-F238E27FC236}">
              <a16:creationId xmlns:a16="http://schemas.microsoft.com/office/drawing/2014/main" id="{00000000-0008-0000-0300-0000D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0" name="Imagem 469">
          <a:extLst>
            <a:ext uri="{FF2B5EF4-FFF2-40B4-BE49-F238E27FC236}">
              <a16:creationId xmlns:a16="http://schemas.microsoft.com/office/drawing/2014/main" id="{00000000-0008-0000-0300-0000D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1" name="Imagem 470">
          <a:extLst>
            <a:ext uri="{FF2B5EF4-FFF2-40B4-BE49-F238E27FC236}">
              <a16:creationId xmlns:a16="http://schemas.microsoft.com/office/drawing/2014/main" id="{00000000-0008-0000-0300-0000D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2" name="Imagem 471">
          <a:extLst>
            <a:ext uri="{FF2B5EF4-FFF2-40B4-BE49-F238E27FC236}">
              <a16:creationId xmlns:a16="http://schemas.microsoft.com/office/drawing/2014/main" id="{00000000-0008-0000-0300-0000D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3" name="Imagem 472">
          <a:extLst>
            <a:ext uri="{FF2B5EF4-FFF2-40B4-BE49-F238E27FC236}">
              <a16:creationId xmlns:a16="http://schemas.microsoft.com/office/drawing/2014/main" id="{00000000-0008-0000-0300-0000D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4" name="Imagem 473">
          <a:extLst>
            <a:ext uri="{FF2B5EF4-FFF2-40B4-BE49-F238E27FC236}">
              <a16:creationId xmlns:a16="http://schemas.microsoft.com/office/drawing/2014/main" id="{00000000-0008-0000-0300-0000D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5" name="Imagem 474">
          <a:extLst>
            <a:ext uri="{FF2B5EF4-FFF2-40B4-BE49-F238E27FC236}">
              <a16:creationId xmlns:a16="http://schemas.microsoft.com/office/drawing/2014/main" id="{00000000-0008-0000-0300-0000D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6" name="Imagem 475">
          <a:extLst>
            <a:ext uri="{FF2B5EF4-FFF2-40B4-BE49-F238E27FC236}">
              <a16:creationId xmlns:a16="http://schemas.microsoft.com/office/drawing/2014/main" id="{00000000-0008-0000-0300-0000D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7" name="Imagem 476">
          <a:extLst>
            <a:ext uri="{FF2B5EF4-FFF2-40B4-BE49-F238E27FC236}">
              <a16:creationId xmlns:a16="http://schemas.microsoft.com/office/drawing/2014/main" id="{00000000-0008-0000-0300-0000D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8" name="Imagem 477">
          <a:extLst>
            <a:ext uri="{FF2B5EF4-FFF2-40B4-BE49-F238E27FC236}">
              <a16:creationId xmlns:a16="http://schemas.microsoft.com/office/drawing/2014/main" id="{00000000-0008-0000-0300-0000D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79" name="Imagem 478">
          <a:extLst>
            <a:ext uri="{FF2B5EF4-FFF2-40B4-BE49-F238E27FC236}">
              <a16:creationId xmlns:a16="http://schemas.microsoft.com/office/drawing/2014/main" id="{00000000-0008-0000-0300-0000D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0" name="Imagem 479">
          <a:extLst>
            <a:ext uri="{FF2B5EF4-FFF2-40B4-BE49-F238E27FC236}">
              <a16:creationId xmlns:a16="http://schemas.microsoft.com/office/drawing/2014/main" id="{00000000-0008-0000-0300-0000E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1" name="Imagem 480">
          <a:extLst>
            <a:ext uri="{FF2B5EF4-FFF2-40B4-BE49-F238E27FC236}">
              <a16:creationId xmlns:a16="http://schemas.microsoft.com/office/drawing/2014/main" id="{00000000-0008-0000-0300-0000E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2" name="Imagem 481">
          <a:extLst>
            <a:ext uri="{FF2B5EF4-FFF2-40B4-BE49-F238E27FC236}">
              <a16:creationId xmlns:a16="http://schemas.microsoft.com/office/drawing/2014/main" id="{00000000-0008-0000-0300-0000E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3" name="Imagem 482">
          <a:extLst>
            <a:ext uri="{FF2B5EF4-FFF2-40B4-BE49-F238E27FC236}">
              <a16:creationId xmlns:a16="http://schemas.microsoft.com/office/drawing/2014/main" id="{00000000-0008-0000-0300-0000E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4" name="Imagem 483">
          <a:extLst>
            <a:ext uri="{FF2B5EF4-FFF2-40B4-BE49-F238E27FC236}">
              <a16:creationId xmlns:a16="http://schemas.microsoft.com/office/drawing/2014/main" id="{00000000-0008-0000-0300-0000E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5" name="Imagem 484">
          <a:extLst>
            <a:ext uri="{FF2B5EF4-FFF2-40B4-BE49-F238E27FC236}">
              <a16:creationId xmlns:a16="http://schemas.microsoft.com/office/drawing/2014/main" id="{00000000-0008-0000-0300-0000E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6" name="Imagem 485">
          <a:extLst>
            <a:ext uri="{FF2B5EF4-FFF2-40B4-BE49-F238E27FC236}">
              <a16:creationId xmlns:a16="http://schemas.microsoft.com/office/drawing/2014/main" id="{00000000-0008-0000-0300-0000E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7" name="Imagem 486">
          <a:extLst>
            <a:ext uri="{FF2B5EF4-FFF2-40B4-BE49-F238E27FC236}">
              <a16:creationId xmlns:a16="http://schemas.microsoft.com/office/drawing/2014/main" id="{00000000-0008-0000-0300-0000E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8" name="Imagem 487">
          <a:extLst>
            <a:ext uri="{FF2B5EF4-FFF2-40B4-BE49-F238E27FC236}">
              <a16:creationId xmlns:a16="http://schemas.microsoft.com/office/drawing/2014/main" id="{00000000-0008-0000-0300-0000E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89" name="Imagem 488">
          <a:extLst>
            <a:ext uri="{FF2B5EF4-FFF2-40B4-BE49-F238E27FC236}">
              <a16:creationId xmlns:a16="http://schemas.microsoft.com/office/drawing/2014/main" id="{00000000-0008-0000-0300-0000E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0" name="Imagem 489">
          <a:extLst>
            <a:ext uri="{FF2B5EF4-FFF2-40B4-BE49-F238E27FC236}">
              <a16:creationId xmlns:a16="http://schemas.microsoft.com/office/drawing/2014/main" id="{00000000-0008-0000-0300-0000E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1" name="Imagem 490">
          <a:extLst>
            <a:ext uri="{FF2B5EF4-FFF2-40B4-BE49-F238E27FC236}">
              <a16:creationId xmlns:a16="http://schemas.microsoft.com/office/drawing/2014/main" id="{00000000-0008-0000-0300-0000E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2" name="Imagem 491">
          <a:extLst>
            <a:ext uri="{FF2B5EF4-FFF2-40B4-BE49-F238E27FC236}">
              <a16:creationId xmlns:a16="http://schemas.microsoft.com/office/drawing/2014/main" id="{00000000-0008-0000-0300-0000E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3" name="Imagem 492">
          <a:extLst>
            <a:ext uri="{FF2B5EF4-FFF2-40B4-BE49-F238E27FC236}">
              <a16:creationId xmlns:a16="http://schemas.microsoft.com/office/drawing/2014/main" id="{00000000-0008-0000-0300-0000E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4" name="Imagem 493">
          <a:extLst>
            <a:ext uri="{FF2B5EF4-FFF2-40B4-BE49-F238E27FC236}">
              <a16:creationId xmlns:a16="http://schemas.microsoft.com/office/drawing/2014/main" id="{00000000-0008-0000-0300-0000E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5" name="Imagem 494">
          <a:extLst>
            <a:ext uri="{FF2B5EF4-FFF2-40B4-BE49-F238E27FC236}">
              <a16:creationId xmlns:a16="http://schemas.microsoft.com/office/drawing/2014/main" id="{00000000-0008-0000-0300-0000E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6" name="Imagem 495">
          <a:extLst>
            <a:ext uri="{FF2B5EF4-FFF2-40B4-BE49-F238E27FC236}">
              <a16:creationId xmlns:a16="http://schemas.microsoft.com/office/drawing/2014/main" id="{00000000-0008-0000-0300-0000F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7" name="Imagem 496">
          <a:extLst>
            <a:ext uri="{FF2B5EF4-FFF2-40B4-BE49-F238E27FC236}">
              <a16:creationId xmlns:a16="http://schemas.microsoft.com/office/drawing/2014/main" id="{00000000-0008-0000-0300-0000F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8" name="Imagem 497">
          <a:extLst>
            <a:ext uri="{FF2B5EF4-FFF2-40B4-BE49-F238E27FC236}">
              <a16:creationId xmlns:a16="http://schemas.microsoft.com/office/drawing/2014/main" id="{00000000-0008-0000-0300-0000F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499" name="Imagem 498">
          <a:extLst>
            <a:ext uri="{FF2B5EF4-FFF2-40B4-BE49-F238E27FC236}">
              <a16:creationId xmlns:a16="http://schemas.microsoft.com/office/drawing/2014/main" id="{00000000-0008-0000-0300-0000F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0" name="Imagem 499">
          <a:extLst>
            <a:ext uri="{FF2B5EF4-FFF2-40B4-BE49-F238E27FC236}">
              <a16:creationId xmlns:a16="http://schemas.microsoft.com/office/drawing/2014/main" id="{00000000-0008-0000-0300-0000F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1" name="Imagem 500">
          <a:extLst>
            <a:ext uri="{FF2B5EF4-FFF2-40B4-BE49-F238E27FC236}">
              <a16:creationId xmlns:a16="http://schemas.microsoft.com/office/drawing/2014/main" id="{00000000-0008-0000-0300-0000F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2" name="Imagem 501">
          <a:extLst>
            <a:ext uri="{FF2B5EF4-FFF2-40B4-BE49-F238E27FC236}">
              <a16:creationId xmlns:a16="http://schemas.microsoft.com/office/drawing/2014/main" id="{00000000-0008-0000-0300-0000F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3" name="Imagem 502">
          <a:extLst>
            <a:ext uri="{FF2B5EF4-FFF2-40B4-BE49-F238E27FC236}">
              <a16:creationId xmlns:a16="http://schemas.microsoft.com/office/drawing/2014/main" id="{00000000-0008-0000-0300-0000F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4" name="Imagem 503">
          <a:extLst>
            <a:ext uri="{FF2B5EF4-FFF2-40B4-BE49-F238E27FC236}">
              <a16:creationId xmlns:a16="http://schemas.microsoft.com/office/drawing/2014/main" id="{00000000-0008-0000-0300-0000F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5" name="Imagem 504">
          <a:extLst>
            <a:ext uri="{FF2B5EF4-FFF2-40B4-BE49-F238E27FC236}">
              <a16:creationId xmlns:a16="http://schemas.microsoft.com/office/drawing/2014/main" id="{00000000-0008-0000-0300-0000F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6" name="Imagem 505">
          <a:extLst>
            <a:ext uri="{FF2B5EF4-FFF2-40B4-BE49-F238E27FC236}">
              <a16:creationId xmlns:a16="http://schemas.microsoft.com/office/drawing/2014/main" id="{00000000-0008-0000-0300-0000F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7" name="Imagem 506">
          <a:extLst>
            <a:ext uri="{FF2B5EF4-FFF2-40B4-BE49-F238E27FC236}">
              <a16:creationId xmlns:a16="http://schemas.microsoft.com/office/drawing/2014/main" id="{00000000-0008-0000-0300-0000F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8" name="Imagem 507">
          <a:extLst>
            <a:ext uri="{FF2B5EF4-FFF2-40B4-BE49-F238E27FC236}">
              <a16:creationId xmlns:a16="http://schemas.microsoft.com/office/drawing/2014/main" id="{00000000-0008-0000-0300-0000F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09" name="Imagem 508">
          <a:extLst>
            <a:ext uri="{FF2B5EF4-FFF2-40B4-BE49-F238E27FC236}">
              <a16:creationId xmlns:a16="http://schemas.microsoft.com/office/drawing/2014/main" id="{00000000-0008-0000-0300-0000F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0" name="Imagem 509">
          <a:extLst>
            <a:ext uri="{FF2B5EF4-FFF2-40B4-BE49-F238E27FC236}">
              <a16:creationId xmlns:a16="http://schemas.microsoft.com/office/drawing/2014/main" id="{00000000-0008-0000-0300-0000F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1" name="Imagem 510">
          <a:extLst>
            <a:ext uri="{FF2B5EF4-FFF2-40B4-BE49-F238E27FC236}">
              <a16:creationId xmlns:a16="http://schemas.microsoft.com/office/drawing/2014/main" id="{00000000-0008-0000-0300-0000F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2" name="Imagem 511">
          <a:extLst>
            <a:ext uri="{FF2B5EF4-FFF2-40B4-BE49-F238E27FC236}">
              <a16:creationId xmlns:a16="http://schemas.microsoft.com/office/drawing/2014/main" id="{00000000-0008-0000-0300-00000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3" name="Imagem 512">
          <a:extLst>
            <a:ext uri="{FF2B5EF4-FFF2-40B4-BE49-F238E27FC236}">
              <a16:creationId xmlns:a16="http://schemas.microsoft.com/office/drawing/2014/main" id="{00000000-0008-0000-0300-00000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4" name="Imagem 513">
          <a:extLst>
            <a:ext uri="{FF2B5EF4-FFF2-40B4-BE49-F238E27FC236}">
              <a16:creationId xmlns:a16="http://schemas.microsoft.com/office/drawing/2014/main" id="{00000000-0008-0000-0300-00000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5" name="Imagem 514">
          <a:extLst>
            <a:ext uri="{FF2B5EF4-FFF2-40B4-BE49-F238E27FC236}">
              <a16:creationId xmlns:a16="http://schemas.microsoft.com/office/drawing/2014/main" id="{00000000-0008-0000-0300-00000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6" name="Imagem 515">
          <a:extLst>
            <a:ext uri="{FF2B5EF4-FFF2-40B4-BE49-F238E27FC236}">
              <a16:creationId xmlns:a16="http://schemas.microsoft.com/office/drawing/2014/main" id="{00000000-0008-0000-0300-00000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7" name="Imagem 516">
          <a:extLst>
            <a:ext uri="{FF2B5EF4-FFF2-40B4-BE49-F238E27FC236}">
              <a16:creationId xmlns:a16="http://schemas.microsoft.com/office/drawing/2014/main" id="{00000000-0008-0000-0300-00000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8" name="Imagem 517">
          <a:extLst>
            <a:ext uri="{FF2B5EF4-FFF2-40B4-BE49-F238E27FC236}">
              <a16:creationId xmlns:a16="http://schemas.microsoft.com/office/drawing/2014/main" id="{00000000-0008-0000-0300-00000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19" name="Imagem 518">
          <a:extLst>
            <a:ext uri="{FF2B5EF4-FFF2-40B4-BE49-F238E27FC236}">
              <a16:creationId xmlns:a16="http://schemas.microsoft.com/office/drawing/2014/main" id="{00000000-0008-0000-0300-00000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0" name="Imagem 519">
          <a:extLst>
            <a:ext uri="{FF2B5EF4-FFF2-40B4-BE49-F238E27FC236}">
              <a16:creationId xmlns:a16="http://schemas.microsoft.com/office/drawing/2014/main" id="{00000000-0008-0000-0300-00000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1" name="Imagem 520">
          <a:extLst>
            <a:ext uri="{FF2B5EF4-FFF2-40B4-BE49-F238E27FC236}">
              <a16:creationId xmlns:a16="http://schemas.microsoft.com/office/drawing/2014/main" id="{00000000-0008-0000-0300-00000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2" name="Imagem 521">
          <a:extLst>
            <a:ext uri="{FF2B5EF4-FFF2-40B4-BE49-F238E27FC236}">
              <a16:creationId xmlns:a16="http://schemas.microsoft.com/office/drawing/2014/main" id="{00000000-0008-0000-0300-00000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3" name="Imagem 522">
          <a:extLst>
            <a:ext uri="{FF2B5EF4-FFF2-40B4-BE49-F238E27FC236}">
              <a16:creationId xmlns:a16="http://schemas.microsoft.com/office/drawing/2014/main" id="{00000000-0008-0000-0300-00000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4" name="Imagem 523">
          <a:extLst>
            <a:ext uri="{FF2B5EF4-FFF2-40B4-BE49-F238E27FC236}">
              <a16:creationId xmlns:a16="http://schemas.microsoft.com/office/drawing/2014/main" id="{00000000-0008-0000-0300-00000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5" name="Imagem 524">
          <a:extLst>
            <a:ext uri="{FF2B5EF4-FFF2-40B4-BE49-F238E27FC236}">
              <a16:creationId xmlns:a16="http://schemas.microsoft.com/office/drawing/2014/main" id="{00000000-0008-0000-0300-00000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6" name="Imagem 525">
          <a:extLst>
            <a:ext uri="{FF2B5EF4-FFF2-40B4-BE49-F238E27FC236}">
              <a16:creationId xmlns:a16="http://schemas.microsoft.com/office/drawing/2014/main" id="{00000000-0008-0000-0300-00000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7" name="Imagem 526">
          <a:extLst>
            <a:ext uri="{FF2B5EF4-FFF2-40B4-BE49-F238E27FC236}">
              <a16:creationId xmlns:a16="http://schemas.microsoft.com/office/drawing/2014/main" id="{00000000-0008-0000-0300-00000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8" name="Imagem 527">
          <a:extLst>
            <a:ext uri="{FF2B5EF4-FFF2-40B4-BE49-F238E27FC236}">
              <a16:creationId xmlns:a16="http://schemas.microsoft.com/office/drawing/2014/main" id="{00000000-0008-0000-0300-00001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29" name="Imagem 528">
          <a:extLst>
            <a:ext uri="{FF2B5EF4-FFF2-40B4-BE49-F238E27FC236}">
              <a16:creationId xmlns:a16="http://schemas.microsoft.com/office/drawing/2014/main" id="{00000000-0008-0000-0300-00001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0" name="Imagem 529">
          <a:extLst>
            <a:ext uri="{FF2B5EF4-FFF2-40B4-BE49-F238E27FC236}">
              <a16:creationId xmlns:a16="http://schemas.microsoft.com/office/drawing/2014/main" id="{00000000-0008-0000-0300-00001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1" name="Imagem 530">
          <a:extLst>
            <a:ext uri="{FF2B5EF4-FFF2-40B4-BE49-F238E27FC236}">
              <a16:creationId xmlns:a16="http://schemas.microsoft.com/office/drawing/2014/main" id="{00000000-0008-0000-0300-00001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2" name="Imagem 531">
          <a:extLst>
            <a:ext uri="{FF2B5EF4-FFF2-40B4-BE49-F238E27FC236}">
              <a16:creationId xmlns:a16="http://schemas.microsoft.com/office/drawing/2014/main" id="{00000000-0008-0000-0300-00001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3" name="Imagem 532">
          <a:extLst>
            <a:ext uri="{FF2B5EF4-FFF2-40B4-BE49-F238E27FC236}">
              <a16:creationId xmlns:a16="http://schemas.microsoft.com/office/drawing/2014/main" id="{00000000-0008-0000-0300-00001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4" name="Imagem 533">
          <a:extLst>
            <a:ext uri="{FF2B5EF4-FFF2-40B4-BE49-F238E27FC236}">
              <a16:creationId xmlns:a16="http://schemas.microsoft.com/office/drawing/2014/main" id="{00000000-0008-0000-0300-00001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5" name="Imagem 534">
          <a:extLst>
            <a:ext uri="{FF2B5EF4-FFF2-40B4-BE49-F238E27FC236}">
              <a16:creationId xmlns:a16="http://schemas.microsoft.com/office/drawing/2014/main" id="{00000000-0008-0000-0300-00001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6" name="Imagem 535">
          <a:extLst>
            <a:ext uri="{FF2B5EF4-FFF2-40B4-BE49-F238E27FC236}">
              <a16:creationId xmlns:a16="http://schemas.microsoft.com/office/drawing/2014/main" id="{00000000-0008-0000-0300-00001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7" name="Imagem 536">
          <a:extLst>
            <a:ext uri="{FF2B5EF4-FFF2-40B4-BE49-F238E27FC236}">
              <a16:creationId xmlns:a16="http://schemas.microsoft.com/office/drawing/2014/main" id="{00000000-0008-0000-0300-00001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8" name="Imagem 537">
          <a:extLst>
            <a:ext uri="{FF2B5EF4-FFF2-40B4-BE49-F238E27FC236}">
              <a16:creationId xmlns:a16="http://schemas.microsoft.com/office/drawing/2014/main" id="{00000000-0008-0000-0300-00001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39" name="Imagem 538">
          <a:extLst>
            <a:ext uri="{FF2B5EF4-FFF2-40B4-BE49-F238E27FC236}">
              <a16:creationId xmlns:a16="http://schemas.microsoft.com/office/drawing/2014/main" id="{00000000-0008-0000-0300-00001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0" name="Imagem 539">
          <a:extLst>
            <a:ext uri="{FF2B5EF4-FFF2-40B4-BE49-F238E27FC236}">
              <a16:creationId xmlns:a16="http://schemas.microsoft.com/office/drawing/2014/main" id="{00000000-0008-0000-0300-00001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1" name="Imagem 540">
          <a:extLst>
            <a:ext uri="{FF2B5EF4-FFF2-40B4-BE49-F238E27FC236}">
              <a16:creationId xmlns:a16="http://schemas.microsoft.com/office/drawing/2014/main" id="{00000000-0008-0000-0300-00001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2" name="Imagem 541">
          <a:extLst>
            <a:ext uri="{FF2B5EF4-FFF2-40B4-BE49-F238E27FC236}">
              <a16:creationId xmlns:a16="http://schemas.microsoft.com/office/drawing/2014/main" id="{00000000-0008-0000-0300-00001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3" name="Imagem 542">
          <a:extLst>
            <a:ext uri="{FF2B5EF4-FFF2-40B4-BE49-F238E27FC236}">
              <a16:creationId xmlns:a16="http://schemas.microsoft.com/office/drawing/2014/main" id="{00000000-0008-0000-0300-00001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4" name="Imagem 543">
          <a:extLst>
            <a:ext uri="{FF2B5EF4-FFF2-40B4-BE49-F238E27FC236}">
              <a16:creationId xmlns:a16="http://schemas.microsoft.com/office/drawing/2014/main" id="{00000000-0008-0000-0300-00002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5" name="Imagem 544">
          <a:extLst>
            <a:ext uri="{FF2B5EF4-FFF2-40B4-BE49-F238E27FC236}">
              <a16:creationId xmlns:a16="http://schemas.microsoft.com/office/drawing/2014/main" id="{00000000-0008-0000-0300-00002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6" name="Imagem 545">
          <a:extLst>
            <a:ext uri="{FF2B5EF4-FFF2-40B4-BE49-F238E27FC236}">
              <a16:creationId xmlns:a16="http://schemas.microsoft.com/office/drawing/2014/main" id="{00000000-0008-0000-0300-00002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7" name="Imagem 546">
          <a:extLst>
            <a:ext uri="{FF2B5EF4-FFF2-40B4-BE49-F238E27FC236}">
              <a16:creationId xmlns:a16="http://schemas.microsoft.com/office/drawing/2014/main" id="{00000000-0008-0000-0300-00002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8" name="Imagem 547">
          <a:extLst>
            <a:ext uri="{FF2B5EF4-FFF2-40B4-BE49-F238E27FC236}">
              <a16:creationId xmlns:a16="http://schemas.microsoft.com/office/drawing/2014/main" id="{00000000-0008-0000-0300-00002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49" name="Imagem 548">
          <a:extLst>
            <a:ext uri="{FF2B5EF4-FFF2-40B4-BE49-F238E27FC236}">
              <a16:creationId xmlns:a16="http://schemas.microsoft.com/office/drawing/2014/main" id="{00000000-0008-0000-0300-00002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0" name="Imagem 549">
          <a:extLst>
            <a:ext uri="{FF2B5EF4-FFF2-40B4-BE49-F238E27FC236}">
              <a16:creationId xmlns:a16="http://schemas.microsoft.com/office/drawing/2014/main" id="{00000000-0008-0000-0300-00002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1" name="Imagem 550">
          <a:extLst>
            <a:ext uri="{FF2B5EF4-FFF2-40B4-BE49-F238E27FC236}">
              <a16:creationId xmlns:a16="http://schemas.microsoft.com/office/drawing/2014/main" id="{00000000-0008-0000-0300-00002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2" name="Imagem 551">
          <a:extLst>
            <a:ext uri="{FF2B5EF4-FFF2-40B4-BE49-F238E27FC236}">
              <a16:creationId xmlns:a16="http://schemas.microsoft.com/office/drawing/2014/main" id="{00000000-0008-0000-0300-00002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3" name="Imagem 552">
          <a:extLst>
            <a:ext uri="{FF2B5EF4-FFF2-40B4-BE49-F238E27FC236}">
              <a16:creationId xmlns:a16="http://schemas.microsoft.com/office/drawing/2014/main" id="{00000000-0008-0000-0300-00002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4" name="Imagem 553">
          <a:extLst>
            <a:ext uri="{FF2B5EF4-FFF2-40B4-BE49-F238E27FC236}">
              <a16:creationId xmlns:a16="http://schemas.microsoft.com/office/drawing/2014/main" id="{00000000-0008-0000-0300-00002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5" name="Imagem 554">
          <a:extLst>
            <a:ext uri="{FF2B5EF4-FFF2-40B4-BE49-F238E27FC236}">
              <a16:creationId xmlns:a16="http://schemas.microsoft.com/office/drawing/2014/main" id="{00000000-0008-0000-0300-00002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6" name="Imagem 555">
          <a:extLst>
            <a:ext uri="{FF2B5EF4-FFF2-40B4-BE49-F238E27FC236}">
              <a16:creationId xmlns:a16="http://schemas.microsoft.com/office/drawing/2014/main" id="{00000000-0008-0000-0300-00002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7" name="Imagem 556">
          <a:extLst>
            <a:ext uri="{FF2B5EF4-FFF2-40B4-BE49-F238E27FC236}">
              <a16:creationId xmlns:a16="http://schemas.microsoft.com/office/drawing/2014/main" id="{00000000-0008-0000-0300-00002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8" name="Imagem 557">
          <a:extLst>
            <a:ext uri="{FF2B5EF4-FFF2-40B4-BE49-F238E27FC236}">
              <a16:creationId xmlns:a16="http://schemas.microsoft.com/office/drawing/2014/main" id="{00000000-0008-0000-0300-00002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59" name="Imagem 558">
          <a:extLst>
            <a:ext uri="{FF2B5EF4-FFF2-40B4-BE49-F238E27FC236}">
              <a16:creationId xmlns:a16="http://schemas.microsoft.com/office/drawing/2014/main" id="{00000000-0008-0000-0300-00002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0" name="Imagem 559">
          <a:extLst>
            <a:ext uri="{FF2B5EF4-FFF2-40B4-BE49-F238E27FC236}">
              <a16:creationId xmlns:a16="http://schemas.microsoft.com/office/drawing/2014/main" id="{00000000-0008-0000-0300-00003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1" name="Imagem 560">
          <a:extLst>
            <a:ext uri="{FF2B5EF4-FFF2-40B4-BE49-F238E27FC236}">
              <a16:creationId xmlns:a16="http://schemas.microsoft.com/office/drawing/2014/main" id="{00000000-0008-0000-0300-00003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2" name="Imagem 561">
          <a:extLst>
            <a:ext uri="{FF2B5EF4-FFF2-40B4-BE49-F238E27FC236}">
              <a16:creationId xmlns:a16="http://schemas.microsoft.com/office/drawing/2014/main" id="{00000000-0008-0000-0300-00003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3" name="Imagem 562">
          <a:extLst>
            <a:ext uri="{FF2B5EF4-FFF2-40B4-BE49-F238E27FC236}">
              <a16:creationId xmlns:a16="http://schemas.microsoft.com/office/drawing/2014/main" id="{00000000-0008-0000-0300-00003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4" name="Imagem 563">
          <a:extLst>
            <a:ext uri="{FF2B5EF4-FFF2-40B4-BE49-F238E27FC236}">
              <a16:creationId xmlns:a16="http://schemas.microsoft.com/office/drawing/2014/main" id="{00000000-0008-0000-0300-00003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5" name="Imagem 564">
          <a:extLst>
            <a:ext uri="{FF2B5EF4-FFF2-40B4-BE49-F238E27FC236}">
              <a16:creationId xmlns:a16="http://schemas.microsoft.com/office/drawing/2014/main" id="{00000000-0008-0000-0300-00003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6" name="Imagem 565">
          <a:extLst>
            <a:ext uri="{FF2B5EF4-FFF2-40B4-BE49-F238E27FC236}">
              <a16:creationId xmlns:a16="http://schemas.microsoft.com/office/drawing/2014/main" id="{00000000-0008-0000-0300-00003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7" name="Imagem 566">
          <a:extLst>
            <a:ext uri="{FF2B5EF4-FFF2-40B4-BE49-F238E27FC236}">
              <a16:creationId xmlns:a16="http://schemas.microsoft.com/office/drawing/2014/main" id="{00000000-0008-0000-0300-00003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8" name="Imagem 567">
          <a:extLst>
            <a:ext uri="{FF2B5EF4-FFF2-40B4-BE49-F238E27FC236}">
              <a16:creationId xmlns:a16="http://schemas.microsoft.com/office/drawing/2014/main" id="{00000000-0008-0000-0300-00003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69" name="Imagem 568">
          <a:extLst>
            <a:ext uri="{FF2B5EF4-FFF2-40B4-BE49-F238E27FC236}">
              <a16:creationId xmlns:a16="http://schemas.microsoft.com/office/drawing/2014/main" id="{00000000-0008-0000-0300-00003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0" name="Imagem 569">
          <a:extLst>
            <a:ext uri="{FF2B5EF4-FFF2-40B4-BE49-F238E27FC236}">
              <a16:creationId xmlns:a16="http://schemas.microsoft.com/office/drawing/2014/main" id="{00000000-0008-0000-0300-00003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1" name="Imagem 570">
          <a:extLst>
            <a:ext uri="{FF2B5EF4-FFF2-40B4-BE49-F238E27FC236}">
              <a16:creationId xmlns:a16="http://schemas.microsoft.com/office/drawing/2014/main" id="{00000000-0008-0000-0300-00003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2" name="Imagem 571">
          <a:extLst>
            <a:ext uri="{FF2B5EF4-FFF2-40B4-BE49-F238E27FC236}">
              <a16:creationId xmlns:a16="http://schemas.microsoft.com/office/drawing/2014/main" id="{00000000-0008-0000-0300-00003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3" name="Imagem 572">
          <a:extLst>
            <a:ext uri="{FF2B5EF4-FFF2-40B4-BE49-F238E27FC236}">
              <a16:creationId xmlns:a16="http://schemas.microsoft.com/office/drawing/2014/main" id="{00000000-0008-0000-0300-00003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4" name="Imagem 573">
          <a:extLst>
            <a:ext uri="{FF2B5EF4-FFF2-40B4-BE49-F238E27FC236}">
              <a16:creationId xmlns:a16="http://schemas.microsoft.com/office/drawing/2014/main" id="{00000000-0008-0000-0300-00003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5" name="Imagem 574">
          <a:extLst>
            <a:ext uri="{FF2B5EF4-FFF2-40B4-BE49-F238E27FC236}">
              <a16:creationId xmlns:a16="http://schemas.microsoft.com/office/drawing/2014/main" id="{00000000-0008-0000-0300-00003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6" name="Imagem 575">
          <a:extLst>
            <a:ext uri="{FF2B5EF4-FFF2-40B4-BE49-F238E27FC236}">
              <a16:creationId xmlns:a16="http://schemas.microsoft.com/office/drawing/2014/main" id="{00000000-0008-0000-0300-00004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7" name="Imagem 576">
          <a:extLst>
            <a:ext uri="{FF2B5EF4-FFF2-40B4-BE49-F238E27FC236}">
              <a16:creationId xmlns:a16="http://schemas.microsoft.com/office/drawing/2014/main" id="{00000000-0008-0000-0300-00004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8" name="Imagem 577">
          <a:extLst>
            <a:ext uri="{FF2B5EF4-FFF2-40B4-BE49-F238E27FC236}">
              <a16:creationId xmlns:a16="http://schemas.microsoft.com/office/drawing/2014/main" id="{00000000-0008-0000-0300-00004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79" name="Imagem 578">
          <a:extLst>
            <a:ext uri="{FF2B5EF4-FFF2-40B4-BE49-F238E27FC236}">
              <a16:creationId xmlns:a16="http://schemas.microsoft.com/office/drawing/2014/main" id="{00000000-0008-0000-0300-00004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0" name="Imagem 579">
          <a:extLst>
            <a:ext uri="{FF2B5EF4-FFF2-40B4-BE49-F238E27FC236}">
              <a16:creationId xmlns:a16="http://schemas.microsoft.com/office/drawing/2014/main" id="{00000000-0008-0000-0300-00004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1" name="Imagem 580">
          <a:extLst>
            <a:ext uri="{FF2B5EF4-FFF2-40B4-BE49-F238E27FC236}">
              <a16:creationId xmlns:a16="http://schemas.microsoft.com/office/drawing/2014/main" id="{00000000-0008-0000-0300-00004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2" name="Imagem 581">
          <a:extLst>
            <a:ext uri="{FF2B5EF4-FFF2-40B4-BE49-F238E27FC236}">
              <a16:creationId xmlns:a16="http://schemas.microsoft.com/office/drawing/2014/main" id="{00000000-0008-0000-0300-00004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3" name="Imagem 582">
          <a:extLst>
            <a:ext uri="{FF2B5EF4-FFF2-40B4-BE49-F238E27FC236}">
              <a16:creationId xmlns:a16="http://schemas.microsoft.com/office/drawing/2014/main" id="{00000000-0008-0000-0300-00004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4" name="Imagem 583">
          <a:extLst>
            <a:ext uri="{FF2B5EF4-FFF2-40B4-BE49-F238E27FC236}">
              <a16:creationId xmlns:a16="http://schemas.microsoft.com/office/drawing/2014/main" id="{00000000-0008-0000-0300-00004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5" name="Imagem 584">
          <a:extLst>
            <a:ext uri="{FF2B5EF4-FFF2-40B4-BE49-F238E27FC236}">
              <a16:creationId xmlns:a16="http://schemas.microsoft.com/office/drawing/2014/main" id="{00000000-0008-0000-0300-00004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6" name="Imagem 585">
          <a:extLst>
            <a:ext uri="{FF2B5EF4-FFF2-40B4-BE49-F238E27FC236}">
              <a16:creationId xmlns:a16="http://schemas.microsoft.com/office/drawing/2014/main" id="{00000000-0008-0000-0300-00004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7" name="Imagem 586">
          <a:extLst>
            <a:ext uri="{FF2B5EF4-FFF2-40B4-BE49-F238E27FC236}">
              <a16:creationId xmlns:a16="http://schemas.microsoft.com/office/drawing/2014/main" id="{00000000-0008-0000-0300-00004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8" name="Imagem 587">
          <a:extLst>
            <a:ext uri="{FF2B5EF4-FFF2-40B4-BE49-F238E27FC236}">
              <a16:creationId xmlns:a16="http://schemas.microsoft.com/office/drawing/2014/main" id="{00000000-0008-0000-0300-00004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89" name="Imagem 588">
          <a:extLst>
            <a:ext uri="{FF2B5EF4-FFF2-40B4-BE49-F238E27FC236}">
              <a16:creationId xmlns:a16="http://schemas.microsoft.com/office/drawing/2014/main" id="{00000000-0008-0000-0300-00004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0" name="Imagem 589">
          <a:extLst>
            <a:ext uri="{FF2B5EF4-FFF2-40B4-BE49-F238E27FC236}">
              <a16:creationId xmlns:a16="http://schemas.microsoft.com/office/drawing/2014/main" id="{00000000-0008-0000-0300-00004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1" name="Imagem 590">
          <a:extLst>
            <a:ext uri="{FF2B5EF4-FFF2-40B4-BE49-F238E27FC236}">
              <a16:creationId xmlns:a16="http://schemas.microsoft.com/office/drawing/2014/main" id="{00000000-0008-0000-0300-00004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2" name="Imagem 591">
          <a:extLst>
            <a:ext uri="{FF2B5EF4-FFF2-40B4-BE49-F238E27FC236}">
              <a16:creationId xmlns:a16="http://schemas.microsoft.com/office/drawing/2014/main" id="{00000000-0008-0000-0300-00005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3" name="Imagem 592">
          <a:extLst>
            <a:ext uri="{FF2B5EF4-FFF2-40B4-BE49-F238E27FC236}">
              <a16:creationId xmlns:a16="http://schemas.microsoft.com/office/drawing/2014/main" id="{00000000-0008-0000-0300-00005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4" name="Imagem 593">
          <a:extLst>
            <a:ext uri="{FF2B5EF4-FFF2-40B4-BE49-F238E27FC236}">
              <a16:creationId xmlns:a16="http://schemas.microsoft.com/office/drawing/2014/main" id="{00000000-0008-0000-0300-00005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5" name="Imagem 594">
          <a:extLst>
            <a:ext uri="{FF2B5EF4-FFF2-40B4-BE49-F238E27FC236}">
              <a16:creationId xmlns:a16="http://schemas.microsoft.com/office/drawing/2014/main" id="{00000000-0008-0000-0300-00005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6" name="Imagem 595">
          <a:extLst>
            <a:ext uri="{FF2B5EF4-FFF2-40B4-BE49-F238E27FC236}">
              <a16:creationId xmlns:a16="http://schemas.microsoft.com/office/drawing/2014/main" id="{00000000-0008-0000-0300-00005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7" name="Imagem 596">
          <a:extLst>
            <a:ext uri="{FF2B5EF4-FFF2-40B4-BE49-F238E27FC236}">
              <a16:creationId xmlns:a16="http://schemas.microsoft.com/office/drawing/2014/main" id="{00000000-0008-0000-0300-00005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8" name="Imagem 597">
          <a:extLst>
            <a:ext uri="{FF2B5EF4-FFF2-40B4-BE49-F238E27FC236}">
              <a16:creationId xmlns:a16="http://schemas.microsoft.com/office/drawing/2014/main" id="{00000000-0008-0000-0300-00005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599" name="Imagem 598">
          <a:extLst>
            <a:ext uri="{FF2B5EF4-FFF2-40B4-BE49-F238E27FC236}">
              <a16:creationId xmlns:a16="http://schemas.microsoft.com/office/drawing/2014/main" id="{00000000-0008-0000-0300-00005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0" name="Imagem 599">
          <a:extLst>
            <a:ext uri="{FF2B5EF4-FFF2-40B4-BE49-F238E27FC236}">
              <a16:creationId xmlns:a16="http://schemas.microsoft.com/office/drawing/2014/main" id="{00000000-0008-0000-0300-00005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1" name="Imagem 600">
          <a:extLst>
            <a:ext uri="{FF2B5EF4-FFF2-40B4-BE49-F238E27FC236}">
              <a16:creationId xmlns:a16="http://schemas.microsoft.com/office/drawing/2014/main" id="{00000000-0008-0000-0300-00005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2" name="Imagem 601">
          <a:extLst>
            <a:ext uri="{FF2B5EF4-FFF2-40B4-BE49-F238E27FC236}">
              <a16:creationId xmlns:a16="http://schemas.microsoft.com/office/drawing/2014/main" id="{00000000-0008-0000-0300-00005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3" name="Imagem 602">
          <a:extLst>
            <a:ext uri="{FF2B5EF4-FFF2-40B4-BE49-F238E27FC236}">
              <a16:creationId xmlns:a16="http://schemas.microsoft.com/office/drawing/2014/main" id="{00000000-0008-0000-0300-00005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4" name="Imagem 603">
          <a:extLst>
            <a:ext uri="{FF2B5EF4-FFF2-40B4-BE49-F238E27FC236}">
              <a16:creationId xmlns:a16="http://schemas.microsoft.com/office/drawing/2014/main" id="{00000000-0008-0000-0300-00005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5" name="Imagem 604">
          <a:extLst>
            <a:ext uri="{FF2B5EF4-FFF2-40B4-BE49-F238E27FC236}">
              <a16:creationId xmlns:a16="http://schemas.microsoft.com/office/drawing/2014/main" id="{00000000-0008-0000-0300-00005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6" name="Imagem 605">
          <a:extLst>
            <a:ext uri="{FF2B5EF4-FFF2-40B4-BE49-F238E27FC236}">
              <a16:creationId xmlns:a16="http://schemas.microsoft.com/office/drawing/2014/main" id="{00000000-0008-0000-0300-00005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7" name="Imagem 606">
          <a:extLst>
            <a:ext uri="{FF2B5EF4-FFF2-40B4-BE49-F238E27FC236}">
              <a16:creationId xmlns:a16="http://schemas.microsoft.com/office/drawing/2014/main" id="{00000000-0008-0000-0300-00005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8" name="Imagem 607">
          <a:extLst>
            <a:ext uri="{FF2B5EF4-FFF2-40B4-BE49-F238E27FC236}">
              <a16:creationId xmlns:a16="http://schemas.microsoft.com/office/drawing/2014/main" id="{00000000-0008-0000-0300-00006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09" name="Imagem 608">
          <a:extLst>
            <a:ext uri="{FF2B5EF4-FFF2-40B4-BE49-F238E27FC236}">
              <a16:creationId xmlns:a16="http://schemas.microsoft.com/office/drawing/2014/main" id="{00000000-0008-0000-0300-00006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0" name="Imagem 609">
          <a:extLst>
            <a:ext uri="{FF2B5EF4-FFF2-40B4-BE49-F238E27FC236}">
              <a16:creationId xmlns:a16="http://schemas.microsoft.com/office/drawing/2014/main" id="{00000000-0008-0000-0300-00006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1" name="Imagem 610">
          <a:extLst>
            <a:ext uri="{FF2B5EF4-FFF2-40B4-BE49-F238E27FC236}">
              <a16:creationId xmlns:a16="http://schemas.microsoft.com/office/drawing/2014/main" id="{00000000-0008-0000-0300-00006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2" name="Imagem 611">
          <a:extLst>
            <a:ext uri="{FF2B5EF4-FFF2-40B4-BE49-F238E27FC236}">
              <a16:creationId xmlns:a16="http://schemas.microsoft.com/office/drawing/2014/main" id="{00000000-0008-0000-0300-00006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3" name="Imagem 612">
          <a:extLst>
            <a:ext uri="{FF2B5EF4-FFF2-40B4-BE49-F238E27FC236}">
              <a16:creationId xmlns:a16="http://schemas.microsoft.com/office/drawing/2014/main" id="{00000000-0008-0000-0300-00006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4" name="Imagem 613">
          <a:extLst>
            <a:ext uri="{FF2B5EF4-FFF2-40B4-BE49-F238E27FC236}">
              <a16:creationId xmlns:a16="http://schemas.microsoft.com/office/drawing/2014/main" id="{00000000-0008-0000-0300-00006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5" name="Imagem 614">
          <a:extLst>
            <a:ext uri="{FF2B5EF4-FFF2-40B4-BE49-F238E27FC236}">
              <a16:creationId xmlns:a16="http://schemas.microsoft.com/office/drawing/2014/main" id="{00000000-0008-0000-0300-00006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6" name="Imagem 615">
          <a:extLst>
            <a:ext uri="{FF2B5EF4-FFF2-40B4-BE49-F238E27FC236}">
              <a16:creationId xmlns:a16="http://schemas.microsoft.com/office/drawing/2014/main" id="{00000000-0008-0000-0300-00006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7" name="Imagem 616">
          <a:extLst>
            <a:ext uri="{FF2B5EF4-FFF2-40B4-BE49-F238E27FC236}">
              <a16:creationId xmlns:a16="http://schemas.microsoft.com/office/drawing/2014/main" id="{00000000-0008-0000-0300-00006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8" name="Imagem 617">
          <a:extLst>
            <a:ext uri="{FF2B5EF4-FFF2-40B4-BE49-F238E27FC236}">
              <a16:creationId xmlns:a16="http://schemas.microsoft.com/office/drawing/2014/main" id="{00000000-0008-0000-0300-00006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19" name="Imagem 618">
          <a:extLst>
            <a:ext uri="{FF2B5EF4-FFF2-40B4-BE49-F238E27FC236}">
              <a16:creationId xmlns:a16="http://schemas.microsoft.com/office/drawing/2014/main" id="{00000000-0008-0000-0300-00006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0" name="Imagem 619">
          <a:extLst>
            <a:ext uri="{FF2B5EF4-FFF2-40B4-BE49-F238E27FC236}">
              <a16:creationId xmlns:a16="http://schemas.microsoft.com/office/drawing/2014/main" id="{00000000-0008-0000-0300-00006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1" name="Imagem 620">
          <a:extLst>
            <a:ext uri="{FF2B5EF4-FFF2-40B4-BE49-F238E27FC236}">
              <a16:creationId xmlns:a16="http://schemas.microsoft.com/office/drawing/2014/main" id="{00000000-0008-0000-0300-00006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2" name="Imagem 621">
          <a:extLst>
            <a:ext uri="{FF2B5EF4-FFF2-40B4-BE49-F238E27FC236}">
              <a16:creationId xmlns:a16="http://schemas.microsoft.com/office/drawing/2014/main" id="{00000000-0008-0000-0300-00006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3" name="Imagem 622">
          <a:extLst>
            <a:ext uri="{FF2B5EF4-FFF2-40B4-BE49-F238E27FC236}">
              <a16:creationId xmlns:a16="http://schemas.microsoft.com/office/drawing/2014/main" id="{00000000-0008-0000-0300-00006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4" name="Imagem 623">
          <a:extLst>
            <a:ext uri="{FF2B5EF4-FFF2-40B4-BE49-F238E27FC236}">
              <a16:creationId xmlns:a16="http://schemas.microsoft.com/office/drawing/2014/main" id="{00000000-0008-0000-0300-00007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5" name="Imagem 624">
          <a:extLst>
            <a:ext uri="{FF2B5EF4-FFF2-40B4-BE49-F238E27FC236}">
              <a16:creationId xmlns:a16="http://schemas.microsoft.com/office/drawing/2014/main" id="{00000000-0008-0000-0300-00007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6" name="Imagem 625">
          <a:extLst>
            <a:ext uri="{FF2B5EF4-FFF2-40B4-BE49-F238E27FC236}">
              <a16:creationId xmlns:a16="http://schemas.microsoft.com/office/drawing/2014/main" id="{00000000-0008-0000-0300-00007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7" name="Imagem 626">
          <a:extLst>
            <a:ext uri="{FF2B5EF4-FFF2-40B4-BE49-F238E27FC236}">
              <a16:creationId xmlns:a16="http://schemas.microsoft.com/office/drawing/2014/main" id="{00000000-0008-0000-0300-00007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8" name="Imagem 627">
          <a:extLst>
            <a:ext uri="{FF2B5EF4-FFF2-40B4-BE49-F238E27FC236}">
              <a16:creationId xmlns:a16="http://schemas.microsoft.com/office/drawing/2014/main" id="{00000000-0008-0000-0300-00007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29" name="Imagem 628">
          <a:extLst>
            <a:ext uri="{FF2B5EF4-FFF2-40B4-BE49-F238E27FC236}">
              <a16:creationId xmlns:a16="http://schemas.microsoft.com/office/drawing/2014/main" id="{00000000-0008-0000-0300-00007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0" name="Imagem 629">
          <a:extLst>
            <a:ext uri="{FF2B5EF4-FFF2-40B4-BE49-F238E27FC236}">
              <a16:creationId xmlns:a16="http://schemas.microsoft.com/office/drawing/2014/main" id="{00000000-0008-0000-0300-00007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1" name="Imagem 630">
          <a:extLst>
            <a:ext uri="{FF2B5EF4-FFF2-40B4-BE49-F238E27FC236}">
              <a16:creationId xmlns:a16="http://schemas.microsoft.com/office/drawing/2014/main" id="{00000000-0008-0000-0300-00007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2" name="Imagem 631">
          <a:extLst>
            <a:ext uri="{FF2B5EF4-FFF2-40B4-BE49-F238E27FC236}">
              <a16:creationId xmlns:a16="http://schemas.microsoft.com/office/drawing/2014/main" id="{00000000-0008-0000-0300-00007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3" name="Imagem 632">
          <a:extLst>
            <a:ext uri="{FF2B5EF4-FFF2-40B4-BE49-F238E27FC236}">
              <a16:creationId xmlns:a16="http://schemas.microsoft.com/office/drawing/2014/main" id="{00000000-0008-0000-0300-00007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4" name="Imagem 633">
          <a:extLst>
            <a:ext uri="{FF2B5EF4-FFF2-40B4-BE49-F238E27FC236}">
              <a16:creationId xmlns:a16="http://schemas.microsoft.com/office/drawing/2014/main" id="{00000000-0008-0000-0300-00007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5" name="Imagem 634">
          <a:extLst>
            <a:ext uri="{FF2B5EF4-FFF2-40B4-BE49-F238E27FC236}">
              <a16:creationId xmlns:a16="http://schemas.microsoft.com/office/drawing/2014/main" id="{00000000-0008-0000-0300-00007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6" name="Imagem 635">
          <a:extLst>
            <a:ext uri="{FF2B5EF4-FFF2-40B4-BE49-F238E27FC236}">
              <a16:creationId xmlns:a16="http://schemas.microsoft.com/office/drawing/2014/main" id="{00000000-0008-0000-0300-00007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7" name="Imagem 636">
          <a:extLst>
            <a:ext uri="{FF2B5EF4-FFF2-40B4-BE49-F238E27FC236}">
              <a16:creationId xmlns:a16="http://schemas.microsoft.com/office/drawing/2014/main" id="{00000000-0008-0000-0300-00007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8" name="Imagem 637">
          <a:extLst>
            <a:ext uri="{FF2B5EF4-FFF2-40B4-BE49-F238E27FC236}">
              <a16:creationId xmlns:a16="http://schemas.microsoft.com/office/drawing/2014/main" id="{00000000-0008-0000-0300-00007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39" name="Imagem 638">
          <a:extLst>
            <a:ext uri="{FF2B5EF4-FFF2-40B4-BE49-F238E27FC236}">
              <a16:creationId xmlns:a16="http://schemas.microsoft.com/office/drawing/2014/main" id="{00000000-0008-0000-0300-00007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0" name="Imagem 639">
          <a:extLst>
            <a:ext uri="{FF2B5EF4-FFF2-40B4-BE49-F238E27FC236}">
              <a16:creationId xmlns:a16="http://schemas.microsoft.com/office/drawing/2014/main" id="{00000000-0008-0000-0300-00008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1" name="Imagem 640">
          <a:extLst>
            <a:ext uri="{FF2B5EF4-FFF2-40B4-BE49-F238E27FC236}">
              <a16:creationId xmlns:a16="http://schemas.microsoft.com/office/drawing/2014/main" id="{00000000-0008-0000-0300-00008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2" name="Imagem 641">
          <a:extLst>
            <a:ext uri="{FF2B5EF4-FFF2-40B4-BE49-F238E27FC236}">
              <a16:creationId xmlns:a16="http://schemas.microsoft.com/office/drawing/2014/main" id="{00000000-0008-0000-0300-00008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3" name="Imagem 642">
          <a:extLst>
            <a:ext uri="{FF2B5EF4-FFF2-40B4-BE49-F238E27FC236}">
              <a16:creationId xmlns:a16="http://schemas.microsoft.com/office/drawing/2014/main" id="{00000000-0008-0000-0300-00008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4" name="Imagem 643">
          <a:extLst>
            <a:ext uri="{FF2B5EF4-FFF2-40B4-BE49-F238E27FC236}">
              <a16:creationId xmlns:a16="http://schemas.microsoft.com/office/drawing/2014/main" id="{00000000-0008-0000-0300-00008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5" name="Imagem 644">
          <a:extLst>
            <a:ext uri="{FF2B5EF4-FFF2-40B4-BE49-F238E27FC236}">
              <a16:creationId xmlns:a16="http://schemas.microsoft.com/office/drawing/2014/main" id="{00000000-0008-0000-0300-00008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6" name="Imagem 645">
          <a:extLst>
            <a:ext uri="{FF2B5EF4-FFF2-40B4-BE49-F238E27FC236}">
              <a16:creationId xmlns:a16="http://schemas.microsoft.com/office/drawing/2014/main" id="{00000000-0008-0000-0300-00008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7" name="Imagem 646">
          <a:extLst>
            <a:ext uri="{FF2B5EF4-FFF2-40B4-BE49-F238E27FC236}">
              <a16:creationId xmlns:a16="http://schemas.microsoft.com/office/drawing/2014/main" id="{00000000-0008-0000-0300-00008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8" name="Imagem 647">
          <a:extLst>
            <a:ext uri="{FF2B5EF4-FFF2-40B4-BE49-F238E27FC236}">
              <a16:creationId xmlns:a16="http://schemas.microsoft.com/office/drawing/2014/main" id="{00000000-0008-0000-0300-00008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49" name="Imagem 648">
          <a:extLst>
            <a:ext uri="{FF2B5EF4-FFF2-40B4-BE49-F238E27FC236}">
              <a16:creationId xmlns:a16="http://schemas.microsoft.com/office/drawing/2014/main" id="{00000000-0008-0000-0300-00008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0" name="Imagem 649">
          <a:extLst>
            <a:ext uri="{FF2B5EF4-FFF2-40B4-BE49-F238E27FC236}">
              <a16:creationId xmlns:a16="http://schemas.microsoft.com/office/drawing/2014/main" id="{00000000-0008-0000-0300-00008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1" name="Imagem 650">
          <a:extLst>
            <a:ext uri="{FF2B5EF4-FFF2-40B4-BE49-F238E27FC236}">
              <a16:creationId xmlns:a16="http://schemas.microsoft.com/office/drawing/2014/main" id="{00000000-0008-0000-0300-00008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2" name="Imagem 651">
          <a:extLst>
            <a:ext uri="{FF2B5EF4-FFF2-40B4-BE49-F238E27FC236}">
              <a16:creationId xmlns:a16="http://schemas.microsoft.com/office/drawing/2014/main" id="{00000000-0008-0000-0300-00008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3" name="Imagem 652">
          <a:extLst>
            <a:ext uri="{FF2B5EF4-FFF2-40B4-BE49-F238E27FC236}">
              <a16:creationId xmlns:a16="http://schemas.microsoft.com/office/drawing/2014/main" id="{00000000-0008-0000-0300-00008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4" name="Imagem 653">
          <a:extLst>
            <a:ext uri="{FF2B5EF4-FFF2-40B4-BE49-F238E27FC236}">
              <a16:creationId xmlns:a16="http://schemas.microsoft.com/office/drawing/2014/main" id="{00000000-0008-0000-0300-00008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5" name="Imagem 654">
          <a:extLst>
            <a:ext uri="{FF2B5EF4-FFF2-40B4-BE49-F238E27FC236}">
              <a16:creationId xmlns:a16="http://schemas.microsoft.com/office/drawing/2014/main" id="{00000000-0008-0000-0300-00008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6" name="Imagem 655">
          <a:extLst>
            <a:ext uri="{FF2B5EF4-FFF2-40B4-BE49-F238E27FC236}">
              <a16:creationId xmlns:a16="http://schemas.microsoft.com/office/drawing/2014/main" id="{00000000-0008-0000-0300-00009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7" name="Imagem 656">
          <a:extLst>
            <a:ext uri="{FF2B5EF4-FFF2-40B4-BE49-F238E27FC236}">
              <a16:creationId xmlns:a16="http://schemas.microsoft.com/office/drawing/2014/main" id="{00000000-0008-0000-0300-00009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8" name="Imagem 657">
          <a:extLst>
            <a:ext uri="{FF2B5EF4-FFF2-40B4-BE49-F238E27FC236}">
              <a16:creationId xmlns:a16="http://schemas.microsoft.com/office/drawing/2014/main" id="{00000000-0008-0000-0300-00009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59" name="Imagem 658">
          <a:extLst>
            <a:ext uri="{FF2B5EF4-FFF2-40B4-BE49-F238E27FC236}">
              <a16:creationId xmlns:a16="http://schemas.microsoft.com/office/drawing/2014/main" id="{00000000-0008-0000-0300-00009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0" name="Imagem 659">
          <a:extLst>
            <a:ext uri="{FF2B5EF4-FFF2-40B4-BE49-F238E27FC236}">
              <a16:creationId xmlns:a16="http://schemas.microsoft.com/office/drawing/2014/main" id="{00000000-0008-0000-0300-00009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1" name="Imagem 660">
          <a:extLst>
            <a:ext uri="{FF2B5EF4-FFF2-40B4-BE49-F238E27FC236}">
              <a16:creationId xmlns:a16="http://schemas.microsoft.com/office/drawing/2014/main" id="{00000000-0008-0000-0300-00009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2" name="Imagem 661">
          <a:extLst>
            <a:ext uri="{FF2B5EF4-FFF2-40B4-BE49-F238E27FC236}">
              <a16:creationId xmlns:a16="http://schemas.microsoft.com/office/drawing/2014/main" id="{00000000-0008-0000-0300-00009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3" name="Imagem 662">
          <a:extLst>
            <a:ext uri="{FF2B5EF4-FFF2-40B4-BE49-F238E27FC236}">
              <a16:creationId xmlns:a16="http://schemas.microsoft.com/office/drawing/2014/main" id="{00000000-0008-0000-0300-00009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4" name="Imagem 663">
          <a:extLst>
            <a:ext uri="{FF2B5EF4-FFF2-40B4-BE49-F238E27FC236}">
              <a16:creationId xmlns:a16="http://schemas.microsoft.com/office/drawing/2014/main" id="{00000000-0008-0000-0300-00009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5" name="Imagem 664">
          <a:extLst>
            <a:ext uri="{FF2B5EF4-FFF2-40B4-BE49-F238E27FC236}">
              <a16:creationId xmlns:a16="http://schemas.microsoft.com/office/drawing/2014/main" id="{00000000-0008-0000-0300-00009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6" name="Imagem 665">
          <a:extLst>
            <a:ext uri="{FF2B5EF4-FFF2-40B4-BE49-F238E27FC236}">
              <a16:creationId xmlns:a16="http://schemas.microsoft.com/office/drawing/2014/main" id="{00000000-0008-0000-0300-00009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7" name="Imagem 666">
          <a:extLst>
            <a:ext uri="{FF2B5EF4-FFF2-40B4-BE49-F238E27FC236}">
              <a16:creationId xmlns:a16="http://schemas.microsoft.com/office/drawing/2014/main" id="{00000000-0008-0000-0300-00009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8" name="Imagem 667">
          <a:extLst>
            <a:ext uri="{FF2B5EF4-FFF2-40B4-BE49-F238E27FC236}">
              <a16:creationId xmlns:a16="http://schemas.microsoft.com/office/drawing/2014/main" id="{00000000-0008-0000-0300-00009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69" name="Imagem 668">
          <a:extLst>
            <a:ext uri="{FF2B5EF4-FFF2-40B4-BE49-F238E27FC236}">
              <a16:creationId xmlns:a16="http://schemas.microsoft.com/office/drawing/2014/main" id="{00000000-0008-0000-0300-00009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0" name="Imagem 669">
          <a:extLst>
            <a:ext uri="{FF2B5EF4-FFF2-40B4-BE49-F238E27FC236}">
              <a16:creationId xmlns:a16="http://schemas.microsoft.com/office/drawing/2014/main" id="{00000000-0008-0000-0300-00009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1" name="Imagem 670">
          <a:extLst>
            <a:ext uri="{FF2B5EF4-FFF2-40B4-BE49-F238E27FC236}">
              <a16:creationId xmlns:a16="http://schemas.microsoft.com/office/drawing/2014/main" id="{00000000-0008-0000-0300-00009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2" name="Imagem 671">
          <a:extLst>
            <a:ext uri="{FF2B5EF4-FFF2-40B4-BE49-F238E27FC236}">
              <a16:creationId xmlns:a16="http://schemas.microsoft.com/office/drawing/2014/main" id="{00000000-0008-0000-0300-0000A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3" name="Imagem 672">
          <a:extLst>
            <a:ext uri="{FF2B5EF4-FFF2-40B4-BE49-F238E27FC236}">
              <a16:creationId xmlns:a16="http://schemas.microsoft.com/office/drawing/2014/main" id="{00000000-0008-0000-0300-0000A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4" name="Imagem 673">
          <a:extLst>
            <a:ext uri="{FF2B5EF4-FFF2-40B4-BE49-F238E27FC236}">
              <a16:creationId xmlns:a16="http://schemas.microsoft.com/office/drawing/2014/main" id="{00000000-0008-0000-0300-0000A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5" name="Imagem 674">
          <a:extLst>
            <a:ext uri="{FF2B5EF4-FFF2-40B4-BE49-F238E27FC236}">
              <a16:creationId xmlns:a16="http://schemas.microsoft.com/office/drawing/2014/main" id="{00000000-0008-0000-0300-0000A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6" name="Imagem 675">
          <a:extLst>
            <a:ext uri="{FF2B5EF4-FFF2-40B4-BE49-F238E27FC236}">
              <a16:creationId xmlns:a16="http://schemas.microsoft.com/office/drawing/2014/main" id="{00000000-0008-0000-0300-0000A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7" name="Imagem 676">
          <a:extLst>
            <a:ext uri="{FF2B5EF4-FFF2-40B4-BE49-F238E27FC236}">
              <a16:creationId xmlns:a16="http://schemas.microsoft.com/office/drawing/2014/main" id="{00000000-0008-0000-0300-0000A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8" name="Imagem 677">
          <a:extLst>
            <a:ext uri="{FF2B5EF4-FFF2-40B4-BE49-F238E27FC236}">
              <a16:creationId xmlns:a16="http://schemas.microsoft.com/office/drawing/2014/main" id="{00000000-0008-0000-0300-0000A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79" name="Imagem 678">
          <a:extLst>
            <a:ext uri="{FF2B5EF4-FFF2-40B4-BE49-F238E27FC236}">
              <a16:creationId xmlns:a16="http://schemas.microsoft.com/office/drawing/2014/main" id="{00000000-0008-0000-0300-0000A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0" name="Imagem 679">
          <a:extLst>
            <a:ext uri="{FF2B5EF4-FFF2-40B4-BE49-F238E27FC236}">
              <a16:creationId xmlns:a16="http://schemas.microsoft.com/office/drawing/2014/main" id="{00000000-0008-0000-0300-0000A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1" name="Imagem 680">
          <a:extLst>
            <a:ext uri="{FF2B5EF4-FFF2-40B4-BE49-F238E27FC236}">
              <a16:creationId xmlns:a16="http://schemas.microsoft.com/office/drawing/2014/main" id="{00000000-0008-0000-0300-0000A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2" name="Imagem 681">
          <a:extLst>
            <a:ext uri="{FF2B5EF4-FFF2-40B4-BE49-F238E27FC236}">
              <a16:creationId xmlns:a16="http://schemas.microsoft.com/office/drawing/2014/main" id="{00000000-0008-0000-0300-0000A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3" name="Imagem 682">
          <a:extLst>
            <a:ext uri="{FF2B5EF4-FFF2-40B4-BE49-F238E27FC236}">
              <a16:creationId xmlns:a16="http://schemas.microsoft.com/office/drawing/2014/main" id="{00000000-0008-0000-0300-0000A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4" name="Imagem 683">
          <a:extLst>
            <a:ext uri="{FF2B5EF4-FFF2-40B4-BE49-F238E27FC236}">
              <a16:creationId xmlns:a16="http://schemas.microsoft.com/office/drawing/2014/main" id="{00000000-0008-0000-0300-0000A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5" name="Imagem 684">
          <a:extLst>
            <a:ext uri="{FF2B5EF4-FFF2-40B4-BE49-F238E27FC236}">
              <a16:creationId xmlns:a16="http://schemas.microsoft.com/office/drawing/2014/main" id="{00000000-0008-0000-0300-0000A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6" name="Imagem 685">
          <a:extLst>
            <a:ext uri="{FF2B5EF4-FFF2-40B4-BE49-F238E27FC236}">
              <a16:creationId xmlns:a16="http://schemas.microsoft.com/office/drawing/2014/main" id="{00000000-0008-0000-0300-0000A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7" name="Imagem 686">
          <a:extLst>
            <a:ext uri="{FF2B5EF4-FFF2-40B4-BE49-F238E27FC236}">
              <a16:creationId xmlns:a16="http://schemas.microsoft.com/office/drawing/2014/main" id="{00000000-0008-0000-0300-0000A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8" name="Imagem 687">
          <a:extLst>
            <a:ext uri="{FF2B5EF4-FFF2-40B4-BE49-F238E27FC236}">
              <a16:creationId xmlns:a16="http://schemas.microsoft.com/office/drawing/2014/main" id="{00000000-0008-0000-0300-0000B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89" name="Imagem 688">
          <a:extLst>
            <a:ext uri="{FF2B5EF4-FFF2-40B4-BE49-F238E27FC236}">
              <a16:creationId xmlns:a16="http://schemas.microsoft.com/office/drawing/2014/main" id="{00000000-0008-0000-0300-0000B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0" name="Imagem 689">
          <a:extLst>
            <a:ext uri="{FF2B5EF4-FFF2-40B4-BE49-F238E27FC236}">
              <a16:creationId xmlns:a16="http://schemas.microsoft.com/office/drawing/2014/main" id="{00000000-0008-0000-0300-0000B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1" name="Imagem 690">
          <a:extLst>
            <a:ext uri="{FF2B5EF4-FFF2-40B4-BE49-F238E27FC236}">
              <a16:creationId xmlns:a16="http://schemas.microsoft.com/office/drawing/2014/main" id="{00000000-0008-0000-0300-0000B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2" name="Imagem 691">
          <a:extLst>
            <a:ext uri="{FF2B5EF4-FFF2-40B4-BE49-F238E27FC236}">
              <a16:creationId xmlns:a16="http://schemas.microsoft.com/office/drawing/2014/main" id="{00000000-0008-0000-0300-0000B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3" name="Imagem 692">
          <a:extLst>
            <a:ext uri="{FF2B5EF4-FFF2-40B4-BE49-F238E27FC236}">
              <a16:creationId xmlns:a16="http://schemas.microsoft.com/office/drawing/2014/main" id="{00000000-0008-0000-0300-0000B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4" name="Imagem 693">
          <a:extLst>
            <a:ext uri="{FF2B5EF4-FFF2-40B4-BE49-F238E27FC236}">
              <a16:creationId xmlns:a16="http://schemas.microsoft.com/office/drawing/2014/main" id="{00000000-0008-0000-0300-0000B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5" name="Imagem 694">
          <a:extLst>
            <a:ext uri="{FF2B5EF4-FFF2-40B4-BE49-F238E27FC236}">
              <a16:creationId xmlns:a16="http://schemas.microsoft.com/office/drawing/2014/main" id="{00000000-0008-0000-0300-0000B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6" name="Imagem 695">
          <a:extLst>
            <a:ext uri="{FF2B5EF4-FFF2-40B4-BE49-F238E27FC236}">
              <a16:creationId xmlns:a16="http://schemas.microsoft.com/office/drawing/2014/main" id="{00000000-0008-0000-0300-0000B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7" name="Imagem 696">
          <a:extLst>
            <a:ext uri="{FF2B5EF4-FFF2-40B4-BE49-F238E27FC236}">
              <a16:creationId xmlns:a16="http://schemas.microsoft.com/office/drawing/2014/main" id="{00000000-0008-0000-0300-0000B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8" name="Imagem 697">
          <a:extLst>
            <a:ext uri="{FF2B5EF4-FFF2-40B4-BE49-F238E27FC236}">
              <a16:creationId xmlns:a16="http://schemas.microsoft.com/office/drawing/2014/main" id="{00000000-0008-0000-0300-0000B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699" name="Imagem 698">
          <a:extLst>
            <a:ext uri="{FF2B5EF4-FFF2-40B4-BE49-F238E27FC236}">
              <a16:creationId xmlns:a16="http://schemas.microsoft.com/office/drawing/2014/main" id="{00000000-0008-0000-0300-0000B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0" name="Imagem 699">
          <a:extLst>
            <a:ext uri="{FF2B5EF4-FFF2-40B4-BE49-F238E27FC236}">
              <a16:creationId xmlns:a16="http://schemas.microsoft.com/office/drawing/2014/main" id="{00000000-0008-0000-0300-0000B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1" name="Imagem 700">
          <a:extLst>
            <a:ext uri="{FF2B5EF4-FFF2-40B4-BE49-F238E27FC236}">
              <a16:creationId xmlns:a16="http://schemas.microsoft.com/office/drawing/2014/main" id="{00000000-0008-0000-0300-0000B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2" name="Imagem 701">
          <a:extLst>
            <a:ext uri="{FF2B5EF4-FFF2-40B4-BE49-F238E27FC236}">
              <a16:creationId xmlns:a16="http://schemas.microsoft.com/office/drawing/2014/main" id="{00000000-0008-0000-0300-0000B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3" name="Imagem 702">
          <a:extLst>
            <a:ext uri="{FF2B5EF4-FFF2-40B4-BE49-F238E27FC236}">
              <a16:creationId xmlns:a16="http://schemas.microsoft.com/office/drawing/2014/main" id="{00000000-0008-0000-0300-0000B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4" name="Imagem 703">
          <a:extLst>
            <a:ext uri="{FF2B5EF4-FFF2-40B4-BE49-F238E27FC236}">
              <a16:creationId xmlns:a16="http://schemas.microsoft.com/office/drawing/2014/main" id="{00000000-0008-0000-0300-0000C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5" name="Imagem 704">
          <a:extLst>
            <a:ext uri="{FF2B5EF4-FFF2-40B4-BE49-F238E27FC236}">
              <a16:creationId xmlns:a16="http://schemas.microsoft.com/office/drawing/2014/main" id="{00000000-0008-0000-0300-0000C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6" name="Imagem 705">
          <a:extLst>
            <a:ext uri="{FF2B5EF4-FFF2-40B4-BE49-F238E27FC236}">
              <a16:creationId xmlns:a16="http://schemas.microsoft.com/office/drawing/2014/main" id="{00000000-0008-0000-0300-0000C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7" name="Imagem 706">
          <a:extLst>
            <a:ext uri="{FF2B5EF4-FFF2-40B4-BE49-F238E27FC236}">
              <a16:creationId xmlns:a16="http://schemas.microsoft.com/office/drawing/2014/main" id="{00000000-0008-0000-0300-0000C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8" name="Imagem 707">
          <a:extLst>
            <a:ext uri="{FF2B5EF4-FFF2-40B4-BE49-F238E27FC236}">
              <a16:creationId xmlns:a16="http://schemas.microsoft.com/office/drawing/2014/main" id="{00000000-0008-0000-0300-0000C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09" name="Imagem 708">
          <a:extLst>
            <a:ext uri="{FF2B5EF4-FFF2-40B4-BE49-F238E27FC236}">
              <a16:creationId xmlns:a16="http://schemas.microsoft.com/office/drawing/2014/main" id="{00000000-0008-0000-0300-0000C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0" name="Imagem 709">
          <a:extLst>
            <a:ext uri="{FF2B5EF4-FFF2-40B4-BE49-F238E27FC236}">
              <a16:creationId xmlns:a16="http://schemas.microsoft.com/office/drawing/2014/main" id="{00000000-0008-0000-0300-0000C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1" name="Imagem 710">
          <a:extLst>
            <a:ext uri="{FF2B5EF4-FFF2-40B4-BE49-F238E27FC236}">
              <a16:creationId xmlns:a16="http://schemas.microsoft.com/office/drawing/2014/main" id="{00000000-0008-0000-0300-0000C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2" name="Imagem 711">
          <a:extLst>
            <a:ext uri="{FF2B5EF4-FFF2-40B4-BE49-F238E27FC236}">
              <a16:creationId xmlns:a16="http://schemas.microsoft.com/office/drawing/2014/main" id="{00000000-0008-0000-0300-0000C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3" name="Imagem 712">
          <a:extLst>
            <a:ext uri="{FF2B5EF4-FFF2-40B4-BE49-F238E27FC236}">
              <a16:creationId xmlns:a16="http://schemas.microsoft.com/office/drawing/2014/main" id="{00000000-0008-0000-0300-0000C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4" name="Imagem 713">
          <a:extLst>
            <a:ext uri="{FF2B5EF4-FFF2-40B4-BE49-F238E27FC236}">
              <a16:creationId xmlns:a16="http://schemas.microsoft.com/office/drawing/2014/main" id="{00000000-0008-0000-0300-0000C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5" name="Imagem 714">
          <a:extLst>
            <a:ext uri="{FF2B5EF4-FFF2-40B4-BE49-F238E27FC236}">
              <a16:creationId xmlns:a16="http://schemas.microsoft.com/office/drawing/2014/main" id="{00000000-0008-0000-0300-0000C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6" name="Imagem 715">
          <a:extLst>
            <a:ext uri="{FF2B5EF4-FFF2-40B4-BE49-F238E27FC236}">
              <a16:creationId xmlns:a16="http://schemas.microsoft.com/office/drawing/2014/main" id="{00000000-0008-0000-0300-0000C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7" name="Imagem 716">
          <a:extLst>
            <a:ext uri="{FF2B5EF4-FFF2-40B4-BE49-F238E27FC236}">
              <a16:creationId xmlns:a16="http://schemas.microsoft.com/office/drawing/2014/main" id="{00000000-0008-0000-0300-0000C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8" name="Imagem 717">
          <a:extLst>
            <a:ext uri="{FF2B5EF4-FFF2-40B4-BE49-F238E27FC236}">
              <a16:creationId xmlns:a16="http://schemas.microsoft.com/office/drawing/2014/main" id="{00000000-0008-0000-0300-0000C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19" name="Imagem 718">
          <a:extLst>
            <a:ext uri="{FF2B5EF4-FFF2-40B4-BE49-F238E27FC236}">
              <a16:creationId xmlns:a16="http://schemas.microsoft.com/office/drawing/2014/main" id="{00000000-0008-0000-0300-0000C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0" name="Imagem 719">
          <a:extLst>
            <a:ext uri="{FF2B5EF4-FFF2-40B4-BE49-F238E27FC236}">
              <a16:creationId xmlns:a16="http://schemas.microsoft.com/office/drawing/2014/main" id="{00000000-0008-0000-0300-0000D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1" name="Imagem 720">
          <a:extLst>
            <a:ext uri="{FF2B5EF4-FFF2-40B4-BE49-F238E27FC236}">
              <a16:creationId xmlns:a16="http://schemas.microsoft.com/office/drawing/2014/main" id="{00000000-0008-0000-0300-0000D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2" name="Imagem 721">
          <a:extLst>
            <a:ext uri="{FF2B5EF4-FFF2-40B4-BE49-F238E27FC236}">
              <a16:creationId xmlns:a16="http://schemas.microsoft.com/office/drawing/2014/main" id="{00000000-0008-0000-0300-0000D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3" name="Imagem 722">
          <a:extLst>
            <a:ext uri="{FF2B5EF4-FFF2-40B4-BE49-F238E27FC236}">
              <a16:creationId xmlns:a16="http://schemas.microsoft.com/office/drawing/2014/main" id="{00000000-0008-0000-0300-0000D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4" name="Imagem 723">
          <a:extLst>
            <a:ext uri="{FF2B5EF4-FFF2-40B4-BE49-F238E27FC236}">
              <a16:creationId xmlns:a16="http://schemas.microsoft.com/office/drawing/2014/main" id="{00000000-0008-0000-0300-0000D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5" name="Imagem 724">
          <a:extLst>
            <a:ext uri="{FF2B5EF4-FFF2-40B4-BE49-F238E27FC236}">
              <a16:creationId xmlns:a16="http://schemas.microsoft.com/office/drawing/2014/main" id="{00000000-0008-0000-0300-0000D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6" name="Imagem 725">
          <a:extLst>
            <a:ext uri="{FF2B5EF4-FFF2-40B4-BE49-F238E27FC236}">
              <a16:creationId xmlns:a16="http://schemas.microsoft.com/office/drawing/2014/main" id="{00000000-0008-0000-0300-0000D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7" name="Imagem 726">
          <a:extLst>
            <a:ext uri="{FF2B5EF4-FFF2-40B4-BE49-F238E27FC236}">
              <a16:creationId xmlns:a16="http://schemas.microsoft.com/office/drawing/2014/main" id="{00000000-0008-0000-0300-0000D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8" name="Imagem 727">
          <a:extLst>
            <a:ext uri="{FF2B5EF4-FFF2-40B4-BE49-F238E27FC236}">
              <a16:creationId xmlns:a16="http://schemas.microsoft.com/office/drawing/2014/main" id="{00000000-0008-0000-0300-0000D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29" name="Imagem 728">
          <a:extLst>
            <a:ext uri="{FF2B5EF4-FFF2-40B4-BE49-F238E27FC236}">
              <a16:creationId xmlns:a16="http://schemas.microsoft.com/office/drawing/2014/main" id="{00000000-0008-0000-0300-0000D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0" name="Imagem 729">
          <a:extLst>
            <a:ext uri="{FF2B5EF4-FFF2-40B4-BE49-F238E27FC236}">
              <a16:creationId xmlns:a16="http://schemas.microsoft.com/office/drawing/2014/main" id="{00000000-0008-0000-0300-0000D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1" name="Imagem 730">
          <a:extLst>
            <a:ext uri="{FF2B5EF4-FFF2-40B4-BE49-F238E27FC236}">
              <a16:creationId xmlns:a16="http://schemas.microsoft.com/office/drawing/2014/main" id="{00000000-0008-0000-0300-0000D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2" name="Imagem 731">
          <a:extLst>
            <a:ext uri="{FF2B5EF4-FFF2-40B4-BE49-F238E27FC236}">
              <a16:creationId xmlns:a16="http://schemas.microsoft.com/office/drawing/2014/main" id="{00000000-0008-0000-0300-0000D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3" name="Imagem 732">
          <a:extLst>
            <a:ext uri="{FF2B5EF4-FFF2-40B4-BE49-F238E27FC236}">
              <a16:creationId xmlns:a16="http://schemas.microsoft.com/office/drawing/2014/main" id="{00000000-0008-0000-0300-0000D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4" name="Imagem 733">
          <a:extLst>
            <a:ext uri="{FF2B5EF4-FFF2-40B4-BE49-F238E27FC236}">
              <a16:creationId xmlns:a16="http://schemas.microsoft.com/office/drawing/2014/main" id="{00000000-0008-0000-0300-0000D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5" name="Imagem 734">
          <a:extLst>
            <a:ext uri="{FF2B5EF4-FFF2-40B4-BE49-F238E27FC236}">
              <a16:creationId xmlns:a16="http://schemas.microsoft.com/office/drawing/2014/main" id="{00000000-0008-0000-0300-0000D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6" name="Imagem 735">
          <a:extLst>
            <a:ext uri="{FF2B5EF4-FFF2-40B4-BE49-F238E27FC236}">
              <a16:creationId xmlns:a16="http://schemas.microsoft.com/office/drawing/2014/main" id="{00000000-0008-0000-0300-0000E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7" name="Imagem 736">
          <a:extLst>
            <a:ext uri="{FF2B5EF4-FFF2-40B4-BE49-F238E27FC236}">
              <a16:creationId xmlns:a16="http://schemas.microsoft.com/office/drawing/2014/main" id="{00000000-0008-0000-0300-0000E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8" name="Imagem 737">
          <a:extLst>
            <a:ext uri="{FF2B5EF4-FFF2-40B4-BE49-F238E27FC236}">
              <a16:creationId xmlns:a16="http://schemas.microsoft.com/office/drawing/2014/main" id="{00000000-0008-0000-0300-0000E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39" name="Imagem 738">
          <a:extLst>
            <a:ext uri="{FF2B5EF4-FFF2-40B4-BE49-F238E27FC236}">
              <a16:creationId xmlns:a16="http://schemas.microsoft.com/office/drawing/2014/main" id="{00000000-0008-0000-0300-0000E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0" name="Imagem 739">
          <a:extLst>
            <a:ext uri="{FF2B5EF4-FFF2-40B4-BE49-F238E27FC236}">
              <a16:creationId xmlns:a16="http://schemas.microsoft.com/office/drawing/2014/main" id="{00000000-0008-0000-0300-0000E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1" name="Imagem 740">
          <a:extLst>
            <a:ext uri="{FF2B5EF4-FFF2-40B4-BE49-F238E27FC236}">
              <a16:creationId xmlns:a16="http://schemas.microsoft.com/office/drawing/2014/main" id="{00000000-0008-0000-0300-0000E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2" name="Imagem 741">
          <a:extLst>
            <a:ext uri="{FF2B5EF4-FFF2-40B4-BE49-F238E27FC236}">
              <a16:creationId xmlns:a16="http://schemas.microsoft.com/office/drawing/2014/main" id="{00000000-0008-0000-0300-0000E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3" name="Imagem 742">
          <a:extLst>
            <a:ext uri="{FF2B5EF4-FFF2-40B4-BE49-F238E27FC236}">
              <a16:creationId xmlns:a16="http://schemas.microsoft.com/office/drawing/2014/main" id="{00000000-0008-0000-0300-0000E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4" name="Imagem 743">
          <a:extLst>
            <a:ext uri="{FF2B5EF4-FFF2-40B4-BE49-F238E27FC236}">
              <a16:creationId xmlns:a16="http://schemas.microsoft.com/office/drawing/2014/main" id="{00000000-0008-0000-0300-0000E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5" name="Imagem 744">
          <a:extLst>
            <a:ext uri="{FF2B5EF4-FFF2-40B4-BE49-F238E27FC236}">
              <a16:creationId xmlns:a16="http://schemas.microsoft.com/office/drawing/2014/main" id="{00000000-0008-0000-0300-0000E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6" name="Imagem 745">
          <a:extLst>
            <a:ext uri="{FF2B5EF4-FFF2-40B4-BE49-F238E27FC236}">
              <a16:creationId xmlns:a16="http://schemas.microsoft.com/office/drawing/2014/main" id="{00000000-0008-0000-0300-0000E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7" name="Imagem 746">
          <a:extLst>
            <a:ext uri="{FF2B5EF4-FFF2-40B4-BE49-F238E27FC236}">
              <a16:creationId xmlns:a16="http://schemas.microsoft.com/office/drawing/2014/main" id="{00000000-0008-0000-0300-0000E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8" name="Imagem 747">
          <a:extLst>
            <a:ext uri="{FF2B5EF4-FFF2-40B4-BE49-F238E27FC236}">
              <a16:creationId xmlns:a16="http://schemas.microsoft.com/office/drawing/2014/main" id="{00000000-0008-0000-0300-0000E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49" name="Imagem 748">
          <a:extLst>
            <a:ext uri="{FF2B5EF4-FFF2-40B4-BE49-F238E27FC236}">
              <a16:creationId xmlns:a16="http://schemas.microsoft.com/office/drawing/2014/main" id="{00000000-0008-0000-0300-0000E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0" name="Imagem 749">
          <a:extLst>
            <a:ext uri="{FF2B5EF4-FFF2-40B4-BE49-F238E27FC236}">
              <a16:creationId xmlns:a16="http://schemas.microsoft.com/office/drawing/2014/main" id="{00000000-0008-0000-0300-0000E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1" name="Imagem 750">
          <a:extLst>
            <a:ext uri="{FF2B5EF4-FFF2-40B4-BE49-F238E27FC236}">
              <a16:creationId xmlns:a16="http://schemas.microsoft.com/office/drawing/2014/main" id="{00000000-0008-0000-0300-0000E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2" name="Imagem 751">
          <a:extLst>
            <a:ext uri="{FF2B5EF4-FFF2-40B4-BE49-F238E27FC236}">
              <a16:creationId xmlns:a16="http://schemas.microsoft.com/office/drawing/2014/main" id="{00000000-0008-0000-0300-0000F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3" name="Imagem 752">
          <a:extLst>
            <a:ext uri="{FF2B5EF4-FFF2-40B4-BE49-F238E27FC236}">
              <a16:creationId xmlns:a16="http://schemas.microsoft.com/office/drawing/2014/main" id="{00000000-0008-0000-0300-0000F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4" name="Imagem 753">
          <a:extLst>
            <a:ext uri="{FF2B5EF4-FFF2-40B4-BE49-F238E27FC236}">
              <a16:creationId xmlns:a16="http://schemas.microsoft.com/office/drawing/2014/main" id="{00000000-0008-0000-0300-0000F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5" name="Imagem 754">
          <a:extLst>
            <a:ext uri="{FF2B5EF4-FFF2-40B4-BE49-F238E27FC236}">
              <a16:creationId xmlns:a16="http://schemas.microsoft.com/office/drawing/2014/main" id="{00000000-0008-0000-0300-0000F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6" name="Imagem 755">
          <a:extLst>
            <a:ext uri="{FF2B5EF4-FFF2-40B4-BE49-F238E27FC236}">
              <a16:creationId xmlns:a16="http://schemas.microsoft.com/office/drawing/2014/main" id="{00000000-0008-0000-0300-0000F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7" name="Imagem 756">
          <a:extLst>
            <a:ext uri="{FF2B5EF4-FFF2-40B4-BE49-F238E27FC236}">
              <a16:creationId xmlns:a16="http://schemas.microsoft.com/office/drawing/2014/main" id="{00000000-0008-0000-0300-0000F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8" name="Imagem 757">
          <a:extLst>
            <a:ext uri="{FF2B5EF4-FFF2-40B4-BE49-F238E27FC236}">
              <a16:creationId xmlns:a16="http://schemas.microsoft.com/office/drawing/2014/main" id="{00000000-0008-0000-0300-0000F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59" name="Imagem 758">
          <a:extLst>
            <a:ext uri="{FF2B5EF4-FFF2-40B4-BE49-F238E27FC236}">
              <a16:creationId xmlns:a16="http://schemas.microsoft.com/office/drawing/2014/main" id="{00000000-0008-0000-0300-0000F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0" name="Imagem 759">
          <a:extLst>
            <a:ext uri="{FF2B5EF4-FFF2-40B4-BE49-F238E27FC236}">
              <a16:creationId xmlns:a16="http://schemas.microsoft.com/office/drawing/2014/main" id="{00000000-0008-0000-0300-0000F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1" name="Imagem 760">
          <a:extLst>
            <a:ext uri="{FF2B5EF4-FFF2-40B4-BE49-F238E27FC236}">
              <a16:creationId xmlns:a16="http://schemas.microsoft.com/office/drawing/2014/main" id="{00000000-0008-0000-0300-0000F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2" name="Imagem 761">
          <a:extLst>
            <a:ext uri="{FF2B5EF4-FFF2-40B4-BE49-F238E27FC236}">
              <a16:creationId xmlns:a16="http://schemas.microsoft.com/office/drawing/2014/main" id="{00000000-0008-0000-0300-0000F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3" name="Imagem 762">
          <a:extLst>
            <a:ext uri="{FF2B5EF4-FFF2-40B4-BE49-F238E27FC236}">
              <a16:creationId xmlns:a16="http://schemas.microsoft.com/office/drawing/2014/main" id="{00000000-0008-0000-0300-0000F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4" name="Imagem 763">
          <a:extLst>
            <a:ext uri="{FF2B5EF4-FFF2-40B4-BE49-F238E27FC236}">
              <a16:creationId xmlns:a16="http://schemas.microsoft.com/office/drawing/2014/main" id="{00000000-0008-0000-0300-0000F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5" name="Imagem 764">
          <a:extLst>
            <a:ext uri="{FF2B5EF4-FFF2-40B4-BE49-F238E27FC236}">
              <a16:creationId xmlns:a16="http://schemas.microsoft.com/office/drawing/2014/main" id="{00000000-0008-0000-0300-0000F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6" name="Imagem 765">
          <a:extLst>
            <a:ext uri="{FF2B5EF4-FFF2-40B4-BE49-F238E27FC236}">
              <a16:creationId xmlns:a16="http://schemas.microsoft.com/office/drawing/2014/main" id="{00000000-0008-0000-0300-0000F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7" name="Imagem 766">
          <a:extLst>
            <a:ext uri="{FF2B5EF4-FFF2-40B4-BE49-F238E27FC236}">
              <a16:creationId xmlns:a16="http://schemas.microsoft.com/office/drawing/2014/main" id="{00000000-0008-0000-0300-0000F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8" name="Imagem 767">
          <a:extLst>
            <a:ext uri="{FF2B5EF4-FFF2-40B4-BE49-F238E27FC236}">
              <a16:creationId xmlns:a16="http://schemas.microsoft.com/office/drawing/2014/main" id="{00000000-0008-0000-0300-00000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69" name="Imagem 768">
          <a:extLst>
            <a:ext uri="{FF2B5EF4-FFF2-40B4-BE49-F238E27FC236}">
              <a16:creationId xmlns:a16="http://schemas.microsoft.com/office/drawing/2014/main" id="{00000000-0008-0000-0300-00000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0" name="Imagem 769">
          <a:extLst>
            <a:ext uri="{FF2B5EF4-FFF2-40B4-BE49-F238E27FC236}">
              <a16:creationId xmlns:a16="http://schemas.microsoft.com/office/drawing/2014/main" id="{00000000-0008-0000-0300-00000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1" name="Imagem 770">
          <a:extLst>
            <a:ext uri="{FF2B5EF4-FFF2-40B4-BE49-F238E27FC236}">
              <a16:creationId xmlns:a16="http://schemas.microsoft.com/office/drawing/2014/main" id="{00000000-0008-0000-0300-00000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2" name="Imagem 771">
          <a:extLst>
            <a:ext uri="{FF2B5EF4-FFF2-40B4-BE49-F238E27FC236}">
              <a16:creationId xmlns:a16="http://schemas.microsoft.com/office/drawing/2014/main" id="{00000000-0008-0000-0300-00000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3" name="Imagem 772">
          <a:extLst>
            <a:ext uri="{FF2B5EF4-FFF2-40B4-BE49-F238E27FC236}">
              <a16:creationId xmlns:a16="http://schemas.microsoft.com/office/drawing/2014/main" id="{00000000-0008-0000-0300-00000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4" name="Imagem 773">
          <a:extLst>
            <a:ext uri="{FF2B5EF4-FFF2-40B4-BE49-F238E27FC236}">
              <a16:creationId xmlns:a16="http://schemas.microsoft.com/office/drawing/2014/main" id="{00000000-0008-0000-0300-00000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5" name="Imagem 774">
          <a:extLst>
            <a:ext uri="{FF2B5EF4-FFF2-40B4-BE49-F238E27FC236}">
              <a16:creationId xmlns:a16="http://schemas.microsoft.com/office/drawing/2014/main" id="{00000000-0008-0000-0300-00000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6" name="Imagem 775">
          <a:extLst>
            <a:ext uri="{FF2B5EF4-FFF2-40B4-BE49-F238E27FC236}">
              <a16:creationId xmlns:a16="http://schemas.microsoft.com/office/drawing/2014/main" id="{00000000-0008-0000-0300-00000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7" name="Imagem 776">
          <a:extLst>
            <a:ext uri="{FF2B5EF4-FFF2-40B4-BE49-F238E27FC236}">
              <a16:creationId xmlns:a16="http://schemas.microsoft.com/office/drawing/2014/main" id="{00000000-0008-0000-0300-00000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8" name="Imagem 777">
          <a:extLst>
            <a:ext uri="{FF2B5EF4-FFF2-40B4-BE49-F238E27FC236}">
              <a16:creationId xmlns:a16="http://schemas.microsoft.com/office/drawing/2014/main" id="{00000000-0008-0000-0300-00000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79" name="Imagem 778">
          <a:extLst>
            <a:ext uri="{FF2B5EF4-FFF2-40B4-BE49-F238E27FC236}">
              <a16:creationId xmlns:a16="http://schemas.microsoft.com/office/drawing/2014/main" id="{00000000-0008-0000-0300-00000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0" name="Imagem 779">
          <a:extLst>
            <a:ext uri="{FF2B5EF4-FFF2-40B4-BE49-F238E27FC236}">
              <a16:creationId xmlns:a16="http://schemas.microsoft.com/office/drawing/2014/main" id="{00000000-0008-0000-0300-00000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1" name="Imagem 780">
          <a:extLst>
            <a:ext uri="{FF2B5EF4-FFF2-40B4-BE49-F238E27FC236}">
              <a16:creationId xmlns:a16="http://schemas.microsoft.com/office/drawing/2014/main" id="{00000000-0008-0000-0300-00000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2" name="Imagem 781">
          <a:extLst>
            <a:ext uri="{FF2B5EF4-FFF2-40B4-BE49-F238E27FC236}">
              <a16:creationId xmlns:a16="http://schemas.microsoft.com/office/drawing/2014/main" id="{00000000-0008-0000-0300-00000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3" name="Imagem 782">
          <a:extLst>
            <a:ext uri="{FF2B5EF4-FFF2-40B4-BE49-F238E27FC236}">
              <a16:creationId xmlns:a16="http://schemas.microsoft.com/office/drawing/2014/main" id="{00000000-0008-0000-0300-00000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4" name="Imagem 783">
          <a:extLst>
            <a:ext uri="{FF2B5EF4-FFF2-40B4-BE49-F238E27FC236}">
              <a16:creationId xmlns:a16="http://schemas.microsoft.com/office/drawing/2014/main" id="{00000000-0008-0000-0300-00001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5" name="Imagem 784">
          <a:extLst>
            <a:ext uri="{FF2B5EF4-FFF2-40B4-BE49-F238E27FC236}">
              <a16:creationId xmlns:a16="http://schemas.microsoft.com/office/drawing/2014/main" id="{00000000-0008-0000-0300-00001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6" name="Imagem 785">
          <a:extLst>
            <a:ext uri="{FF2B5EF4-FFF2-40B4-BE49-F238E27FC236}">
              <a16:creationId xmlns:a16="http://schemas.microsoft.com/office/drawing/2014/main" id="{00000000-0008-0000-0300-00001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7" name="Imagem 786">
          <a:extLst>
            <a:ext uri="{FF2B5EF4-FFF2-40B4-BE49-F238E27FC236}">
              <a16:creationId xmlns:a16="http://schemas.microsoft.com/office/drawing/2014/main" id="{00000000-0008-0000-0300-00001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8" name="Imagem 787">
          <a:extLst>
            <a:ext uri="{FF2B5EF4-FFF2-40B4-BE49-F238E27FC236}">
              <a16:creationId xmlns:a16="http://schemas.microsoft.com/office/drawing/2014/main" id="{00000000-0008-0000-0300-00001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89" name="Imagem 788">
          <a:extLst>
            <a:ext uri="{FF2B5EF4-FFF2-40B4-BE49-F238E27FC236}">
              <a16:creationId xmlns:a16="http://schemas.microsoft.com/office/drawing/2014/main" id="{00000000-0008-0000-0300-00001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0" name="Imagem 789">
          <a:extLst>
            <a:ext uri="{FF2B5EF4-FFF2-40B4-BE49-F238E27FC236}">
              <a16:creationId xmlns:a16="http://schemas.microsoft.com/office/drawing/2014/main" id="{00000000-0008-0000-0300-00001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1" name="Imagem 790">
          <a:extLst>
            <a:ext uri="{FF2B5EF4-FFF2-40B4-BE49-F238E27FC236}">
              <a16:creationId xmlns:a16="http://schemas.microsoft.com/office/drawing/2014/main" id="{00000000-0008-0000-0300-00001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2" name="Imagem 791">
          <a:extLst>
            <a:ext uri="{FF2B5EF4-FFF2-40B4-BE49-F238E27FC236}">
              <a16:creationId xmlns:a16="http://schemas.microsoft.com/office/drawing/2014/main" id="{00000000-0008-0000-0300-00001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3" name="Imagem 792">
          <a:extLst>
            <a:ext uri="{FF2B5EF4-FFF2-40B4-BE49-F238E27FC236}">
              <a16:creationId xmlns:a16="http://schemas.microsoft.com/office/drawing/2014/main" id="{00000000-0008-0000-0300-00001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4" name="Imagem 793">
          <a:extLst>
            <a:ext uri="{FF2B5EF4-FFF2-40B4-BE49-F238E27FC236}">
              <a16:creationId xmlns:a16="http://schemas.microsoft.com/office/drawing/2014/main" id="{00000000-0008-0000-0300-00001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5" name="Imagem 794">
          <a:extLst>
            <a:ext uri="{FF2B5EF4-FFF2-40B4-BE49-F238E27FC236}">
              <a16:creationId xmlns:a16="http://schemas.microsoft.com/office/drawing/2014/main" id="{00000000-0008-0000-0300-00001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6" name="Imagem 795">
          <a:extLst>
            <a:ext uri="{FF2B5EF4-FFF2-40B4-BE49-F238E27FC236}">
              <a16:creationId xmlns:a16="http://schemas.microsoft.com/office/drawing/2014/main" id="{00000000-0008-0000-0300-00001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7" name="Imagem 796">
          <a:extLst>
            <a:ext uri="{FF2B5EF4-FFF2-40B4-BE49-F238E27FC236}">
              <a16:creationId xmlns:a16="http://schemas.microsoft.com/office/drawing/2014/main" id="{00000000-0008-0000-0300-00001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8" name="Imagem 797">
          <a:extLst>
            <a:ext uri="{FF2B5EF4-FFF2-40B4-BE49-F238E27FC236}">
              <a16:creationId xmlns:a16="http://schemas.microsoft.com/office/drawing/2014/main" id="{00000000-0008-0000-0300-00001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799" name="Imagem 798">
          <a:extLst>
            <a:ext uri="{FF2B5EF4-FFF2-40B4-BE49-F238E27FC236}">
              <a16:creationId xmlns:a16="http://schemas.microsoft.com/office/drawing/2014/main" id="{00000000-0008-0000-0300-00001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0" name="Imagem 799">
          <a:extLst>
            <a:ext uri="{FF2B5EF4-FFF2-40B4-BE49-F238E27FC236}">
              <a16:creationId xmlns:a16="http://schemas.microsoft.com/office/drawing/2014/main" id="{00000000-0008-0000-0300-00002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1" name="Imagem 800">
          <a:extLst>
            <a:ext uri="{FF2B5EF4-FFF2-40B4-BE49-F238E27FC236}">
              <a16:creationId xmlns:a16="http://schemas.microsoft.com/office/drawing/2014/main" id="{00000000-0008-0000-0300-00002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2" name="Imagem 801">
          <a:extLst>
            <a:ext uri="{FF2B5EF4-FFF2-40B4-BE49-F238E27FC236}">
              <a16:creationId xmlns:a16="http://schemas.microsoft.com/office/drawing/2014/main" id="{00000000-0008-0000-0300-00002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3" name="Imagem 802">
          <a:extLst>
            <a:ext uri="{FF2B5EF4-FFF2-40B4-BE49-F238E27FC236}">
              <a16:creationId xmlns:a16="http://schemas.microsoft.com/office/drawing/2014/main" id="{00000000-0008-0000-0300-00002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4" name="Imagem 803">
          <a:extLst>
            <a:ext uri="{FF2B5EF4-FFF2-40B4-BE49-F238E27FC236}">
              <a16:creationId xmlns:a16="http://schemas.microsoft.com/office/drawing/2014/main" id="{00000000-0008-0000-0300-00002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5" name="Imagem 804">
          <a:extLst>
            <a:ext uri="{FF2B5EF4-FFF2-40B4-BE49-F238E27FC236}">
              <a16:creationId xmlns:a16="http://schemas.microsoft.com/office/drawing/2014/main" id="{00000000-0008-0000-0300-00002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6" name="Imagem 805">
          <a:extLst>
            <a:ext uri="{FF2B5EF4-FFF2-40B4-BE49-F238E27FC236}">
              <a16:creationId xmlns:a16="http://schemas.microsoft.com/office/drawing/2014/main" id="{00000000-0008-0000-0300-00002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7" name="Imagem 806">
          <a:extLst>
            <a:ext uri="{FF2B5EF4-FFF2-40B4-BE49-F238E27FC236}">
              <a16:creationId xmlns:a16="http://schemas.microsoft.com/office/drawing/2014/main" id="{00000000-0008-0000-0300-00002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8" name="Imagem 807">
          <a:extLst>
            <a:ext uri="{FF2B5EF4-FFF2-40B4-BE49-F238E27FC236}">
              <a16:creationId xmlns:a16="http://schemas.microsoft.com/office/drawing/2014/main" id="{00000000-0008-0000-0300-00002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09" name="Imagem 808">
          <a:extLst>
            <a:ext uri="{FF2B5EF4-FFF2-40B4-BE49-F238E27FC236}">
              <a16:creationId xmlns:a16="http://schemas.microsoft.com/office/drawing/2014/main" id="{00000000-0008-0000-0300-00002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0" name="Imagem 809">
          <a:extLst>
            <a:ext uri="{FF2B5EF4-FFF2-40B4-BE49-F238E27FC236}">
              <a16:creationId xmlns:a16="http://schemas.microsoft.com/office/drawing/2014/main" id="{00000000-0008-0000-0300-00002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1" name="Imagem 810">
          <a:extLst>
            <a:ext uri="{FF2B5EF4-FFF2-40B4-BE49-F238E27FC236}">
              <a16:creationId xmlns:a16="http://schemas.microsoft.com/office/drawing/2014/main" id="{00000000-0008-0000-0300-00002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2" name="Imagem 811">
          <a:extLst>
            <a:ext uri="{FF2B5EF4-FFF2-40B4-BE49-F238E27FC236}">
              <a16:creationId xmlns:a16="http://schemas.microsoft.com/office/drawing/2014/main" id="{00000000-0008-0000-0300-00002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3" name="Imagem 812">
          <a:extLst>
            <a:ext uri="{FF2B5EF4-FFF2-40B4-BE49-F238E27FC236}">
              <a16:creationId xmlns:a16="http://schemas.microsoft.com/office/drawing/2014/main" id="{00000000-0008-0000-0300-00002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4" name="Imagem 813">
          <a:extLst>
            <a:ext uri="{FF2B5EF4-FFF2-40B4-BE49-F238E27FC236}">
              <a16:creationId xmlns:a16="http://schemas.microsoft.com/office/drawing/2014/main" id="{00000000-0008-0000-0300-00002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5" name="Imagem 814">
          <a:extLst>
            <a:ext uri="{FF2B5EF4-FFF2-40B4-BE49-F238E27FC236}">
              <a16:creationId xmlns:a16="http://schemas.microsoft.com/office/drawing/2014/main" id="{00000000-0008-0000-0300-00002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6" name="Imagem 815">
          <a:extLst>
            <a:ext uri="{FF2B5EF4-FFF2-40B4-BE49-F238E27FC236}">
              <a16:creationId xmlns:a16="http://schemas.microsoft.com/office/drawing/2014/main" id="{00000000-0008-0000-0300-00003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7" name="Imagem 816">
          <a:extLst>
            <a:ext uri="{FF2B5EF4-FFF2-40B4-BE49-F238E27FC236}">
              <a16:creationId xmlns:a16="http://schemas.microsoft.com/office/drawing/2014/main" id="{00000000-0008-0000-0300-00003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8" name="Imagem 817">
          <a:extLst>
            <a:ext uri="{FF2B5EF4-FFF2-40B4-BE49-F238E27FC236}">
              <a16:creationId xmlns:a16="http://schemas.microsoft.com/office/drawing/2014/main" id="{00000000-0008-0000-0300-00003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19" name="Imagem 818">
          <a:extLst>
            <a:ext uri="{FF2B5EF4-FFF2-40B4-BE49-F238E27FC236}">
              <a16:creationId xmlns:a16="http://schemas.microsoft.com/office/drawing/2014/main" id="{00000000-0008-0000-0300-00003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0" name="Imagem 819">
          <a:extLst>
            <a:ext uri="{FF2B5EF4-FFF2-40B4-BE49-F238E27FC236}">
              <a16:creationId xmlns:a16="http://schemas.microsoft.com/office/drawing/2014/main" id="{00000000-0008-0000-0300-00003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1" name="Imagem 820">
          <a:extLst>
            <a:ext uri="{FF2B5EF4-FFF2-40B4-BE49-F238E27FC236}">
              <a16:creationId xmlns:a16="http://schemas.microsoft.com/office/drawing/2014/main" id="{00000000-0008-0000-0300-00003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2" name="Imagem 821">
          <a:extLst>
            <a:ext uri="{FF2B5EF4-FFF2-40B4-BE49-F238E27FC236}">
              <a16:creationId xmlns:a16="http://schemas.microsoft.com/office/drawing/2014/main" id="{00000000-0008-0000-0300-00003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3" name="Imagem 822">
          <a:extLst>
            <a:ext uri="{FF2B5EF4-FFF2-40B4-BE49-F238E27FC236}">
              <a16:creationId xmlns:a16="http://schemas.microsoft.com/office/drawing/2014/main" id="{00000000-0008-0000-0300-00003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4" name="Imagem 823">
          <a:extLst>
            <a:ext uri="{FF2B5EF4-FFF2-40B4-BE49-F238E27FC236}">
              <a16:creationId xmlns:a16="http://schemas.microsoft.com/office/drawing/2014/main" id="{00000000-0008-0000-0300-00003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5" name="Imagem 824">
          <a:extLst>
            <a:ext uri="{FF2B5EF4-FFF2-40B4-BE49-F238E27FC236}">
              <a16:creationId xmlns:a16="http://schemas.microsoft.com/office/drawing/2014/main" id="{00000000-0008-0000-0300-00003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6" name="Imagem 825">
          <a:extLst>
            <a:ext uri="{FF2B5EF4-FFF2-40B4-BE49-F238E27FC236}">
              <a16:creationId xmlns:a16="http://schemas.microsoft.com/office/drawing/2014/main" id="{00000000-0008-0000-0300-00003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7" name="Imagem 826">
          <a:extLst>
            <a:ext uri="{FF2B5EF4-FFF2-40B4-BE49-F238E27FC236}">
              <a16:creationId xmlns:a16="http://schemas.microsoft.com/office/drawing/2014/main" id="{00000000-0008-0000-0300-00003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8" name="Imagem 827">
          <a:extLst>
            <a:ext uri="{FF2B5EF4-FFF2-40B4-BE49-F238E27FC236}">
              <a16:creationId xmlns:a16="http://schemas.microsoft.com/office/drawing/2014/main" id="{00000000-0008-0000-0300-00003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29" name="Imagem 828">
          <a:extLst>
            <a:ext uri="{FF2B5EF4-FFF2-40B4-BE49-F238E27FC236}">
              <a16:creationId xmlns:a16="http://schemas.microsoft.com/office/drawing/2014/main" id="{00000000-0008-0000-0300-00003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0" name="Imagem 829">
          <a:extLst>
            <a:ext uri="{FF2B5EF4-FFF2-40B4-BE49-F238E27FC236}">
              <a16:creationId xmlns:a16="http://schemas.microsoft.com/office/drawing/2014/main" id="{00000000-0008-0000-0300-00003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1" name="Imagem 830">
          <a:extLst>
            <a:ext uri="{FF2B5EF4-FFF2-40B4-BE49-F238E27FC236}">
              <a16:creationId xmlns:a16="http://schemas.microsoft.com/office/drawing/2014/main" id="{00000000-0008-0000-0300-00003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2" name="Imagem 831">
          <a:extLst>
            <a:ext uri="{FF2B5EF4-FFF2-40B4-BE49-F238E27FC236}">
              <a16:creationId xmlns:a16="http://schemas.microsoft.com/office/drawing/2014/main" id="{00000000-0008-0000-0300-00004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3" name="Imagem 832">
          <a:extLst>
            <a:ext uri="{FF2B5EF4-FFF2-40B4-BE49-F238E27FC236}">
              <a16:creationId xmlns:a16="http://schemas.microsoft.com/office/drawing/2014/main" id="{00000000-0008-0000-0300-00004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4" name="Imagem 833">
          <a:extLst>
            <a:ext uri="{FF2B5EF4-FFF2-40B4-BE49-F238E27FC236}">
              <a16:creationId xmlns:a16="http://schemas.microsoft.com/office/drawing/2014/main" id="{00000000-0008-0000-0300-00004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5" name="Imagem 834">
          <a:extLst>
            <a:ext uri="{FF2B5EF4-FFF2-40B4-BE49-F238E27FC236}">
              <a16:creationId xmlns:a16="http://schemas.microsoft.com/office/drawing/2014/main" id="{00000000-0008-0000-0300-00004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6" name="Imagem 835">
          <a:extLst>
            <a:ext uri="{FF2B5EF4-FFF2-40B4-BE49-F238E27FC236}">
              <a16:creationId xmlns:a16="http://schemas.microsoft.com/office/drawing/2014/main" id="{00000000-0008-0000-0300-00004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7" name="Imagem 836">
          <a:extLst>
            <a:ext uri="{FF2B5EF4-FFF2-40B4-BE49-F238E27FC236}">
              <a16:creationId xmlns:a16="http://schemas.microsoft.com/office/drawing/2014/main" id="{00000000-0008-0000-0300-00004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8" name="Imagem 837">
          <a:extLst>
            <a:ext uri="{FF2B5EF4-FFF2-40B4-BE49-F238E27FC236}">
              <a16:creationId xmlns:a16="http://schemas.microsoft.com/office/drawing/2014/main" id="{00000000-0008-0000-0300-00004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39" name="Imagem 838">
          <a:extLst>
            <a:ext uri="{FF2B5EF4-FFF2-40B4-BE49-F238E27FC236}">
              <a16:creationId xmlns:a16="http://schemas.microsoft.com/office/drawing/2014/main" id="{00000000-0008-0000-0300-00004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0" name="Imagem 839">
          <a:extLst>
            <a:ext uri="{FF2B5EF4-FFF2-40B4-BE49-F238E27FC236}">
              <a16:creationId xmlns:a16="http://schemas.microsoft.com/office/drawing/2014/main" id="{00000000-0008-0000-0300-00004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1" name="Imagem 840">
          <a:extLst>
            <a:ext uri="{FF2B5EF4-FFF2-40B4-BE49-F238E27FC236}">
              <a16:creationId xmlns:a16="http://schemas.microsoft.com/office/drawing/2014/main" id="{00000000-0008-0000-0300-00004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2" name="Imagem 841">
          <a:extLst>
            <a:ext uri="{FF2B5EF4-FFF2-40B4-BE49-F238E27FC236}">
              <a16:creationId xmlns:a16="http://schemas.microsoft.com/office/drawing/2014/main" id="{00000000-0008-0000-0300-00004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3" name="Imagem 842">
          <a:extLst>
            <a:ext uri="{FF2B5EF4-FFF2-40B4-BE49-F238E27FC236}">
              <a16:creationId xmlns:a16="http://schemas.microsoft.com/office/drawing/2014/main" id="{00000000-0008-0000-0300-00004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4" name="Imagem 843">
          <a:extLst>
            <a:ext uri="{FF2B5EF4-FFF2-40B4-BE49-F238E27FC236}">
              <a16:creationId xmlns:a16="http://schemas.microsoft.com/office/drawing/2014/main" id="{00000000-0008-0000-0300-00004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5" name="Imagem 844">
          <a:extLst>
            <a:ext uri="{FF2B5EF4-FFF2-40B4-BE49-F238E27FC236}">
              <a16:creationId xmlns:a16="http://schemas.microsoft.com/office/drawing/2014/main" id="{00000000-0008-0000-0300-00004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6" name="Imagem 845">
          <a:extLst>
            <a:ext uri="{FF2B5EF4-FFF2-40B4-BE49-F238E27FC236}">
              <a16:creationId xmlns:a16="http://schemas.microsoft.com/office/drawing/2014/main" id="{00000000-0008-0000-0300-00004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7" name="Imagem 846">
          <a:extLst>
            <a:ext uri="{FF2B5EF4-FFF2-40B4-BE49-F238E27FC236}">
              <a16:creationId xmlns:a16="http://schemas.microsoft.com/office/drawing/2014/main" id="{00000000-0008-0000-0300-00004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8" name="Imagem 847">
          <a:extLst>
            <a:ext uri="{FF2B5EF4-FFF2-40B4-BE49-F238E27FC236}">
              <a16:creationId xmlns:a16="http://schemas.microsoft.com/office/drawing/2014/main" id="{00000000-0008-0000-0300-00005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49" name="Imagem 848">
          <a:extLst>
            <a:ext uri="{FF2B5EF4-FFF2-40B4-BE49-F238E27FC236}">
              <a16:creationId xmlns:a16="http://schemas.microsoft.com/office/drawing/2014/main" id="{00000000-0008-0000-0300-00005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0" name="Imagem 849">
          <a:extLst>
            <a:ext uri="{FF2B5EF4-FFF2-40B4-BE49-F238E27FC236}">
              <a16:creationId xmlns:a16="http://schemas.microsoft.com/office/drawing/2014/main" id="{00000000-0008-0000-0300-00005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1" name="Imagem 850">
          <a:extLst>
            <a:ext uri="{FF2B5EF4-FFF2-40B4-BE49-F238E27FC236}">
              <a16:creationId xmlns:a16="http://schemas.microsoft.com/office/drawing/2014/main" id="{00000000-0008-0000-0300-00005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2" name="Imagem 851">
          <a:extLst>
            <a:ext uri="{FF2B5EF4-FFF2-40B4-BE49-F238E27FC236}">
              <a16:creationId xmlns:a16="http://schemas.microsoft.com/office/drawing/2014/main" id="{00000000-0008-0000-0300-00005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3" name="Imagem 852">
          <a:extLst>
            <a:ext uri="{FF2B5EF4-FFF2-40B4-BE49-F238E27FC236}">
              <a16:creationId xmlns:a16="http://schemas.microsoft.com/office/drawing/2014/main" id="{00000000-0008-0000-0300-00005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4" name="Imagem 853">
          <a:extLst>
            <a:ext uri="{FF2B5EF4-FFF2-40B4-BE49-F238E27FC236}">
              <a16:creationId xmlns:a16="http://schemas.microsoft.com/office/drawing/2014/main" id="{00000000-0008-0000-0300-00005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5" name="Imagem 854">
          <a:extLst>
            <a:ext uri="{FF2B5EF4-FFF2-40B4-BE49-F238E27FC236}">
              <a16:creationId xmlns:a16="http://schemas.microsoft.com/office/drawing/2014/main" id="{00000000-0008-0000-0300-00005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6" name="Imagem 855">
          <a:extLst>
            <a:ext uri="{FF2B5EF4-FFF2-40B4-BE49-F238E27FC236}">
              <a16:creationId xmlns:a16="http://schemas.microsoft.com/office/drawing/2014/main" id="{00000000-0008-0000-0300-00005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7" name="Imagem 856">
          <a:extLst>
            <a:ext uri="{FF2B5EF4-FFF2-40B4-BE49-F238E27FC236}">
              <a16:creationId xmlns:a16="http://schemas.microsoft.com/office/drawing/2014/main" id="{00000000-0008-0000-0300-00005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8" name="Imagem 857">
          <a:extLst>
            <a:ext uri="{FF2B5EF4-FFF2-40B4-BE49-F238E27FC236}">
              <a16:creationId xmlns:a16="http://schemas.microsoft.com/office/drawing/2014/main" id="{00000000-0008-0000-0300-00005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59" name="Imagem 858">
          <a:extLst>
            <a:ext uri="{FF2B5EF4-FFF2-40B4-BE49-F238E27FC236}">
              <a16:creationId xmlns:a16="http://schemas.microsoft.com/office/drawing/2014/main" id="{00000000-0008-0000-0300-00005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0" name="Imagem 859">
          <a:extLst>
            <a:ext uri="{FF2B5EF4-FFF2-40B4-BE49-F238E27FC236}">
              <a16:creationId xmlns:a16="http://schemas.microsoft.com/office/drawing/2014/main" id="{00000000-0008-0000-0300-00005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1" name="Imagem 860">
          <a:extLst>
            <a:ext uri="{FF2B5EF4-FFF2-40B4-BE49-F238E27FC236}">
              <a16:creationId xmlns:a16="http://schemas.microsoft.com/office/drawing/2014/main" id="{00000000-0008-0000-0300-00005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2" name="Imagem 861">
          <a:extLst>
            <a:ext uri="{FF2B5EF4-FFF2-40B4-BE49-F238E27FC236}">
              <a16:creationId xmlns:a16="http://schemas.microsoft.com/office/drawing/2014/main" id="{00000000-0008-0000-0300-00005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3" name="Imagem 862">
          <a:extLst>
            <a:ext uri="{FF2B5EF4-FFF2-40B4-BE49-F238E27FC236}">
              <a16:creationId xmlns:a16="http://schemas.microsoft.com/office/drawing/2014/main" id="{00000000-0008-0000-0300-00005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4" name="Imagem 863">
          <a:extLst>
            <a:ext uri="{FF2B5EF4-FFF2-40B4-BE49-F238E27FC236}">
              <a16:creationId xmlns:a16="http://schemas.microsoft.com/office/drawing/2014/main" id="{00000000-0008-0000-0300-00006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5" name="Imagem 864">
          <a:extLst>
            <a:ext uri="{FF2B5EF4-FFF2-40B4-BE49-F238E27FC236}">
              <a16:creationId xmlns:a16="http://schemas.microsoft.com/office/drawing/2014/main" id="{00000000-0008-0000-0300-00006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6" name="Imagem 865">
          <a:extLst>
            <a:ext uri="{FF2B5EF4-FFF2-40B4-BE49-F238E27FC236}">
              <a16:creationId xmlns:a16="http://schemas.microsoft.com/office/drawing/2014/main" id="{00000000-0008-0000-0300-00006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7" name="Imagem 866">
          <a:extLst>
            <a:ext uri="{FF2B5EF4-FFF2-40B4-BE49-F238E27FC236}">
              <a16:creationId xmlns:a16="http://schemas.microsoft.com/office/drawing/2014/main" id="{00000000-0008-0000-0300-00006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8" name="Imagem 867">
          <a:extLst>
            <a:ext uri="{FF2B5EF4-FFF2-40B4-BE49-F238E27FC236}">
              <a16:creationId xmlns:a16="http://schemas.microsoft.com/office/drawing/2014/main" id="{00000000-0008-0000-0300-00006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69" name="Imagem 868">
          <a:extLst>
            <a:ext uri="{FF2B5EF4-FFF2-40B4-BE49-F238E27FC236}">
              <a16:creationId xmlns:a16="http://schemas.microsoft.com/office/drawing/2014/main" id="{00000000-0008-0000-0300-00006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0" name="Imagem 869">
          <a:extLst>
            <a:ext uri="{FF2B5EF4-FFF2-40B4-BE49-F238E27FC236}">
              <a16:creationId xmlns:a16="http://schemas.microsoft.com/office/drawing/2014/main" id="{00000000-0008-0000-0300-00006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1" name="Imagem 870">
          <a:extLst>
            <a:ext uri="{FF2B5EF4-FFF2-40B4-BE49-F238E27FC236}">
              <a16:creationId xmlns:a16="http://schemas.microsoft.com/office/drawing/2014/main" id="{00000000-0008-0000-0300-00006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2" name="Imagem 871">
          <a:extLst>
            <a:ext uri="{FF2B5EF4-FFF2-40B4-BE49-F238E27FC236}">
              <a16:creationId xmlns:a16="http://schemas.microsoft.com/office/drawing/2014/main" id="{00000000-0008-0000-0300-00006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3" name="Imagem 872">
          <a:extLst>
            <a:ext uri="{FF2B5EF4-FFF2-40B4-BE49-F238E27FC236}">
              <a16:creationId xmlns:a16="http://schemas.microsoft.com/office/drawing/2014/main" id="{00000000-0008-0000-0300-00006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4" name="Imagem 873">
          <a:extLst>
            <a:ext uri="{FF2B5EF4-FFF2-40B4-BE49-F238E27FC236}">
              <a16:creationId xmlns:a16="http://schemas.microsoft.com/office/drawing/2014/main" id="{00000000-0008-0000-0300-00006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5" name="Imagem 874">
          <a:extLst>
            <a:ext uri="{FF2B5EF4-FFF2-40B4-BE49-F238E27FC236}">
              <a16:creationId xmlns:a16="http://schemas.microsoft.com/office/drawing/2014/main" id="{00000000-0008-0000-0300-00006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6" name="Imagem 875">
          <a:extLst>
            <a:ext uri="{FF2B5EF4-FFF2-40B4-BE49-F238E27FC236}">
              <a16:creationId xmlns:a16="http://schemas.microsoft.com/office/drawing/2014/main" id="{00000000-0008-0000-0300-00006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7" name="Imagem 876">
          <a:extLst>
            <a:ext uri="{FF2B5EF4-FFF2-40B4-BE49-F238E27FC236}">
              <a16:creationId xmlns:a16="http://schemas.microsoft.com/office/drawing/2014/main" id="{00000000-0008-0000-0300-00006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8" name="Imagem 877">
          <a:extLst>
            <a:ext uri="{FF2B5EF4-FFF2-40B4-BE49-F238E27FC236}">
              <a16:creationId xmlns:a16="http://schemas.microsoft.com/office/drawing/2014/main" id="{00000000-0008-0000-0300-00006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79" name="Imagem 878">
          <a:extLst>
            <a:ext uri="{FF2B5EF4-FFF2-40B4-BE49-F238E27FC236}">
              <a16:creationId xmlns:a16="http://schemas.microsoft.com/office/drawing/2014/main" id="{00000000-0008-0000-0300-00006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0" name="Imagem 879">
          <a:extLst>
            <a:ext uri="{FF2B5EF4-FFF2-40B4-BE49-F238E27FC236}">
              <a16:creationId xmlns:a16="http://schemas.microsoft.com/office/drawing/2014/main" id="{00000000-0008-0000-0300-00007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1" name="Imagem 880">
          <a:extLst>
            <a:ext uri="{FF2B5EF4-FFF2-40B4-BE49-F238E27FC236}">
              <a16:creationId xmlns:a16="http://schemas.microsoft.com/office/drawing/2014/main" id="{00000000-0008-0000-0300-00007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2" name="Imagem 881">
          <a:extLst>
            <a:ext uri="{FF2B5EF4-FFF2-40B4-BE49-F238E27FC236}">
              <a16:creationId xmlns:a16="http://schemas.microsoft.com/office/drawing/2014/main" id="{00000000-0008-0000-0300-00007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3" name="Imagem 882">
          <a:extLst>
            <a:ext uri="{FF2B5EF4-FFF2-40B4-BE49-F238E27FC236}">
              <a16:creationId xmlns:a16="http://schemas.microsoft.com/office/drawing/2014/main" id="{00000000-0008-0000-0300-00007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4" name="Imagem 883">
          <a:extLst>
            <a:ext uri="{FF2B5EF4-FFF2-40B4-BE49-F238E27FC236}">
              <a16:creationId xmlns:a16="http://schemas.microsoft.com/office/drawing/2014/main" id="{00000000-0008-0000-0300-00007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5" name="Imagem 884">
          <a:extLst>
            <a:ext uri="{FF2B5EF4-FFF2-40B4-BE49-F238E27FC236}">
              <a16:creationId xmlns:a16="http://schemas.microsoft.com/office/drawing/2014/main" id="{00000000-0008-0000-0300-00007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6" name="Imagem 885">
          <a:extLst>
            <a:ext uri="{FF2B5EF4-FFF2-40B4-BE49-F238E27FC236}">
              <a16:creationId xmlns:a16="http://schemas.microsoft.com/office/drawing/2014/main" id="{00000000-0008-0000-0300-00007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7" name="Imagem 886">
          <a:extLst>
            <a:ext uri="{FF2B5EF4-FFF2-40B4-BE49-F238E27FC236}">
              <a16:creationId xmlns:a16="http://schemas.microsoft.com/office/drawing/2014/main" id="{00000000-0008-0000-0300-00007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8" name="Imagem 887">
          <a:extLst>
            <a:ext uri="{FF2B5EF4-FFF2-40B4-BE49-F238E27FC236}">
              <a16:creationId xmlns:a16="http://schemas.microsoft.com/office/drawing/2014/main" id="{00000000-0008-0000-0300-00007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89" name="Imagem 888">
          <a:extLst>
            <a:ext uri="{FF2B5EF4-FFF2-40B4-BE49-F238E27FC236}">
              <a16:creationId xmlns:a16="http://schemas.microsoft.com/office/drawing/2014/main" id="{00000000-0008-0000-0300-00007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0" name="Imagem 889">
          <a:extLst>
            <a:ext uri="{FF2B5EF4-FFF2-40B4-BE49-F238E27FC236}">
              <a16:creationId xmlns:a16="http://schemas.microsoft.com/office/drawing/2014/main" id="{00000000-0008-0000-0300-00007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1" name="Imagem 890">
          <a:extLst>
            <a:ext uri="{FF2B5EF4-FFF2-40B4-BE49-F238E27FC236}">
              <a16:creationId xmlns:a16="http://schemas.microsoft.com/office/drawing/2014/main" id="{00000000-0008-0000-0300-00007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2" name="Imagem 891">
          <a:extLst>
            <a:ext uri="{FF2B5EF4-FFF2-40B4-BE49-F238E27FC236}">
              <a16:creationId xmlns:a16="http://schemas.microsoft.com/office/drawing/2014/main" id="{00000000-0008-0000-0300-00007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3" name="Imagem 892">
          <a:extLst>
            <a:ext uri="{FF2B5EF4-FFF2-40B4-BE49-F238E27FC236}">
              <a16:creationId xmlns:a16="http://schemas.microsoft.com/office/drawing/2014/main" id="{00000000-0008-0000-0300-00007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4" name="Imagem 893">
          <a:extLst>
            <a:ext uri="{FF2B5EF4-FFF2-40B4-BE49-F238E27FC236}">
              <a16:creationId xmlns:a16="http://schemas.microsoft.com/office/drawing/2014/main" id="{00000000-0008-0000-0300-00007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5" name="Imagem 894">
          <a:extLst>
            <a:ext uri="{FF2B5EF4-FFF2-40B4-BE49-F238E27FC236}">
              <a16:creationId xmlns:a16="http://schemas.microsoft.com/office/drawing/2014/main" id="{00000000-0008-0000-0300-00007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6" name="Imagem 895">
          <a:extLst>
            <a:ext uri="{FF2B5EF4-FFF2-40B4-BE49-F238E27FC236}">
              <a16:creationId xmlns:a16="http://schemas.microsoft.com/office/drawing/2014/main" id="{00000000-0008-0000-0300-00008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7" name="Imagem 896">
          <a:extLst>
            <a:ext uri="{FF2B5EF4-FFF2-40B4-BE49-F238E27FC236}">
              <a16:creationId xmlns:a16="http://schemas.microsoft.com/office/drawing/2014/main" id="{00000000-0008-0000-0300-00008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8" name="Imagem 897">
          <a:extLst>
            <a:ext uri="{FF2B5EF4-FFF2-40B4-BE49-F238E27FC236}">
              <a16:creationId xmlns:a16="http://schemas.microsoft.com/office/drawing/2014/main" id="{00000000-0008-0000-0300-00008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899" name="Imagem 898">
          <a:extLst>
            <a:ext uri="{FF2B5EF4-FFF2-40B4-BE49-F238E27FC236}">
              <a16:creationId xmlns:a16="http://schemas.microsoft.com/office/drawing/2014/main" id="{00000000-0008-0000-0300-00008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0" name="Imagem 899">
          <a:extLst>
            <a:ext uri="{FF2B5EF4-FFF2-40B4-BE49-F238E27FC236}">
              <a16:creationId xmlns:a16="http://schemas.microsoft.com/office/drawing/2014/main" id="{00000000-0008-0000-0300-00008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1" name="Imagem 900">
          <a:extLst>
            <a:ext uri="{FF2B5EF4-FFF2-40B4-BE49-F238E27FC236}">
              <a16:creationId xmlns:a16="http://schemas.microsoft.com/office/drawing/2014/main" id="{00000000-0008-0000-0300-00008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2" name="Imagem 901">
          <a:extLst>
            <a:ext uri="{FF2B5EF4-FFF2-40B4-BE49-F238E27FC236}">
              <a16:creationId xmlns:a16="http://schemas.microsoft.com/office/drawing/2014/main" id="{00000000-0008-0000-0300-00008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3" name="Imagem 902">
          <a:extLst>
            <a:ext uri="{FF2B5EF4-FFF2-40B4-BE49-F238E27FC236}">
              <a16:creationId xmlns:a16="http://schemas.microsoft.com/office/drawing/2014/main" id="{00000000-0008-0000-0300-00008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4" name="Imagem 903">
          <a:extLst>
            <a:ext uri="{FF2B5EF4-FFF2-40B4-BE49-F238E27FC236}">
              <a16:creationId xmlns:a16="http://schemas.microsoft.com/office/drawing/2014/main" id="{00000000-0008-0000-0300-00008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5" name="Imagem 904">
          <a:extLst>
            <a:ext uri="{FF2B5EF4-FFF2-40B4-BE49-F238E27FC236}">
              <a16:creationId xmlns:a16="http://schemas.microsoft.com/office/drawing/2014/main" id="{00000000-0008-0000-0300-00008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6" name="Imagem 905">
          <a:extLst>
            <a:ext uri="{FF2B5EF4-FFF2-40B4-BE49-F238E27FC236}">
              <a16:creationId xmlns:a16="http://schemas.microsoft.com/office/drawing/2014/main" id="{00000000-0008-0000-0300-00008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7" name="Imagem 906">
          <a:extLst>
            <a:ext uri="{FF2B5EF4-FFF2-40B4-BE49-F238E27FC236}">
              <a16:creationId xmlns:a16="http://schemas.microsoft.com/office/drawing/2014/main" id="{00000000-0008-0000-0300-00008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8" name="Imagem 907">
          <a:extLst>
            <a:ext uri="{FF2B5EF4-FFF2-40B4-BE49-F238E27FC236}">
              <a16:creationId xmlns:a16="http://schemas.microsoft.com/office/drawing/2014/main" id="{00000000-0008-0000-0300-00008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09" name="Imagem 908">
          <a:extLst>
            <a:ext uri="{FF2B5EF4-FFF2-40B4-BE49-F238E27FC236}">
              <a16:creationId xmlns:a16="http://schemas.microsoft.com/office/drawing/2014/main" id="{00000000-0008-0000-0300-00008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0" name="Imagem 909">
          <a:extLst>
            <a:ext uri="{FF2B5EF4-FFF2-40B4-BE49-F238E27FC236}">
              <a16:creationId xmlns:a16="http://schemas.microsoft.com/office/drawing/2014/main" id="{00000000-0008-0000-0300-00008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1" name="Imagem 910">
          <a:extLst>
            <a:ext uri="{FF2B5EF4-FFF2-40B4-BE49-F238E27FC236}">
              <a16:creationId xmlns:a16="http://schemas.microsoft.com/office/drawing/2014/main" id="{00000000-0008-0000-0300-00008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2" name="Imagem 911">
          <a:extLst>
            <a:ext uri="{FF2B5EF4-FFF2-40B4-BE49-F238E27FC236}">
              <a16:creationId xmlns:a16="http://schemas.microsoft.com/office/drawing/2014/main" id="{00000000-0008-0000-0300-00009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3" name="Imagem 912">
          <a:extLst>
            <a:ext uri="{FF2B5EF4-FFF2-40B4-BE49-F238E27FC236}">
              <a16:creationId xmlns:a16="http://schemas.microsoft.com/office/drawing/2014/main" id="{00000000-0008-0000-0300-00009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4" name="Imagem 913">
          <a:extLst>
            <a:ext uri="{FF2B5EF4-FFF2-40B4-BE49-F238E27FC236}">
              <a16:creationId xmlns:a16="http://schemas.microsoft.com/office/drawing/2014/main" id="{00000000-0008-0000-0300-00009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5" name="Imagem 914">
          <a:extLst>
            <a:ext uri="{FF2B5EF4-FFF2-40B4-BE49-F238E27FC236}">
              <a16:creationId xmlns:a16="http://schemas.microsoft.com/office/drawing/2014/main" id="{00000000-0008-0000-0300-00009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6" name="Imagem 915">
          <a:extLst>
            <a:ext uri="{FF2B5EF4-FFF2-40B4-BE49-F238E27FC236}">
              <a16:creationId xmlns:a16="http://schemas.microsoft.com/office/drawing/2014/main" id="{00000000-0008-0000-0300-00009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7" name="Imagem 916">
          <a:extLst>
            <a:ext uri="{FF2B5EF4-FFF2-40B4-BE49-F238E27FC236}">
              <a16:creationId xmlns:a16="http://schemas.microsoft.com/office/drawing/2014/main" id="{00000000-0008-0000-0300-00009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8" name="Imagem 917">
          <a:extLst>
            <a:ext uri="{FF2B5EF4-FFF2-40B4-BE49-F238E27FC236}">
              <a16:creationId xmlns:a16="http://schemas.microsoft.com/office/drawing/2014/main" id="{00000000-0008-0000-0300-00009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19" name="Imagem 918">
          <a:extLst>
            <a:ext uri="{FF2B5EF4-FFF2-40B4-BE49-F238E27FC236}">
              <a16:creationId xmlns:a16="http://schemas.microsoft.com/office/drawing/2014/main" id="{00000000-0008-0000-0300-00009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0" name="Imagem 919">
          <a:extLst>
            <a:ext uri="{FF2B5EF4-FFF2-40B4-BE49-F238E27FC236}">
              <a16:creationId xmlns:a16="http://schemas.microsoft.com/office/drawing/2014/main" id="{00000000-0008-0000-0300-00009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1" name="Imagem 920">
          <a:extLst>
            <a:ext uri="{FF2B5EF4-FFF2-40B4-BE49-F238E27FC236}">
              <a16:creationId xmlns:a16="http://schemas.microsoft.com/office/drawing/2014/main" id="{00000000-0008-0000-0300-00009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2" name="Imagem 921">
          <a:extLst>
            <a:ext uri="{FF2B5EF4-FFF2-40B4-BE49-F238E27FC236}">
              <a16:creationId xmlns:a16="http://schemas.microsoft.com/office/drawing/2014/main" id="{00000000-0008-0000-0300-00009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3" name="Imagem 922">
          <a:extLst>
            <a:ext uri="{FF2B5EF4-FFF2-40B4-BE49-F238E27FC236}">
              <a16:creationId xmlns:a16="http://schemas.microsoft.com/office/drawing/2014/main" id="{00000000-0008-0000-0300-00009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4" name="Imagem 923">
          <a:extLst>
            <a:ext uri="{FF2B5EF4-FFF2-40B4-BE49-F238E27FC236}">
              <a16:creationId xmlns:a16="http://schemas.microsoft.com/office/drawing/2014/main" id="{00000000-0008-0000-0300-00009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5" name="Imagem 924">
          <a:extLst>
            <a:ext uri="{FF2B5EF4-FFF2-40B4-BE49-F238E27FC236}">
              <a16:creationId xmlns:a16="http://schemas.microsoft.com/office/drawing/2014/main" id="{00000000-0008-0000-0300-00009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6" name="Imagem 925">
          <a:extLst>
            <a:ext uri="{FF2B5EF4-FFF2-40B4-BE49-F238E27FC236}">
              <a16:creationId xmlns:a16="http://schemas.microsoft.com/office/drawing/2014/main" id="{00000000-0008-0000-0300-00009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7" name="Imagem 926">
          <a:extLst>
            <a:ext uri="{FF2B5EF4-FFF2-40B4-BE49-F238E27FC236}">
              <a16:creationId xmlns:a16="http://schemas.microsoft.com/office/drawing/2014/main" id="{00000000-0008-0000-0300-00009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8" name="Imagem 927">
          <a:extLst>
            <a:ext uri="{FF2B5EF4-FFF2-40B4-BE49-F238E27FC236}">
              <a16:creationId xmlns:a16="http://schemas.microsoft.com/office/drawing/2014/main" id="{00000000-0008-0000-0300-0000A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29" name="Imagem 928">
          <a:extLst>
            <a:ext uri="{FF2B5EF4-FFF2-40B4-BE49-F238E27FC236}">
              <a16:creationId xmlns:a16="http://schemas.microsoft.com/office/drawing/2014/main" id="{00000000-0008-0000-0300-0000A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0" name="Imagem 929">
          <a:extLst>
            <a:ext uri="{FF2B5EF4-FFF2-40B4-BE49-F238E27FC236}">
              <a16:creationId xmlns:a16="http://schemas.microsoft.com/office/drawing/2014/main" id="{00000000-0008-0000-0300-0000A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1" name="Imagem 930">
          <a:extLst>
            <a:ext uri="{FF2B5EF4-FFF2-40B4-BE49-F238E27FC236}">
              <a16:creationId xmlns:a16="http://schemas.microsoft.com/office/drawing/2014/main" id="{00000000-0008-0000-0300-0000A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2" name="Imagem 931">
          <a:extLst>
            <a:ext uri="{FF2B5EF4-FFF2-40B4-BE49-F238E27FC236}">
              <a16:creationId xmlns:a16="http://schemas.microsoft.com/office/drawing/2014/main" id="{00000000-0008-0000-0300-0000A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3" name="Imagem 932">
          <a:extLst>
            <a:ext uri="{FF2B5EF4-FFF2-40B4-BE49-F238E27FC236}">
              <a16:creationId xmlns:a16="http://schemas.microsoft.com/office/drawing/2014/main" id="{00000000-0008-0000-0300-0000A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4" name="Imagem 933">
          <a:extLst>
            <a:ext uri="{FF2B5EF4-FFF2-40B4-BE49-F238E27FC236}">
              <a16:creationId xmlns:a16="http://schemas.microsoft.com/office/drawing/2014/main" id="{00000000-0008-0000-0300-0000A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5" name="Imagem 934">
          <a:extLst>
            <a:ext uri="{FF2B5EF4-FFF2-40B4-BE49-F238E27FC236}">
              <a16:creationId xmlns:a16="http://schemas.microsoft.com/office/drawing/2014/main" id="{00000000-0008-0000-0300-0000A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6" name="Imagem 935">
          <a:extLst>
            <a:ext uri="{FF2B5EF4-FFF2-40B4-BE49-F238E27FC236}">
              <a16:creationId xmlns:a16="http://schemas.microsoft.com/office/drawing/2014/main" id="{00000000-0008-0000-0300-0000A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7" name="Imagem 936">
          <a:extLst>
            <a:ext uri="{FF2B5EF4-FFF2-40B4-BE49-F238E27FC236}">
              <a16:creationId xmlns:a16="http://schemas.microsoft.com/office/drawing/2014/main" id="{00000000-0008-0000-0300-0000A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8" name="Imagem 937">
          <a:extLst>
            <a:ext uri="{FF2B5EF4-FFF2-40B4-BE49-F238E27FC236}">
              <a16:creationId xmlns:a16="http://schemas.microsoft.com/office/drawing/2014/main" id="{00000000-0008-0000-0300-0000A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39" name="Imagem 938">
          <a:extLst>
            <a:ext uri="{FF2B5EF4-FFF2-40B4-BE49-F238E27FC236}">
              <a16:creationId xmlns:a16="http://schemas.microsoft.com/office/drawing/2014/main" id="{00000000-0008-0000-0300-0000A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0" name="Imagem 939">
          <a:extLst>
            <a:ext uri="{FF2B5EF4-FFF2-40B4-BE49-F238E27FC236}">
              <a16:creationId xmlns:a16="http://schemas.microsoft.com/office/drawing/2014/main" id="{00000000-0008-0000-0300-0000A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1" name="Imagem 940">
          <a:extLst>
            <a:ext uri="{FF2B5EF4-FFF2-40B4-BE49-F238E27FC236}">
              <a16:creationId xmlns:a16="http://schemas.microsoft.com/office/drawing/2014/main" id="{00000000-0008-0000-0300-0000A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2" name="Imagem 941">
          <a:extLst>
            <a:ext uri="{FF2B5EF4-FFF2-40B4-BE49-F238E27FC236}">
              <a16:creationId xmlns:a16="http://schemas.microsoft.com/office/drawing/2014/main" id="{00000000-0008-0000-0300-0000A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3" name="Imagem 942">
          <a:extLst>
            <a:ext uri="{FF2B5EF4-FFF2-40B4-BE49-F238E27FC236}">
              <a16:creationId xmlns:a16="http://schemas.microsoft.com/office/drawing/2014/main" id="{00000000-0008-0000-0300-0000A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4" name="Imagem 943">
          <a:extLst>
            <a:ext uri="{FF2B5EF4-FFF2-40B4-BE49-F238E27FC236}">
              <a16:creationId xmlns:a16="http://schemas.microsoft.com/office/drawing/2014/main" id="{00000000-0008-0000-0300-0000B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5" name="Imagem 944">
          <a:extLst>
            <a:ext uri="{FF2B5EF4-FFF2-40B4-BE49-F238E27FC236}">
              <a16:creationId xmlns:a16="http://schemas.microsoft.com/office/drawing/2014/main" id="{00000000-0008-0000-0300-0000B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6" name="Imagem 945">
          <a:extLst>
            <a:ext uri="{FF2B5EF4-FFF2-40B4-BE49-F238E27FC236}">
              <a16:creationId xmlns:a16="http://schemas.microsoft.com/office/drawing/2014/main" id="{00000000-0008-0000-0300-0000B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7" name="Imagem 946">
          <a:extLst>
            <a:ext uri="{FF2B5EF4-FFF2-40B4-BE49-F238E27FC236}">
              <a16:creationId xmlns:a16="http://schemas.microsoft.com/office/drawing/2014/main" id="{00000000-0008-0000-0300-0000B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8" name="Imagem 947">
          <a:extLst>
            <a:ext uri="{FF2B5EF4-FFF2-40B4-BE49-F238E27FC236}">
              <a16:creationId xmlns:a16="http://schemas.microsoft.com/office/drawing/2014/main" id="{00000000-0008-0000-0300-0000B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49" name="Imagem 948">
          <a:extLst>
            <a:ext uri="{FF2B5EF4-FFF2-40B4-BE49-F238E27FC236}">
              <a16:creationId xmlns:a16="http://schemas.microsoft.com/office/drawing/2014/main" id="{00000000-0008-0000-0300-0000B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0" name="Imagem 949">
          <a:extLst>
            <a:ext uri="{FF2B5EF4-FFF2-40B4-BE49-F238E27FC236}">
              <a16:creationId xmlns:a16="http://schemas.microsoft.com/office/drawing/2014/main" id="{00000000-0008-0000-0300-0000B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1" name="Imagem 950">
          <a:extLst>
            <a:ext uri="{FF2B5EF4-FFF2-40B4-BE49-F238E27FC236}">
              <a16:creationId xmlns:a16="http://schemas.microsoft.com/office/drawing/2014/main" id="{00000000-0008-0000-0300-0000B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2" name="Imagem 951">
          <a:extLst>
            <a:ext uri="{FF2B5EF4-FFF2-40B4-BE49-F238E27FC236}">
              <a16:creationId xmlns:a16="http://schemas.microsoft.com/office/drawing/2014/main" id="{00000000-0008-0000-0300-0000B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3" name="Imagem 952">
          <a:extLst>
            <a:ext uri="{FF2B5EF4-FFF2-40B4-BE49-F238E27FC236}">
              <a16:creationId xmlns:a16="http://schemas.microsoft.com/office/drawing/2014/main" id="{00000000-0008-0000-0300-0000B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4" name="Imagem 953">
          <a:extLst>
            <a:ext uri="{FF2B5EF4-FFF2-40B4-BE49-F238E27FC236}">
              <a16:creationId xmlns:a16="http://schemas.microsoft.com/office/drawing/2014/main" id="{00000000-0008-0000-0300-0000B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5" name="Imagem 954">
          <a:extLst>
            <a:ext uri="{FF2B5EF4-FFF2-40B4-BE49-F238E27FC236}">
              <a16:creationId xmlns:a16="http://schemas.microsoft.com/office/drawing/2014/main" id="{00000000-0008-0000-0300-0000B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6" name="Imagem 955">
          <a:extLst>
            <a:ext uri="{FF2B5EF4-FFF2-40B4-BE49-F238E27FC236}">
              <a16:creationId xmlns:a16="http://schemas.microsoft.com/office/drawing/2014/main" id="{00000000-0008-0000-0300-0000B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7" name="Imagem 956">
          <a:extLst>
            <a:ext uri="{FF2B5EF4-FFF2-40B4-BE49-F238E27FC236}">
              <a16:creationId xmlns:a16="http://schemas.microsoft.com/office/drawing/2014/main" id="{00000000-0008-0000-0300-0000B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8" name="Imagem 957">
          <a:extLst>
            <a:ext uri="{FF2B5EF4-FFF2-40B4-BE49-F238E27FC236}">
              <a16:creationId xmlns:a16="http://schemas.microsoft.com/office/drawing/2014/main" id="{00000000-0008-0000-0300-0000B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59" name="Imagem 958">
          <a:extLst>
            <a:ext uri="{FF2B5EF4-FFF2-40B4-BE49-F238E27FC236}">
              <a16:creationId xmlns:a16="http://schemas.microsoft.com/office/drawing/2014/main" id="{00000000-0008-0000-0300-0000B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0" name="Imagem 959">
          <a:extLst>
            <a:ext uri="{FF2B5EF4-FFF2-40B4-BE49-F238E27FC236}">
              <a16:creationId xmlns:a16="http://schemas.microsoft.com/office/drawing/2014/main" id="{00000000-0008-0000-0300-0000C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1" name="Imagem 960">
          <a:extLst>
            <a:ext uri="{FF2B5EF4-FFF2-40B4-BE49-F238E27FC236}">
              <a16:creationId xmlns:a16="http://schemas.microsoft.com/office/drawing/2014/main" id="{00000000-0008-0000-0300-0000C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2" name="Imagem 961">
          <a:extLst>
            <a:ext uri="{FF2B5EF4-FFF2-40B4-BE49-F238E27FC236}">
              <a16:creationId xmlns:a16="http://schemas.microsoft.com/office/drawing/2014/main" id="{00000000-0008-0000-0300-0000C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3" name="Imagem 962">
          <a:extLst>
            <a:ext uri="{FF2B5EF4-FFF2-40B4-BE49-F238E27FC236}">
              <a16:creationId xmlns:a16="http://schemas.microsoft.com/office/drawing/2014/main" id="{00000000-0008-0000-0300-0000C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4" name="Imagem 963">
          <a:extLst>
            <a:ext uri="{FF2B5EF4-FFF2-40B4-BE49-F238E27FC236}">
              <a16:creationId xmlns:a16="http://schemas.microsoft.com/office/drawing/2014/main" id="{00000000-0008-0000-0300-0000C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5" name="Imagem 964">
          <a:extLst>
            <a:ext uri="{FF2B5EF4-FFF2-40B4-BE49-F238E27FC236}">
              <a16:creationId xmlns:a16="http://schemas.microsoft.com/office/drawing/2014/main" id="{00000000-0008-0000-0300-0000C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6" name="Imagem 965">
          <a:extLst>
            <a:ext uri="{FF2B5EF4-FFF2-40B4-BE49-F238E27FC236}">
              <a16:creationId xmlns:a16="http://schemas.microsoft.com/office/drawing/2014/main" id="{00000000-0008-0000-0300-0000C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7" name="Imagem 966">
          <a:extLst>
            <a:ext uri="{FF2B5EF4-FFF2-40B4-BE49-F238E27FC236}">
              <a16:creationId xmlns:a16="http://schemas.microsoft.com/office/drawing/2014/main" id="{00000000-0008-0000-0300-0000C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8" name="Imagem 967">
          <a:extLst>
            <a:ext uri="{FF2B5EF4-FFF2-40B4-BE49-F238E27FC236}">
              <a16:creationId xmlns:a16="http://schemas.microsoft.com/office/drawing/2014/main" id="{00000000-0008-0000-0300-0000C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69" name="Imagem 968">
          <a:extLst>
            <a:ext uri="{FF2B5EF4-FFF2-40B4-BE49-F238E27FC236}">
              <a16:creationId xmlns:a16="http://schemas.microsoft.com/office/drawing/2014/main" id="{00000000-0008-0000-0300-0000C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0" name="Imagem 969">
          <a:extLst>
            <a:ext uri="{FF2B5EF4-FFF2-40B4-BE49-F238E27FC236}">
              <a16:creationId xmlns:a16="http://schemas.microsoft.com/office/drawing/2014/main" id="{00000000-0008-0000-0300-0000C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1" name="Imagem 970">
          <a:extLst>
            <a:ext uri="{FF2B5EF4-FFF2-40B4-BE49-F238E27FC236}">
              <a16:creationId xmlns:a16="http://schemas.microsoft.com/office/drawing/2014/main" id="{00000000-0008-0000-0300-0000C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2" name="Imagem 971">
          <a:extLst>
            <a:ext uri="{FF2B5EF4-FFF2-40B4-BE49-F238E27FC236}">
              <a16:creationId xmlns:a16="http://schemas.microsoft.com/office/drawing/2014/main" id="{00000000-0008-0000-0300-0000C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3" name="Imagem 972">
          <a:extLst>
            <a:ext uri="{FF2B5EF4-FFF2-40B4-BE49-F238E27FC236}">
              <a16:creationId xmlns:a16="http://schemas.microsoft.com/office/drawing/2014/main" id="{00000000-0008-0000-0300-0000C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4" name="Imagem 973">
          <a:extLst>
            <a:ext uri="{FF2B5EF4-FFF2-40B4-BE49-F238E27FC236}">
              <a16:creationId xmlns:a16="http://schemas.microsoft.com/office/drawing/2014/main" id="{00000000-0008-0000-0300-0000C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5" name="Imagem 974">
          <a:extLst>
            <a:ext uri="{FF2B5EF4-FFF2-40B4-BE49-F238E27FC236}">
              <a16:creationId xmlns:a16="http://schemas.microsoft.com/office/drawing/2014/main" id="{00000000-0008-0000-0300-0000C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6" name="Imagem 975">
          <a:extLst>
            <a:ext uri="{FF2B5EF4-FFF2-40B4-BE49-F238E27FC236}">
              <a16:creationId xmlns:a16="http://schemas.microsoft.com/office/drawing/2014/main" id="{00000000-0008-0000-0300-0000D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7" name="Imagem 976">
          <a:extLst>
            <a:ext uri="{FF2B5EF4-FFF2-40B4-BE49-F238E27FC236}">
              <a16:creationId xmlns:a16="http://schemas.microsoft.com/office/drawing/2014/main" id="{00000000-0008-0000-0300-0000D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8" name="Imagem 977">
          <a:extLst>
            <a:ext uri="{FF2B5EF4-FFF2-40B4-BE49-F238E27FC236}">
              <a16:creationId xmlns:a16="http://schemas.microsoft.com/office/drawing/2014/main" id="{00000000-0008-0000-0300-0000D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79" name="Imagem 978">
          <a:extLst>
            <a:ext uri="{FF2B5EF4-FFF2-40B4-BE49-F238E27FC236}">
              <a16:creationId xmlns:a16="http://schemas.microsoft.com/office/drawing/2014/main" id="{00000000-0008-0000-0300-0000D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0" name="Imagem 979">
          <a:extLst>
            <a:ext uri="{FF2B5EF4-FFF2-40B4-BE49-F238E27FC236}">
              <a16:creationId xmlns:a16="http://schemas.microsoft.com/office/drawing/2014/main" id="{00000000-0008-0000-0300-0000D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1" name="Imagem 980">
          <a:extLst>
            <a:ext uri="{FF2B5EF4-FFF2-40B4-BE49-F238E27FC236}">
              <a16:creationId xmlns:a16="http://schemas.microsoft.com/office/drawing/2014/main" id="{00000000-0008-0000-0300-0000D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2" name="Imagem 981">
          <a:extLst>
            <a:ext uri="{FF2B5EF4-FFF2-40B4-BE49-F238E27FC236}">
              <a16:creationId xmlns:a16="http://schemas.microsoft.com/office/drawing/2014/main" id="{00000000-0008-0000-0300-0000D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3" name="Imagem 982">
          <a:extLst>
            <a:ext uri="{FF2B5EF4-FFF2-40B4-BE49-F238E27FC236}">
              <a16:creationId xmlns:a16="http://schemas.microsoft.com/office/drawing/2014/main" id="{00000000-0008-0000-0300-0000D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4" name="Imagem 983">
          <a:extLst>
            <a:ext uri="{FF2B5EF4-FFF2-40B4-BE49-F238E27FC236}">
              <a16:creationId xmlns:a16="http://schemas.microsoft.com/office/drawing/2014/main" id="{00000000-0008-0000-0300-0000D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5" name="Imagem 984">
          <a:extLst>
            <a:ext uri="{FF2B5EF4-FFF2-40B4-BE49-F238E27FC236}">
              <a16:creationId xmlns:a16="http://schemas.microsoft.com/office/drawing/2014/main" id="{00000000-0008-0000-0300-0000D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6" name="Imagem 985">
          <a:extLst>
            <a:ext uri="{FF2B5EF4-FFF2-40B4-BE49-F238E27FC236}">
              <a16:creationId xmlns:a16="http://schemas.microsoft.com/office/drawing/2014/main" id="{00000000-0008-0000-0300-0000D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7" name="Imagem 986">
          <a:extLst>
            <a:ext uri="{FF2B5EF4-FFF2-40B4-BE49-F238E27FC236}">
              <a16:creationId xmlns:a16="http://schemas.microsoft.com/office/drawing/2014/main" id="{00000000-0008-0000-0300-0000D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8" name="Imagem 987">
          <a:extLst>
            <a:ext uri="{FF2B5EF4-FFF2-40B4-BE49-F238E27FC236}">
              <a16:creationId xmlns:a16="http://schemas.microsoft.com/office/drawing/2014/main" id="{00000000-0008-0000-0300-0000D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89" name="Imagem 988">
          <a:extLst>
            <a:ext uri="{FF2B5EF4-FFF2-40B4-BE49-F238E27FC236}">
              <a16:creationId xmlns:a16="http://schemas.microsoft.com/office/drawing/2014/main" id="{00000000-0008-0000-0300-0000D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0" name="Imagem 989">
          <a:extLst>
            <a:ext uri="{FF2B5EF4-FFF2-40B4-BE49-F238E27FC236}">
              <a16:creationId xmlns:a16="http://schemas.microsoft.com/office/drawing/2014/main" id="{00000000-0008-0000-0300-0000D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1" name="Imagem 990">
          <a:extLst>
            <a:ext uri="{FF2B5EF4-FFF2-40B4-BE49-F238E27FC236}">
              <a16:creationId xmlns:a16="http://schemas.microsoft.com/office/drawing/2014/main" id="{00000000-0008-0000-0300-0000D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2" name="Imagem 991">
          <a:extLst>
            <a:ext uri="{FF2B5EF4-FFF2-40B4-BE49-F238E27FC236}">
              <a16:creationId xmlns:a16="http://schemas.microsoft.com/office/drawing/2014/main" id="{00000000-0008-0000-0300-0000E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3" name="Imagem 992">
          <a:extLst>
            <a:ext uri="{FF2B5EF4-FFF2-40B4-BE49-F238E27FC236}">
              <a16:creationId xmlns:a16="http://schemas.microsoft.com/office/drawing/2014/main" id="{00000000-0008-0000-0300-0000E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4" name="Imagem 993">
          <a:extLst>
            <a:ext uri="{FF2B5EF4-FFF2-40B4-BE49-F238E27FC236}">
              <a16:creationId xmlns:a16="http://schemas.microsoft.com/office/drawing/2014/main" id="{00000000-0008-0000-0300-0000E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5" name="Imagem 994">
          <a:extLst>
            <a:ext uri="{FF2B5EF4-FFF2-40B4-BE49-F238E27FC236}">
              <a16:creationId xmlns:a16="http://schemas.microsoft.com/office/drawing/2014/main" id="{00000000-0008-0000-0300-0000E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6" name="Imagem 995">
          <a:extLst>
            <a:ext uri="{FF2B5EF4-FFF2-40B4-BE49-F238E27FC236}">
              <a16:creationId xmlns:a16="http://schemas.microsoft.com/office/drawing/2014/main" id="{00000000-0008-0000-0300-0000E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7" name="Imagem 996">
          <a:extLst>
            <a:ext uri="{FF2B5EF4-FFF2-40B4-BE49-F238E27FC236}">
              <a16:creationId xmlns:a16="http://schemas.microsoft.com/office/drawing/2014/main" id="{00000000-0008-0000-0300-0000E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8" name="Imagem 997">
          <a:extLst>
            <a:ext uri="{FF2B5EF4-FFF2-40B4-BE49-F238E27FC236}">
              <a16:creationId xmlns:a16="http://schemas.microsoft.com/office/drawing/2014/main" id="{00000000-0008-0000-0300-0000E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999" name="Imagem 998">
          <a:extLst>
            <a:ext uri="{FF2B5EF4-FFF2-40B4-BE49-F238E27FC236}">
              <a16:creationId xmlns:a16="http://schemas.microsoft.com/office/drawing/2014/main" id="{00000000-0008-0000-0300-0000E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0" name="Imagem 999">
          <a:extLst>
            <a:ext uri="{FF2B5EF4-FFF2-40B4-BE49-F238E27FC236}">
              <a16:creationId xmlns:a16="http://schemas.microsoft.com/office/drawing/2014/main" id="{00000000-0008-0000-0300-0000E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1" name="Imagem 1000">
          <a:extLst>
            <a:ext uri="{FF2B5EF4-FFF2-40B4-BE49-F238E27FC236}">
              <a16:creationId xmlns:a16="http://schemas.microsoft.com/office/drawing/2014/main" id="{00000000-0008-0000-0300-0000E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2" name="Imagem 1001">
          <a:extLst>
            <a:ext uri="{FF2B5EF4-FFF2-40B4-BE49-F238E27FC236}">
              <a16:creationId xmlns:a16="http://schemas.microsoft.com/office/drawing/2014/main" id="{00000000-0008-0000-0300-0000E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3" name="Imagem 1002">
          <a:extLst>
            <a:ext uri="{FF2B5EF4-FFF2-40B4-BE49-F238E27FC236}">
              <a16:creationId xmlns:a16="http://schemas.microsoft.com/office/drawing/2014/main" id="{00000000-0008-0000-0300-0000E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4" name="Imagem 1003">
          <a:extLst>
            <a:ext uri="{FF2B5EF4-FFF2-40B4-BE49-F238E27FC236}">
              <a16:creationId xmlns:a16="http://schemas.microsoft.com/office/drawing/2014/main" id="{00000000-0008-0000-0300-0000E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5" name="Imagem 1004">
          <a:extLst>
            <a:ext uri="{FF2B5EF4-FFF2-40B4-BE49-F238E27FC236}">
              <a16:creationId xmlns:a16="http://schemas.microsoft.com/office/drawing/2014/main" id="{00000000-0008-0000-0300-0000E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6" name="Imagem 1005">
          <a:extLst>
            <a:ext uri="{FF2B5EF4-FFF2-40B4-BE49-F238E27FC236}">
              <a16:creationId xmlns:a16="http://schemas.microsoft.com/office/drawing/2014/main" id="{00000000-0008-0000-0300-0000E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7" name="Imagem 1006">
          <a:extLst>
            <a:ext uri="{FF2B5EF4-FFF2-40B4-BE49-F238E27FC236}">
              <a16:creationId xmlns:a16="http://schemas.microsoft.com/office/drawing/2014/main" id="{00000000-0008-0000-0300-0000E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8" name="Imagem 1007">
          <a:extLst>
            <a:ext uri="{FF2B5EF4-FFF2-40B4-BE49-F238E27FC236}">
              <a16:creationId xmlns:a16="http://schemas.microsoft.com/office/drawing/2014/main" id="{00000000-0008-0000-0300-0000F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09" name="Imagem 1008">
          <a:extLst>
            <a:ext uri="{FF2B5EF4-FFF2-40B4-BE49-F238E27FC236}">
              <a16:creationId xmlns:a16="http://schemas.microsoft.com/office/drawing/2014/main" id="{00000000-0008-0000-0300-0000F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0" name="Imagem 1009">
          <a:extLst>
            <a:ext uri="{FF2B5EF4-FFF2-40B4-BE49-F238E27FC236}">
              <a16:creationId xmlns:a16="http://schemas.microsoft.com/office/drawing/2014/main" id="{00000000-0008-0000-0300-0000F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1" name="Imagem 1010">
          <a:extLst>
            <a:ext uri="{FF2B5EF4-FFF2-40B4-BE49-F238E27FC236}">
              <a16:creationId xmlns:a16="http://schemas.microsoft.com/office/drawing/2014/main" id="{00000000-0008-0000-0300-0000F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2" name="Imagem 1011">
          <a:extLst>
            <a:ext uri="{FF2B5EF4-FFF2-40B4-BE49-F238E27FC236}">
              <a16:creationId xmlns:a16="http://schemas.microsoft.com/office/drawing/2014/main" id="{00000000-0008-0000-0300-0000F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3" name="Imagem 1012">
          <a:extLst>
            <a:ext uri="{FF2B5EF4-FFF2-40B4-BE49-F238E27FC236}">
              <a16:creationId xmlns:a16="http://schemas.microsoft.com/office/drawing/2014/main" id="{00000000-0008-0000-0300-0000F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4" name="Imagem 1013">
          <a:extLst>
            <a:ext uri="{FF2B5EF4-FFF2-40B4-BE49-F238E27FC236}">
              <a16:creationId xmlns:a16="http://schemas.microsoft.com/office/drawing/2014/main" id="{00000000-0008-0000-0300-0000F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5" name="Imagem 1014">
          <a:extLst>
            <a:ext uri="{FF2B5EF4-FFF2-40B4-BE49-F238E27FC236}">
              <a16:creationId xmlns:a16="http://schemas.microsoft.com/office/drawing/2014/main" id="{00000000-0008-0000-0300-0000F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6" name="Imagem 1015">
          <a:extLst>
            <a:ext uri="{FF2B5EF4-FFF2-40B4-BE49-F238E27FC236}">
              <a16:creationId xmlns:a16="http://schemas.microsoft.com/office/drawing/2014/main" id="{00000000-0008-0000-0300-0000F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7" name="Imagem 1016">
          <a:extLst>
            <a:ext uri="{FF2B5EF4-FFF2-40B4-BE49-F238E27FC236}">
              <a16:creationId xmlns:a16="http://schemas.microsoft.com/office/drawing/2014/main" id="{00000000-0008-0000-0300-0000F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8" name="Imagem 1017">
          <a:extLst>
            <a:ext uri="{FF2B5EF4-FFF2-40B4-BE49-F238E27FC236}">
              <a16:creationId xmlns:a16="http://schemas.microsoft.com/office/drawing/2014/main" id="{00000000-0008-0000-0300-0000F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19" name="Imagem 1018">
          <a:extLst>
            <a:ext uri="{FF2B5EF4-FFF2-40B4-BE49-F238E27FC236}">
              <a16:creationId xmlns:a16="http://schemas.microsoft.com/office/drawing/2014/main" id="{00000000-0008-0000-0300-0000F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0" name="Imagem 1019">
          <a:extLst>
            <a:ext uri="{FF2B5EF4-FFF2-40B4-BE49-F238E27FC236}">
              <a16:creationId xmlns:a16="http://schemas.microsoft.com/office/drawing/2014/main" id="{00000000-0008-0000-0300-0000F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1" name="Imagem 1020">
          <a:extLst>
            <a:ext uri="{FF2B5EF4-FFF2-40B4-BE49-F238E27FC236}">
              <a16:creationId xmlns:a16="http://schemas.microsoft.com/office/drawing/2014/main" id="{00000000-0008-0000-0300-0000F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2" name="Imagem 1021">
          <a:extLst>
            <a:ext uri="{FF2B5EF4-FFF2-40B4-BE49-F238E27FC236}">
              <a16:creationId xmlns:a16="http://schemas.microsoft.com/office/drawing/2014/main" id="{00000000-0008-0000-0300-0000F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3" name="Imagem 1022">
          <a:extLst>
            <a:ext uri="{FF2B5EF4-FFF2-40B4-BE49-F238E27FC236}">
              <a16:creationId xmlns:a16="http://schemas.microsoft.com/office/drawing/2014/main" id="{00000000-0008-0000-0300-0000F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4" name="Imagem 1023">
          <a:extLst>
            <a:ext uri="{FF2B5EF4-FFF2-40B4-BE49-F238E27FC236}">
              <a16:creationId xmlns:a16="http://schemas.microsoft.com/office/drawing/2014/main" id="{00000000-0008-0000-0300-00000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5" name="Imagem 1024">
          <a:extLst>
            <a:ext uri="{FF2B5EF4-FFF2-40B4-BE49-F238E27FC236}">
              <a16:creationId xmlns:a16="http://schemas.microsoft.com/office/drawing/2014/main" id="{00000000-0008-0000-0300-00000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6" name="Imagem 1025">
          <a:extLst>
            <a:ext uri="{FF2B5EF4-FFF2-40B4-BE49-F238E27FC236}">
              <a16:creationId xmlns:a16="http://schemas.microsoft.com/office/drawing/2014/main" id="{00000000-0008-0000-0300-00000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7" name="Imagem 1026">
          <a:extLst>
            <a:ext uri="{FF2B5EF4-FFF2-40B4-BE49-F238E27FC236}">
              <a16:creationId xmlns:a16="http://schemas.microsoft.com/office/drawing/2014/main" id="{00000000-0008-0000-0300-00000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8" name="Imagem 1027">
          <a:extLst>
            <a:ext uri="{FF2B5EF4-FFF2-40B4-BE49-F238E27FC236}">
              <a16:creationId xmlns:a16="http://schemas.microsoft.com/office/drawing/2014/main" id="{00000000-0008-0000-0300-00000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29" name="Imagem 1028">
          <a:extLst>
            <a:ext uri="{FF2B5EF4-FFF2-40B4-BE49-F238E27FC236}">
              <a16:creationId xmlns:a16="http://schemas.microsoft.com/office/drawing/2014/main" id="{00000000-0008-0000-0300-00000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0" name="Imagem 1029">
          <a:extLst>
            <a:ext uri="{FF2B5EF4-FFF2-40B4-BE49-F238E27FC236}">
              <a16:creationId xmlns:a16="http://schemas.microsoft.com/office/drawing/2014/main" id="{00000000-0008-0000-0300-00000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1" name="Imagem 1030">
          <a:extLst>
            <a:ext uri="{FF2B5EF4-FFF2-40B4-BE49-F238E27FC236}">
              <a16:creationId xmlns:a16="http://schemas.microsoft.com/office/drawing/2014/main" id="{00000000-0008-0000-0300-00000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2" name="Imagem 1031">
          <a:extLst>
            <a:ext uri="{FF2B5EF4-FFF2-40B4-BE49-F238E27FC236}">
              <a16:creationId xmlns:a16="http://schemas.microsoft.com/office/drawing/2014/main" id="{00000000-0008-0000-0300-00000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3" name="Imagem 1032">
          <a:extLst>
            <a:ext uri="{FF2B5EF4-FFF2-40B4-BE49-F238E27FC236}">
              <a16:creationId xmlns:a16="http://schemas.microsoft.com/office/drawing/2014/main" id="{00000000-0008-0000-0300-00000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4" name="Imagem 1033">
          <a:extLst>
            <a:ext uri="{FF2B5EF4-FFF2-40B4-BE49-F238E27FC236}">
              <a16:creationId xmlns:a16="http://schemas.microsoft.com/office/drawing/2014/main" id="{00000000-0008-0000-0300-00000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5" name="Imagem 1034">
          <a:extLst>
            <a:ext uri="{FF2B5EF4-FFF2-40B4-BE49-F238E27FC236}">
              <a16:creationId xmlns:a16="http://schemas.microsoft.com/office/drawing/2014/main" id="{00000000-0008-0000-0300-00000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6" name="Imagem 1035">
          <a:extLst>
            <a:ext uri="{FF2B5EF4-FFF2-40B4-BE49-F238E27FC236}">
              <a16:creationId xmlns:a16="http://schemas.microsoft.com/office/drawing/2014/main" id="{00000000-0008-0000-0300-00000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7" name="Imagem 1036">
          <a:extLst>
            <a:ext uri="{FF2B5EF4-FFF2-40B4-BE49-F238E27FC236}">
              <a16:creationId xmlns:a16="http://schemas.microsoft.com/office/drawing/2014/main" id="{00000000-0008-0000-0300-00000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8" name="Imagem 1037">
          <a:extLst>
            <a:ext uri="{FF2B5EF4-FFF2-40B4-BE49-F238E27FC236}">
              <a16:creationId xmlns:a16="http://schemas.microsoft.com/office/drawing/2014/main" id="{00000000-0008-0000-0300-00000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39" name="Imagem 1038">
          <a:extLst>
            <a:ext uri="{FF2B5EF4-FFF2-40B4-BE49-F238E27FC236}">
              <a16:creationId xmlns:a16="http://schemas.microsoft.com/office/drawing/2014/main" id="{00000000-0008-0000-0300-00000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0" name="Imagem 1039">
          <a:extLst>
            <a:ext uri="{FF2B5EF4-FFF2-40B4-BE49-F238E27FC236}">
              <a16:creationId xmlns:a16="http://schemas.microsoft.com/office/drawing/2014/main" id="{00000000-0008-0000-0300-00001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1" name="Imagem 1040">
          <a:extLst>
            <a:ext uri="{FF2B5EF4-FFF2-40B4-BE49-F238E27FC236}">
              <a16:creationId xmlns:a16="http://schemas.microsoft.com/office/drawing/2014/main" id="{00000000-0008-0000-0300-00001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2" name="Imagem 1041">
          <a:extLst>
            <a:ext uri="{FF2B5EF4-FFF2-40B4-BE49-F238E27FC236}">
              <a16:creationId xmlns:a16="http://schemas.microsoft.com/office/drawing/2014/main" id="{00000000-0008-0000-0300-00001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3" name="Imagem 1042">
          <a:extLst>
            <a:ext uri="{FF2B5EF4-FFF2-40B4-BE49-F238E27FC236}">
              <a16:creationId xmlns:a16="http://schemas.microsoft.com/office/drawing/2014/main" id="{00000000-0008-0000-0300-00001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4" name="Imagem 1043">
          <a:extLst>
            <a:ext uri="{FF2B5EF4-FFF2-40B4-BE49-F238E27FC236}">
              <a16:creationId xmlns:a16="http://schemas.microsoft.com/office/drawing/2014/main" id="{00000000-0008-0000-0300-00001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5" name="Imagem 1044">
          <a:extLst>
            <a:ext uri="{FF2B5EF4-FFF2-40B4-BE49-F238E27FC236}">
              <a16:creationId xmlns:a16="http://schemas.microsoft.com/office/drawing/2014/main" id="{00000000-0008-0000-0300-00001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6" name="Imagem 1045">
          <a:extLst>
            <a:ext uri="{FF2B5EF4-FFF2-40B4-BE49-F238E27FC236}">
              <a16:creationId xmlns:a16="http://schemas.microsoft.com/office/drawing/2014/main" id="{00000000-0008-0000-0300-00001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7" name="Imagem 1046">
          <a:extLst>
            <a:ext uri="{FF2B5EF4-FFF2-40B4-BE49-F238E27FC236}">
              <a16:creationId xmlns:a16="http://schemas.microsoft.com/office/drawing/2014/main" id="{00000000-0008-0000-0300-00001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8" name="Imagem 1047">
          <a:extLst>
            <a:ext uri="{FF2B5EF4-FFF2-40B4-BE49-F238E27FC236}">
              <a16:creationId xmlns:a16="http://schemas.microsoft.com/office/drawing/2014/main" id="{00000000-0008-0000-0300-00001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49" name="Imagem 1048">
          <a:extLst>
            <a:ext uri="{FF2B5EF4-FFF2-40B4-BE49-F238E27FC236}">
              <a16:creationId xmlns:a16="http://schemas.microsoft.com/office/drawing/2014/main" id="{00000000-0008-0000-0300-00001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0" name="Imagem 1049">
          <a:extLst>
            <a:ext uri="{FF2B5EF4-FFF2-40B4-BE49-F238E27FC236}">
              <a16:creationId xmlns:a16="http://schemas.microsoft.com/office/drawing/2014/main" id="{00000000-0008-0000-0300-00001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1" name="Imagem 1050">
          <a:extLst>
            <a:ext uri="{FF2B5EF4-FFF2-40B4-BE49-F238E27FC236}">
              <a16:creationId xmlns:a16="http://schemas.microsoft.com/office/drawing/2014/main" id="{00000000-0008-0000-0300-00001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2" name="Imagem 1051">
          <a:extLst>
            <a:ext uri="{FF2B5EF4-FFF2-40B4-BE49-F238E27FC236}">
              <a16:creationId xmlns:a16="http://schemas.microsoft.com/office/drawing/2014/main" id="{00000000-0008-0000-0300-00001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3" name="Imagem 1052">
          <a:extLst>
            <a:ext uri="{FF2B5EF4-FFF2-40B4-BE49-F238E27FC236}">
              <a16:creationId xmlns:a16="http://schemas.microsoft.com/office/drawing/2014/main" id="{00000000-0008-0000-0300-00001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4" name="Imagem 1053">
          <a:extLst>
            <a:ext uri="{FF2B5EF4-FFF2-40B4-BE49-F238E27FC236}">
              <a16:creationId xmlns:a16="http://schemas.microsoft.com/office/drawing/2014/main" id="{00000000-0008-0000-0300-00001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5" name="Imagem 1054">
          <a:extLst>
            <a:ext uri="{FF2B5EF4-FFF2-40B4-BE49-F238E27FC236}">
              <a16:creationId xmlns:a16="http://schemas.microsoft.com/office/drawing/2014/main" id="{00000000-0008-0000-0300-00001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6" name="Imagem 1055">
          <a:extLst>
            <a:ext uri="{FF2B5EF4-FFF2-40B4-BE49-F238E27FC236}">
              <a16:creationId xmlns:a16="http://schemas.microsoft.com/office/drawing/2014/main" id="{00000000-0008-0000-0300-00002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7" name="Imagem 1056">
          <a:extLst>
            <a:ext uri="{FF2B5EF4-FFF2-40B4-BE49-F238E27FC236}">
              <a16:creationId xmlns:a16="http://schemas.microsoft.com/office/drawing/2014/main" id="{00000000-0008-0000-0300-00002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8" name="Imagem 1057">
          <a:extLst>
            <a:ext uri="{FF2B5EF4-FFF2-40B4-BE49-F238E27FC236}">
              <a16:creationId xmlns:a16="http://schemas.microsoft.com/office/drawing/2014/main" id="{00000000-0008-0000-0300-00002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59" name="Imagem 1058">
          <a:extLst>
            <a:ext uri="{FF2B5EF4-FFF2-40B4-BE49-F238E27FC236}">
              <a16:creationId xmlns:a16="http://schemas.microsoft.com/office/drawing/2014/main" id="{00000000-0008-0000-0300-00002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0" name="Imagem 1059">
          <a:extLst>
            <a:ext uri="{FF2B5EF4-FFF2-40B4-BE49-F238E27FC236}">
              <a16:creationId xmlns:a16="http://schemas.microsoft.com/office/drawing/2014/main" id="{00000000-0008-0000-0300-00002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1" name="Imagem 1060">
          <a:extLst>
            <a:ext uri="{FF2B5EF4-FFF2-40B4-BE49-F238E27FC236}">
              <a16:creationId xmlns:a16="http://schemas.microsoft.com/office/drawing/2014/main" id="{00000000-0008-0000-0300-00002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2" name="Imagem 1061">
          <a:extLst>
            <a:ext uri="{FF2B5EF4-FFF2-40B4-BE49-F238E27FC236}">
              <a16:creationId xmlns:a16="http://schemas.microsoft.com/office/drawing/2014/main" id="{00000000-0008-0000-0300-00002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3" name="Imagem 1062">
          <a:extLst>
            <a:ext uri="{FF2B5EF4-FFF2-40B4-BE49-F238E27FC236}">
              <a16:creationId xmlns:a16="http://schemas.microsoft.com/office/drawing/2014/main" id="{00000000-0008-0000-0300-00002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4" name="Imagem 1063">
          <a:extLst>
            <a:ext uri="{FF2B5EF4-FFF2-40B4-BE49-F238E27FC236}">
              <a16:creationId xmlns:a16="http://schemas.microsoft.com/office/drawing/2014/main" id="{00000000-0008-0000-0300-00002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5" name="Imagem 1064">
          <a:extLst>
            <a:ext uri="{FF2B5EF4-FFF2-40B4-BE49-F238E27FC236}">
              <a16:creationId xmlns:a16="http://schemas.microsoft.com/office/drawing/2014/main" id="{00000000-0008-0000-0300-00002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6" name="Imagem 1065">
          <a:extLst>
            <a:ext uri="{FF2B5EF4-FFF2-40B4-BE49-F238E27FC236}">
              <a16:creationId xmlns:a16="http://schemas.microsoft.com/office/drawing/2014/main" id="{00000000-0008-0000-0300-00002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7" name="Imagem 1066">
          <a:extLst>
            <a:ext uri="{FF2B5EF4-FFF2-40B4-BE49-F238E27FC236}">
              <a16:creationId xmlns:a16="http://schemas.microsoft.com/office/drawing/2014/main" id="{00000000-0008-0000-0300-00002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8" name="Imagem 1067">
          <a:extLst>
            <a:ext uri="{FF2B5EF4-FFF2-40B4-BE49-F238E27FC236}">
              <a16:creationId xmlns:a16="http://schemas.microsoft.com/office/drawing/2014/main" id="{00000000-0008-0000-0300-00002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69" name="Imagem 1068">
          <a:extLst>
            <a:ext uri="{FF2B5EF4-FFF2-40B4-BE49-F238E27FC236}">
              <a16:creationId xmlns:a16="http://schemas.microsoft.com/office/drawing/2014/main" id="{00000000-0008-0000-0300-00002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0" name="Imagem 1069">
          <a:extLst>
            <a:ext uri="{FF2B5EF4-FFF2-40B4-BE49-F238E27FC236}">
              <a16:creationId xmlns:a16="http://schemas.microsoft.com/office/drawing/2014/main" id="{00000000-0008-0000-0300-00002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1" name="Imagem 1070">
          <a:extLst>
            <a:ext uri="{FF2B5EF4-FFF2-40B4-BE49-F238E27FC236}">
              <a16:creationId xmlns:a16="http://schemas.microsoft.com/office/drawing/2014/main" id="{00000000-0008-0000-0300-00002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2" name="Imagem 1071">
          <a:extLst>
            <a:ext uri="{FF2B5EF4-FFF2-40B4-BE49-F238E27FC236}">
              <a16:creationId xmlns:a16="http://schemas.microsoft.com/office/drawing/2014/main" id="{00000000-0008-0000-0300-00003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3" name="Imagem 1072">
          <a:extLst>
            <a:ext uri="{FF2B5EF4-FFF2-40B4-BE49-F238E27FC236}">
              <a16:creationId xmlns:a16="http://schemas.microsoft.com/office/drawing/2014/main" id="{00000000-0008-0000-0300-00003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4" name="Imagem 1073">
          <a:extLst>
            <a:ext uri="{FF2B5EF4-FFF2-40B4-BE49-F238E27FC236}">
              <a16:creationId xmlns:a16="http://schemas.microsoft.com/office/drawing/2014/main" id="{00000000-0008-0000-0300-00003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5" name="Imagem 1074">
          <a:extLst>
            <a:ext uri="{FF2B5EF4-FFF2-40B4-BE49-F238E27FC236}">
              <a16:creationId xmlns:a16="http://schemas.microsoft.com/office/drawing/2014/main" id="{00000000-0008-0000-0300-00003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6" name="Imagem 1075">
          <a:extLst>
            <a:ext uri="{FF2B5EF4-FFF2-40B4-BE49-F238E27FC236}">
              <a16:creationId xmlns:a16="http://schemas.microsoft.com/office/drawing/2014/main" id="{00000000-0008-0000-0300-00003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7" name="Imagem 1076">
          <a:extLst>
            <a:ext uri="{FF2B5EF4-FFF2-40B4-BE49-F238E27FC236}">
              <a16:creationId xmlns:a16="http://schemas.microsoft.com/office/drawing/2014/main" id="{00000000-0008-0000-0300-00003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8" name="Imagem 1077">
          <a:extLst>
            <a:ext uri="{FF2B5EF4-FFF2-40B4-BE49-F238E27FC236}">
              <a16:creationId xmlns:a16="http://schemas.microsoft.com/office/drawing/2014/main" id="{00000000-0008-0000-0300-00003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79" name="Imagem 1078">
          <a:extLst>
            <a:ext uri="{FF2B5EF4-FFF2-40B4-BE49-F238E27FC236}">
              <a16:creationId xmlns:a16="http://schemas.microsoft.com/office/drawing/2014/main" id="{00000000-0008-0000-0300-00003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0" name="Imagem 1079">
          <a:extLst>
            <a:ext uri="{FF2B5EF4-FFF2-40B4-BE49-F238E27FC236}">
              <a16:creationId xmlns:a16="http://schemas.microsoft.com/office/drawing/2014/main" id="{00000000-0008-0000-0300-00003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1" name="Imagem 1080">
          <a:extLst>
            <a:ext uri="{FF2B5EF4-FFF2-40B4-BE49-F238E27FC236}">
              <a16:creationId xmlns:a16="http://schemas.microsoft.com/office/drawing/2014/main" id="{00000000-0008-0000-0300-00003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2" name="Imagem 1081">
          <a:extLst>
            <a:ext uri="{FF2B5EF4-FFF2-40B4-BE49-F238E27FC236}">
              <a16:creationId xmlns:a16="http://schemas.microsoft.com/office/drawing/2014/main" id="{00000000-0008-0000-0300-00003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3" name="Imagem 1082">
          <a:extLst>
            <a:ext uri="{FF2B5EF4-FFF2-40B4-BE49-F238E27FC236}">
              <a16:creationId xmlns:a16="http://schemas.microsoft.com/office/drawing/2014/main" id="{00000000-0008-0000-0300-00003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4" name="Imagem 1083">
          <a:extLst>
            <a:ext uri="{FF2B5EF4-FFF2-40B4-BE49-F238E27FC236}">
              <a16:creationId xmlns:a16="http://schemas.microsoft.com/office/drawing/2014/main" id="{00000000-0008-0000-0300-00003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5" name="Imagem 1084">
          <a:extLst>
            <a:ext uri="{FF2B5EF4-FFF2-40B4-BE49-F238E27FC236}">
              <a16:creationId xmlns:a16="http://schemas.microsoft.com/office/drawing/2014/main" id="{00000000-0008-0000-0300-00003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6" name="Imagem 1085">
          <a:extLst>
            <a:ext uri="{FF2B5EF4-FFF2-40B4-BE49-F238E27FC236}">
              <a16:creationId xmlns:a16="http://schemas.microsoft.com/office/drawing/2014/main" id="{00000000-0008-0000-0300-00003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7" name="Imagem 1086">
          <a:extLst>
            <a:ext uri="{FF2B5EF4-FFF2-40B4-BE49-F238E27FC236}">
              <a16:creationId xmlns:a16="http://schemas.microsoft.com/office/drawing/2014/main" id="{00000000-0008-0000-0300-00003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8" name="Imagem 1087">
          <a:extLst>
            <a:ext uri="{FF2B5EF4-FFF2-40B4-BE49-F238E27FC236}">
              <a16:creationId xmlns:a16="http://schemas.microsoft.com/office/drawing/2014/main" id="{00000000-0008-0000-0300-00004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89" name="Imagem 1088">
          <a:extLst>
            <a:ext uri="{FF2B5EF4-FFF2-40B4-BE49-F238E27FC236}">
              <a16:creationId xmlns:a16="http://schemas.microsoft.com/office/drawing/2014/main" id="{00000000-0008-0000-0300-00004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0" name="Imagem 1089">
          <a:extLst>
            <a:ext uri="{FF2B5EF4-FFF2-40B4-BE49-F238E27FC236}">
              <a16:creationId xmlns:a16="http://schemas.microsoft.com/office/drawing/2014/main" id="{00000000-0008-0000-0300-00004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1" name="Imagem 1090">
          <a:extLst>
            <a:ext uri="{FF2B5EF4-FFF2-40B4-BE49-F238E27FC236}">
              <a16:creationId xmlns:a16="http://schemas.microsoft.com/office/drawing/2014/main" id="{00000000-0008-0000-0300-00004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2" name="Imagem 1091">
          <a:extLst>
            <a:ext uri="{FF2B5EF4-FFF2-40B4-BE49-F238E27FC236}">
              <a16:creationId xmlns:a16="http://schemas.microsoft.com/office/drawing/2014/main" id="{00000000-0008-0000-0300-00004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3" name="Imagem 1092">
          <a:extLst>
            <a:ext uri="{FF2B5EF4-FFF2-40B4-BE49-F238E27FC236}">
              <a16:creationId xmlns:a16="http://schemas.microsoft.com/office/drawing/2014/main" id="{00000000-0008-0000-0300-00004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4" name="Imagem 1093">
          <a:extLst>
            <a:ext uri="{FF2B5EF4-FFF2-40B4-BE49-F238E27FC236}">
              <a16:creationId xmlns:a16="http://schemas.microsoft.com/office/drawing/2014/main" id="{00000000-0008-0000-0300-00004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5" name="Imagem 1094">
          <a:extLst>
            <a:ext uri="{FF2B5EF4-FFF2-40B4-BE49-F238E27FC236}">
              <a16:creationId xmlns:a16="http://schemas.microsoft.com/office/drawing/2014/main" id="{00000000-0008-0000-0300-00004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6" name="Imagem 1095">
          <a:extLst>
            <a:ext uri="{FF2B5EF4-FFF2-40B4-BE49-F238E27FC236}">
              <a16:creationId xmlns:a16="http://schemas.microsoft.com/office/drawing/2014/main" id="{00000000-0008-0000-0300-00004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7" name="Imagem 1096">
          <a:extLst>
            <a:ext uri="{FF2B5EF4-FFF2-40B4-BE49-F238E27FC236}">
              <a16:creationId xmlns:a16="http://schemas.microsoft.com/office/drawing/2014/main" id="{00000000-0008-0000-0300-00004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8" name="Imagem 1097">
          <a:extLst>
            <a:ext uri="{FF2B5EF4-FFF2-40B4-BE49-F238E27FC236}">
              <a16:creationId xmlns:a16="http://schemas.microsoft.com/office/drawing/2014/main" id="{00000000-0008-0000-0300-00004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099" name="Imagem 1098">
          <a:extLst>
            <a:ext uri="{FF2B5EF4-FFF2-40B4-BE49-F238E27FC236}">
              <a16:creationId xmlns:a16="http://schemas.microsoft.com/office/drawing/2014/main" id="{00000000-0008-0000-0300-00004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0" name="Imagem 1099">
          <a:extLst>
            <a:ext uri="{FF2B5EF4-FFF2-40B4-BE49-F238E27FC236}">
              <a16:creationId xmlns:a16="http://schemas.microsoft.com/office/drawing/2014/main" id="{00000000-0008-0000-0300-00004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1" name="Imagem 1100">
          <a:extLst>
            <a:ext uri="{FF2B5EF4-FFF2-40B4-BE49-F238E27FC236}">
              <a16:creationId xmlns:a16="http://schemas.microsoft.com/office/drawing/2014/main" id="{00000000-0008-0000-0300-00004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2" name="Imagem 1101">
          <a:extLst>
            <a:ext uri="{FF2B5EF4-FFF2-40B4-BE49-F238E27FC236}">
              <a16:creationId xmlns:a16="http://schemas.microsoft.com/office/drawing/2014/main" id="{00000000-0008-0000-0300-00004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3" name="Imagem 1102">
          <a:extLst>
            <a:ext uri="{FF2B5EF4-FFF2-40B4-BE49-F238E27FC236}">
              <a16:creationId xmlns:a16="http://schemas.microsoft.com/office/drawing/2014/main" id="{00000000-0008-0000-0300-00004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4" name="Imagem 1103">
          <a:extLst>
            <a:ext uri="{FF2B5EF4-FFF2-40B4-BE49-F238E27FC236}">
              <a16:creationId xmlns:a16="http://schemas.microsoft.com/office/drawing/2014/main" id="{00000000-0008-0000-0300-00005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5" name="Imagem 1104">
          <a:extLst>
            <a:ext uri="{FF2B5EF4-FFF2-40B4-BE49-F238E27FC236}">
              <a16:creationId xmlns:a16="http://schemas.microsoft.com/office/drawing/2014/main" id="{00000000-0008-0000-0300-00005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6" name="Imagem 1105">
          <a:extLst>
            <a:ext uri="{FF2B5EF4-FFF2-40B4-BE49-F238E27FC236}">
              <a16:creationId xmlns:a16="http://schemas.microsoft.com/office/drawing/2014/main" id="{00000000-0008-0000-0300-00005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7" name="Imagem 1106">
          <a:extLst>
            <a:ext uri="{FF2B5EF4-FFF2-40B4-BE49-F238E27FC236}">
              <a16:creationId xmlns:a16="http://schemas.microsoft.com/office/drawing/2014/main" id="{00000000-0008-0000-0300-00005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8" name="Imagem 1107">
          <a:extLst>
            <a:ext uri="{FF2B5EF4-FFF2-40B4-BE49-F238E27FC236}">
              <a16:creationId xmlns:a16="http://schemas.microsoft.com/office/drawing/2014/main" id="{00000000-0008-0000-0300-00005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09" name="Imagem 1108">
          <a:extLst>
            <a:ext uri="{FF2B5EF4-FFF2-40B4-BE49-F238E27FC236}">
              <a16:creationId xmlns:a16="http://schemas.microsoft.com/office/drawing/2014/main" id="{00000000-0008-0000-0300-00005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0" name="Imagem 1109">
          <a:extLst>
            <a:ext uri="{FF2B5EF4-FFF2-40B4-BE49-F238E27FC236}">
              <a16:creationId xmlns:a16="http://schemas.microsoft.com/office/drawing/2014/main" id="{00000000-0008-0000-0300-00005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1" name="Imagem 1110">
          <a:extLst>
            <a:ext uri="{FF2B5EF4-FFF2-40B4-BE49-F238E27FC236}">
              <a16:creationId xmlns:a16="http://schemas.microsoft.com/office/drawing/2014/main" id="{00000000-0008-0000-0300-00005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2" name="Imagem 1111">
          <a:extLst>
            <a:ext uri="{FF2B5EF4-FFF2-40B4-BE49-F238E27FC236}">
              <a16:creationId xmlns:a16="http://schemas.microsoft.com/office/drawing/2014/main" id="{00000000-0008-0000-0300-00005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3" name="Imagem 1112">
          <a:extLst>
            <a:ext uri="{FF2B5EF4-FFF2-40B4-BE49-F238E27FC236}">
              <a16:creationId xmlns:a16="http://schemas.microsoft.com/office/drawing/2014/main" id="{00000000-0008-0000-0300-00005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4" name="Imagem 1113">
          <a:extLst>
            <a:ext uri="{FF2B5EF4-FFF2-40B4-BE49-F238E27FC236}">
              <a16:creationId xmlns:a16="http://schemas.microsoft.com/office/drawing/2014/main" id="{00000000-0008-0000-0300-00005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5" name="Imagem 1114">
          <a:extLst>
            <a:ext uri="{FF2B5EF4-FFF2-40B4-BE49-F238E27FC236}">
              <a16:creationId xmlns:a16="http://schemas.microsoft.com/office/drawing/2014/main" id="{00000000-0008-0000-0300-00005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6" name="Imagem 1115">
          <a:extLst>
            <a:ext uri="{FF2B5EF4-FFF2-40B4-BE49-F238E27FC236}">
              <a16:creationId xmlns:a16="http://schemas.microsoft.com/office/drawing/2014/main" id="{00000000-0008-0000-0300-00005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7" name="Imagem 1116">
          <a:extLst>
            <a:ext uri="{FF2B5EF4-FFF2-40B4-BE49-F238E27FC236}">
              <a16:creationId xmlns:a16="http://schemas.microsoft.com/office/drawing/2014/main" id="{00000000-0008-0000-0300-00005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8" name="Imagem 1117">
          <a:extLst>
            <a:ext uri="{FF2B5EF4-FFF2-40B4-BE49-F238E27FC236}">
              <a16:creationId xmlns:a16="http://schemas.microsoft.com/office/drawing/2014/main" id="{00000000-0008-0000-0300-00005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19" name="Imagem 1118">
          <a:extLst>
            <a:ext uri="{FF2B5EF4-FFF2-40B4-BE49-F238E27FC236}">
              <a16:creationId xmlns:a16="http://schemas.microsoft.com/office/drawing/2014/main" id="{00000000-0008-0000-0300-00005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0" name="Imagem 1119">
          <a:extLst>
            <a:ext uri="{FF2B5EF4-FFF2-40B4-BE49-F238E27FC236}">
              <a16:creationId xmlns:a16="http://schemas.microsoft.com/office/drawing/2014/main" id="{00000000-0008-0000-0300-00006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1" name="Imagem 1120">
          <a:extLst>
            <a:ext uri="{FF2B5EF4-FFF2-40B4-BE49-F238E27FC236}">
              <a16:creationId xmlns:a16="http://schemas.microsoft.com/office/drawing/2014/main" id="{00000000-0008-0000-0300-00006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2" name="Imagem 1121">
          <a:extLst>
            <a:ext uri="{FF2B5EF4-FFF2-40B4-BE49-F238E27FC236}">
              <a16:creationId xmlns:a16="http://schemas.microsoft.com/office/drawing/2014/main" id="{00000000-0008-0000-0300-00006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3" name="Imagem 1122">
          <a:extLst>
            <a:ext uri="{FF2B5EF4-FFF2-40B4-BE49-F238E27FC236}">
              <a16:creationId xmlns:a16="http://schemas.microsoft.com/office/drawing/2014/main" id="{00000000-0008-0000-0300-00006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4" name="Imagem 1123">
          <a:extLst>
            <a:ext uri="{FF2B5EF4-FFF2-40B4-BE49-F238E27FC236}">
              <a16:creationId xmlns:a16="http://schemas.microsoft.com/office/drawing/2014/main" id="{00000000-0008-0000-0300-00006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5" name="Imagem 1124">
          <a:extLst>
            <a:ext uri="{FF2B5EF4-FFF2-40B4-BE49-F238E27FC236}">
              <a16:creationId xmlns:a16="http://schemas.microsoft.com/office/drawing/2014/main" id="{00000000-0008-0000-0300-00006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6" name="Imagem 1125">
          <a:extLst>
            <a:ext uri="{FF2B5EF4-FFF2-40B4-BE49-F238E27FC236}">
              <a16:creationId xmlns:a16="http://schemas.microsoft.com/office/drawing/2014/main" id="{00000000-0008-0000-0300-00006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7" name="Imagem 1126">
          <a:extLst>
            <a:ext uri="{FF2B5EF4-FFF2-40B4-BE49-F238E27FC236}">
              <a16:creationId xmlns:a16="http://schemas.microsoft.com/office/drawing/2014/main" id="{00000000-0008-0000-0300-00006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8" name="Imagem 1127">
          <a:extLst>
            <a:ext uri="{FF2B5EF4-FFF2-40B4-BE49-F238E27FC236}">
              <a16:creationId xmlns:a16="http://schemas.microsoft.com/office/drawing/2014/main" id="{00000000-0008-0000-0300-00006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29" name="Imagem 1128">
          <a:extLst>
            <a:ext uri="{FF2B5EF4-FFF2-40B4-BE49-F238E27FC236}">
              <a16:creationId xmlns:a16="http://schemas.microsoft.com/office/drawing/2014/main" id="{00000000-0008-0000-0300-00006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0" name="Imagem 1129">
          <a:extLst>
            <a:ext uri="{FF2B5EF4-FFF2-40B4-BE49-F238E27FC236}">
              <a16:creationId xmlns:a16="http://schemas.microsoft.com/office/drawing/2014/main" id="{00000000-0008-0000-0300-00006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1" name="Imagem 1130">
          <a:extLst>
            <a:ext uri="{FF2B5EF4-FFF2-40B4-BE49-F238E27FC236}">
              <a16:creationId xmlns:a16="http://schemas.microsoft.com/office/drawing/2014/main" id="{00000000-0008-0000-0300-00006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2" name="Imagem 1131">
          <a:extLst>
            <a:ext uri="{FF2B5EF4-FFF2-40B4-BE49-F238E27FC236}">
              <a16:creationId xmlns:a16="http://schemas.microsoft.com/office/drawing/2014/main" id="{00000000-0008-0000-0300-00006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3" name="Imagem 1132">
          <a:extLst>
            <a:ext uri="{FF2B5EF4-FFF2-40B4-BE49-F238E27FC236}">
              <a16:creationId xmlns:a16="http://schemas.microsoft.com/office/drawing/2014/main" id="{00000000-0008-0000-0300-00006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4" name="Imagem 1133">
          <a:extLst>
            <a:ext uri="{FF2B5EF4-FFF2-40B4-BE49-F238E27FC236}">
              <a16:creationId xmlns:a16="http://schemas.microsoft.com/office/drawing/2014/main" id="{00000000-0008-0000-0300-00006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5" name="Imagem 1134">
          <a:extLst>
            <a:ext uri="{FF2B5EF4-FFF2-40B4-BE49-F238E27FC236}">
              <a16:creationId xmlns:a16="http://schemas.microsoft.com/office/drawing/2014/main" id="{00000000-0008-0000-0300-00006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6" name="Imagem 1135">
          <a:extLst>
            <a:ext uri="{FF2B5EF4-FFF2-40B4-BE49-F238E27FC236}">
              <a16:creationId xmlns:a16="http://schemas.microsoft.com/office/drawing/2014/main" id="{00000000-0008-0000-0300-00007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7" name="Imagem 1136">
          <a:extLst>
            <a:ext uri="{FF2B5EF4-FFF2-40B4-BE49-F238E27FC236}">
              <a16:creationId xmlns:a16="http://schemas.microsoft.com/office/drawing/2014/main" id="{00000000-0008-0000-0300-00007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8" name="Imagem 1137">
          <a:extLst>
            <a:ext uri="{FF2B5EF4-FFF2-40B4-BE49-F238E27FC236}">
              <a16:creationId xmlns:a16="http://schemas.microsoft.com/office/drawing/2014/main" id="{00000000-0008-0000-0300-00007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39" name="Imagem 1138">
          <a:extLst>
            <a:ext uri="{FF2B5EF4-FFF2-40B4-BE49-F238E27FC236}">
              <a16:creationId xmlns:a16="http://schemas.microsoft.com/office/drawing/2014/main" id="{00000000-0008-0000-0300-00007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0" name="Imagem 1139">
          <a:extLst>
            <a:ext uri="{FF2B5EF4-FFF2-40B4-BE49-F238E27FC236}">
              <a16:creationId xmlns:a16="http://schemas.microsoft.com/office/drawing/2014/main" id="{00000000-0008-0000-0300-00007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1" name="Imagem 1140">
          <a:extLst>
            <a:ext uri="{FF2B5EF4-FFF2-40B4-BE49-F238E27FC236}">
              <a16:creationId xmlns:a16="http://schemas.microsoft.com/office/drawing/2014/main" id="{00000000-0008-0000-0300-00007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2" name="Imagem 1141">
          <a:extLst>
            <a:ext uri="{FF2B5EF4-FFF2-40B4-BE49-F238E27FC236}">
              <a16:creationId xmlns:a16="http://schemas.microsoft.com/office/drawing/2014/main" id="{00000000-0008-0000-0300-00007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3" name="Imagem 1142">
          <a:extLst>
            <a:ext uri="{FF2B5EF4-FFF2-40B4-BE49-F238E27FC236}">
              <a16:creationId xmlns:a16="http://schemas.microsoft.com/office/drawing/2014/main" id="{00000000-0008-0000-0300-00007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4" name="Imagem 1143">
          <a:extLst>
            <a:ext uri="{FF2B5EF4-FFF2-40B4-BE49-F238E27FC236}">
              <a16:creationId xmlns:a16="http://schemas.microsoft.com/office/drawing/2014/main" id="{00000000-0008-0000-0300-00007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5" name="Imagem 1144">
          <a:extLst>
            <a:ext uri="{FF2B5EF4-FFF2-40B4-BE49-F238E27FC236}">
              <a16:creationId xmlns:a16="http://schemas.microsoft.com/office/drawing/2014/main" id="{00000000-0008-0000-0300-00007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6" name="Imagem 1145">
          <a:extLst>
            <a:ext uri="{FF2B5EF4-FFF2-40B4-BE49-F238E27FC236}">
              <a16:creationId xmlns:a16="http://schemas.microsoft.com/office/drawing/2014/main" id="{00000000-0008-0000-0300-00007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7" name="Imagem 1146">
          <a:extLst>
            <a:ext uri="{FF2B5EF4-FFF2-40B4-BE49-F238E27FC236}">
              <a16:creationId xmlns:a16="http://schemas.microsoft.com/office/drawing/2014/main" id="{00000000-0008-0000-0300-00007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8" name="Imagem 1147">
          <a:extLst>
            <a:ext uri="{FF2B5EF4-FFF2-40B4-BE49-F238E27FC236}">
              <a16:creationId xmlns:a16="http://schemas.microsoft.com/office/drawing/2014/main" id="{00000000-0008-0000-0300-00007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49" name="Imagem 1148">
          <a:extLst>
            <a:ext uri="{FF2B5EF4-FFF2-40B4-BE49-F238E27FC236}">
              <a16:creationId xmlns:a16="http://schemas.microsoft.com/office/drawing/2014/main" id="{00000000-0008-0000-0300-00007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0" name="Imagem 1149">
          <a:extLst>
            <a:ext uri="{FF2B5EF4-FFF2-40B4-BE49-F238E27FC236}">
              <a16:creationId xmlns:a16="http://schemas.microsoft.com/office/drawing/2014/main" id="{00000000-0008-0000-0300-00007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1" name="Imagem 1150">
          <a:extLst>
            <a:ext uri="{FF2B5EF4-FFF2-40B4-BE49-F238E27FC236}">
              <a16:creationId xmlns:a16="http://schemas.microsoft.com/office/drawing/2014/main" id="{00000000-0008-0000-0300-00007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2" name="Imagem 1151">
          <a:extLst>
            <a:ext uri="{FF2B5EF4-FFF2-40B4-BE49-F238E27FC236}">
              <a16:creationId xmlns:a16="http://schemas.microsoft.com/office/drawing/2014/main" id="{00000000-0008-0000-0300-00008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3" name="Imagem 1152">
          <a:extLst>
            <a:ext uri="{FF2B5EF4-FFF2-40B4-BE49-F238E27FC236}">
              <a16:creationId xmlns:a16="http://schemas.microsoft.com/office/drawing/2014/main" id="{00000000-0008-0000-0300-00008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4" name="Imagem 1153">
          <a:extLst>
            <a:ext uri="{FF2B5EF4-FFF2-40B4-BE49-F238E27FC236}">
              <a16:creationId xmlns:a16="http://schemas.microsoft.com/office/drawing/2014/main" id="{00000000-0008-0000-0300-00008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5" name="Imagem 1154">
          <a:extLst>
            <a:ext uri="{FF2B5EF4-FFF2-40B4-BE49-F238E27FC236}">
              <a16:creationId xmlns:a16="http://schemas.microsoft.com/office/drawing/2014/main" id="{00000000-0008-0000-0300-00008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6" name="Imagem 1155">
          <a:extLst>
            <a:ext uri="{FF2B5EF4-FFF2-40B4-BE49-F238E27FC236}">
              <a16:creationId xmlns:a16="http://schemas.microsoft.com/office/drawing/2014/main" id="{00000000-0008-0000-0300-00008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7" name="Imagem 1156">
          <a:extLst>
            <a:ext uri="{FF2B5EF4-FFF2-40B4-BE49-F238E27FC236}">
              <a16:creationId xmlns:a16="http://schemas.microsoft.com/office/drawing/2014/main" id="{00000000-0008-0000-0300-00008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8" name="Imagem 1157">
          <a:extLst>
            <a:ext uri="{FF2B5EF4-FFF2-40B4-BE49-F238E27FC236}">
              <a16:creationId xmlns:a16="http://schemas.microsoft.com/office/drawing/2014/main" id="{00000000-0008-0000-0300-00008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59" name="Imagem 1158">
          <a:extLst>
            <a:ext uri="{FF2B5EF4-FFF2-40B4-BE49-F238E27FC236}">
              <a16:creationId xmlns:a16="http://schemas.microsoft.com/office/drawing/2014/main" id="{00000000-0008-0000-0300-00008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0" name="Imagem 1159">
          <a:extLst>
            <a:ext uri="{FF2B5EF4-FFF2-40B4-BE49-F238E27FC236}">
              <a16:creationId xmlns:a16="http://schemas.microsoft.com/office/drawing/2014/main" id="{00000000-0008-0000-0300-00008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1" name="Imagem 1160">
          <a:extLst>
            <a:ext uri="{FF2B5EF4-FFF2-40B4-BE49-F238E27FC236}">
              <a16:creationId xmlns:a16="http://schemas.microsoft.com/office/drawing/2014/main" id="{00000000-0008-0000-0300-00008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2" name="Imagem 1161">
          <a:extLst>
            <a:ext uri="{FF2B5EF4-FFF2-40B4-BE49-F238E27FC236}">
              <a16:creationId xmlns:a16="http://schemas.microsoft.com/office/drawing/2014/main" id="{00000000-0008-0000-0300-00008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3" name="Imagem 1162">
          <a:extLst>
            <a:ext uri="{FF2B5EF4-FFF2-40B4-BE49-F238E27FC236}">
              <a16:creationId xmlns:a16="http://schemas.microsoft.com/office/drawing/2014/main" id="{00000000-0008-0000-0300-00008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4" name="Imagem 1163">
          <a:extLst>
            <a:ext uri="{FF2B5EF4-FFF2-40B4-BE49-F238E27FC236}">
              <a16:creationId xmlns:a16="http://schemas.microsoft.com/office/drawing/2014/main" id="{00000000-0008-0000-0300-00008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5" name="Imagem 1164">
          <a:extLst>
            <a:ext uri="{FF2B5EF4-FFF2-40B4-BE49-F238E27FC236}">
              <a16:creationId xmlns:a16="http://schemas.microsoft.com/office/drawing/2014/main" id="{00000000-0008-0000-0300-00008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6" name="Imagem 1165">
          <a:extLst>
            <a:ext uri="{FF2B5EF4-FFF2-40B4-BE49-F238E27FC236}">
              <a16:creationId xmlns:a16="http://schemas.microsoft.com/office/drawing/2014/main" id="{00000000-0008-0000-0300-00008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7" name="Imagem 1166">
          <a:extLst>
            <a:ext uri="{FF2B5EF4-FFF2-40B4-BE49-F238E27FC236}">
              <a16:creationId xmlns:a16="http://schemas.microsoft.com/office/drawing/2014/main" id="{00000000-0008-0000-0300-00008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8" name="Imagem 1167">
          <a:extLst>
            <a:ext uri="{FF2B5EF4-FFF2-40B4-BE49-F238E27FC236}">
              <a16:creationId xmlns:a16="http://schemas.microsoft.com/office/drawing/2014/main" id="{00000000-0008-0000-0300-00009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69" name="Imagem 1168">
          <a:extLst>
            <a:ext uri="{FF2B5EF4-FFF2-40B4-BE49-F238E27FC236}">
              <a16:creationId xmlns:a16="http://schemas.microsoft.com/office/drawing/2014/main" id="{00000000-0008-0000-0300-00009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0" name="Imagem 1169">
          <a:extLst>
            <a:ext uri="{FF2B5EF4-FFF2-40B4-BE49-F238E27FC236}">
              <a16:creationId xmlns:a16="http://schemas.microsoft.com/office/drawing/2014/main" id="{00000000-0008-0000-0300-00009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1" name="Imagem 1170">
          <a:extLst>
            <a:ext uri="{FF2B5EF4-FFF2-40B4-BE49-F238E27FC236}">
              <a16:creationId xmlns:a16="http://schemas.microsoft.com/office/drawing/2014/main" id="{00000000-0008-0000-0300-00009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2" name="Imagem 1171">
          <a:extLst>
            <a:ext uri="{FF2B5EF4-FFF2-40B4-BE49-F238E27FC236}">
              <a16:creationId xmlns:a16="http://schemas.microsoft.com/office/drawing/2014/main" id="{00000000-0008-0000-0300-00009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3" name="Imagem 1172">
          <a:extLst>
            <a:ext uri="{FF2B5EF4-FFF2-40B4-BE49-F238E27FC236}">
              <a16:creationId xmlns:a16="http://schemas.microsoft.com/office/drawing/2014/main" id="{00000000-0008-0000-0300-00009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4" name="Imagem 1173">
          <a:extLst>
            <a:ext uri="{FF2B5EF4-FFF2-40B4-BE49-F238E27FC236}">
              <a16:creationId xmlns:a16="http://schemas.microsoft.com/office/drawing/2014/main" id="{00000000-0008-0000-0300-00009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5" name="Imagem 1174">
          <a:extLst>
            <a:ext uri="{FF2B5EF4-FFF2-40B4-BE49-F238E27FC236}">
              <a16:creationId xmlns:a16="http://schemas.microsoft.com/office/drawing/2014/main" id="{00000000-0008-0000-0300-00009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6" name="Imagem 1175">
          <a:extLst>
            <a:ext uri="{FF2B5EF4-FFF2-40B4-BE49-F238E27FC236}">
              <a16:creationId xmlns:a16="http://schemas.microsoft.com/office/drawing/2014/main" id="{00000000-0008-0000-0300-00009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7" name="Imagem 1176">
          <a:extLst>
            <a:ext uri="{FF2B5EF4-FFF2-40B4-BE49-F238E27FC236}">
              <a16:creationId xmlns:a16="http://schemas.microsoft.com/office/drawing/2014/main" id="{00000000-0008-0000-0300-00009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8" name="Imagem 1177">
          <a:extLst>
            <a:ext uri="{FF2B5EF4-FFF2-40B4-BE49-F238E27FC236}">
              <a16:creationId xmlns:a16="http://schemas.microsoft.com/office/drawing/2014/main" id="{00000000-0008-0000-0300-00009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79" name="Imagem 1178">
          <a:extLst>
            <a:ext uri="{FF2B5EF4-FFF2-40B4-BE49-F238E27FC236}">
              <a16:creationId xmlns:a16="http://schemas.microsoft.com/office/drawing/2014/main" id="{00000000-0008-0000-0300-00009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0" name="Imagem 1179">
          <a:extLst>
            <a:ext uri="{FF2B5EF4-FFF2-40B4-BE49-F238E27FC236}">
              <a16:creationId xmlns:a16="http://schemas.microsoft.com/office/drawing/2014/main" id="{00000000-0008-0000-0300-00009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1" name="Imagem 1180">
          <a:extLst>
            <a:ext uri="{FF2B5EF4-FFF2-40B4-BE49-F238E27FC236}">
              <a16:creationId xmlns:a16="http://schemas.microsoft.com/office/drawing/2014/main" id="{00000000-0008-0000-0300-00009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2" name="Imagem 1181">
          <a:extLst>
            <a:ext uri="{FF2B5EF4-FFF2-40B4-BE49-F238E27FC236}">
              <a16:creationId xmlns:a16="http://schemas.microsoft.com/office/drawing/2014/main" id="{00000000-0008-0000-0300-00009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3" name="Imagem 1182">
          <a:extLst>
            <a:ext uri="{FF2B5EF4-FFF2-40B4-BE49-F238E27FC236}">
              <a16:creationId xmlns:a16="http://schemas.microsoft.com/office/drawing/2014/main" id="{00000000-0008-0000-0300-00009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4" name="Imagem 1183">
          <a:extLst>
            <a:ext uri="{FF2B5EF4-FFF2-40B4-BE49-F238E27FC236}">
              <a16:creationId xmlns:a16="http://schemas.microsoft.com/office/drawing/2014/main" id="{00000000-0008-0000-0300-0000A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5" name="Imagem 1184">
          <a:extLst>
            <a:ext uri="{FF2B5EF4-FFF2-40B4-BE49-F238E27FC236}">
              <a16:creationId xmlns:a16="http://schemas.microsoft.com/office/drawing/2014/main" id="{00000000-0008-0000-0300-0000A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6" name="Imagem 1185">
          <a:extLst>
            <a:ext uri="{FF2B5EF4-FFF2-40B4-BE49-F238E27FC236}">
              <a16:creationId xmlns:a16="http://schemas.microsoft.com/office/drawing/2014/main" id="{00000000-0008-0000-0300-0000A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7" name="Imagem 1186">
          <a:extLst>
            <a:ext uri="{FF2B5EF4-FFF2-40B4-BE49-F238E27FC236}">
              <a16:creationId xmlns:a16="http://schemas.microsoft.com/office/drawing/2014/main" id="{00000000-0008-0000-0300-0000A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8" name="Imagem 1187">
          <a:extLst>
            <a:ext uri="{FF2B5EF4-FFF2-40B4-BE49-F238E27FC236}">
              <a16:creationId xmlns:a16="http://schemas.microsoft.com/office/drawing/2014/main" id="{00000000-0008-0000-0300-0000A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89" name="Imagem 1188">
          <a:extLst>
            <a:ext uri="{FF2B5EF4-FFF2-40B4-BE49-F238E27FC236}">
              <a16:creationId xmlns:a16="http://schemas.microsoft.com/office/drawing/2014/main" id="{00000000-0008-0000-0300-0000A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0" name="Imagem 1189">
          <a:extLst>
            <a:ext uri="{FF2B5EF4-FFF2-40B4-BE49-F238E27FC236}">
              <a16:creationId xmlns:a16="http://schemas.microsoft.com/office/drawing/2014/main" id="{00000000-0008-0000-0300-0000A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1" name="Imagem 1190">
          <a:extLst>
            <a:ext uri="{FF2B5EF4-FFF2-40B4-BE49-F238E27FC236}">
              <a16:creationId xmlns:a16="http://schemas.microsoft.com/office/drawing/2014/main" id="{00000000-0008-0000-0300-0000A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2" name="Imagem 1191">
          <a:extLst>
            <a:ext uri="{FF2B5EF4-FFF2-40B4-BE49-F238E27FC236}">
              <a16:creationId xmlns:a16="http://schemas.microsoft.com/office/drawing/2014/main" id="{00000000-0008-0000-0300-0000A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3" name="Imagem 1192">
          <a:extLst>
            <a:ext uri="{FF2B5EF4-FFF2-40B4-BE49-F238E27FC236}">
              <a16:creationId xmlns:a16="http://schemas.microsoft.com/office/drawing/2014/main" id="{00000000-0008-0000-0300-0000A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4" name="Imagem 1193">
          <a:extLst>
            <a:ext uri="{FF2B5EF4-FFF2-40B4-BE49-F238E27FC236}">
              <a16:creationId xmlns:a16="http://schemas.microsoft.com/office/drawing/2014/main" id="{00000000-0008-0000-0300-0000A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5" name="Imagem 1194">
          <a:extLst>
            <a:ext uri="{FF2B5EF4-FFF2-40B4-BE49-F238E27FC236}">
              <a16:creationId xmlns:a16="http://schemas.microsoft.com/office/drawing/2014/main" id="{00000000-0008-0000-0300-0000A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6" name="Imagem 1195">
          <a:extLst>
            <a:ext uri="{FF2B5EF4-FFF2-40B4-BE49-F238E27FC236}">
              <a16:creationId xmlns:a16="http://schemas.microsoft.com/office/drawing/2014/main" id="{00000000-0008-0000-0300-0000A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7" name="Imagem 1196">
          <a:extLst>
            <a:ext uri="{FF2B5EF4-FFF2-40B4-BE49-F238E27FC236}">
              <a16:creationId xmlns:a16="http://schemas.microsoft.com/office/drawing/2014/main" id="{00000000-0008-0000-0300-0000A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8" name="Imagem 1197">
          <a:extLst>
            <a:ext uri="{FF2B5EF4-FFF2-40B4-BE49-F238E27FC236}">
              <a16:creationId xmlns:a16="http://schemas.microsoft.com/office/drawing/2014/main" id="{00000000-0008-0000-0300-0000A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199" name="Imagem 1198">
          <a:extLst>
            <a:ext uri="{FF2B5EF4-FFF2-40B4-BE49-F238E27FC236}">
              <a16:creationId xmlns:a16="http://schemas.microsoft.com/office/drawing/2014/main" id="{00000000-0008-0000-0300-0000A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0" name="Imagem 1199">
          <a:extLst>
            <a:ext uri="{FF2B5EF4-FFF2-40B4-BE49-F238E27FC236}">
              <a16:creationId xmlns:a16="http://schemas.microsoft.com/office/drawing/2014/main" id="{00000000-0008-0000-0300-0000B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1" name="Imagem 1200">
          <a:extLst>
            <a:ext uri="{FF2B5EF4-FFF2-40B4-BE49-F238E27FC236}">
              <a16:creationId xmlns:a16="http://schemas.microsoft.com/office/drawing/2014/main" id="{00000000-0008-0000-0300-0000B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2" name="Imagem 1201">
          <a:extLst>
            <a:ext uri="{FF2B5EF4-FFF2-40B4-BE49-F238E27FC236}">
              <a16:creationId xmlns:a16="http://schemas.microsoft.com/office/drawing/2014/main" id="{00000000-0008-0000-0300-0000B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3" name="Imagem 1202">
          <a:extLst>
            <a:ext uri="{FF2B5EF4-FFF2-40B4-BE49-F238E27FC236}">
              <a16:creationId xmlns:a16="http://schemas.microsoft.com/office/drawing/2014/main" id="{00000000-0008-0000-0300-0000B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4" name="Imagem 1203">
          <a:extLst>
            <a:ext uri="{FF2B5EF4-FFF2-40B4-BE49-F238E27FC236}">
              <a16:creationId xmlns:a16="http://schemas.microsoft.com/office/drawing/2014/main" id="{00000000-0008-0000-0300-0000B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5" name="Imagem 1204">
          <a:extLst>
            <a:ext uri="{FF2B5EF4-FFF2-40B4-BE49-F238E27FC236}">
              <a16:creationId xmlns:a16="http://schemas.microsoft.com/office/drawing/2014/main" id="{00000000-0008-0000-0300-0000B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6" name="Imagem 1205">
          <a:extLst>
            <a:ext uri="{FF2B5EF4-FFF2-40B4-BE49-F238E27FC236}">
              <a16:creationId xmlns:a16="http://schemas.microsoft.com/office/drawing/2014/main" id="{00000000-0008-0000-0300-0000B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7" name="Imagem 1206">
          <a:extLst>
            <a:ext uri="{FF2B5EF4-FFF2-40B4-BE49-F238E27FC236}">
              <a16:creationId xmlns:a16="http://schemas.microsoft.com/office/drawing/2014/main" id="{00000000-0008-0000-0300-0000B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8" name="Imagem 1207">
          <a:extLst>
            <a:ext uri="{FF2B5EF4-FFF2-40B4-BE49-F238E27FC236}">
              <a16:creationId xmlns:a16="http://schemas.microsoft.com/office/drawing/2014/main" id="{00000000-0008-0000-0300-0000B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09" name="Imagem 1208">
          <a:extLst>
            <a:ext uri="{FF2B5EF4-FFF2-40B4-BE49-F238E27FC236}">
              <a16:creationId xmlns:a16="http://schemas.microsoft.com/office/drawing/2014/main" id="{00000000-0008-0000-0300-0000B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0" name="Imagem 1209">
          <a:extLst>
            <a:ext uri="{FF2B5EF4-FFF2-40B4-BE49-F238E27FC236}">
              <a16:creationId xmlns:a16="http://schemas.microsoft.com/office/drawing/2014/main" id="{00000000-0008-0000-0300-0000B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1" name="Imagem 1210">
          <a:extLst>
            <a:ext uri="{FF2B5EF4-FFF2-40B4-BE49-F238E27FC236}">
              <a16:creationId xmlns:a16="http://schemas.microsoft.com/office/drawing/2014/main" id="{00000000-0008-0000-0300-0000B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2" name="Imagem 1211">
          <a:extLst>
            <a:ext uri="{FF2B5EF4-FFF2-40B4-BE49-F238E27FC236}">
              <a16:creationId xmlns:a16="http://schemas.microsoft.com/office/drawing/2014/main" id="{00000000-0008-0000-0300-0000B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3" name="Imagem 1212">
          <a:extLst>
            <a:ext uri="{FF2B5EF4-FFF2-40B4-BE49-F238E27FC236}">
              <a16:creationId xmlns:a16="http://schemas.microsoft.com/office/drawing/2014/main" id="{00000000-0008-0000-0300-0000B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4" name="Imagem 1213">
          <a:extLst>
            <a:ext uri="{FF2B5EF4-FFF2-40B4-BE49-F238E27FC236}">
              <a16:creationId xmlns:a16="http://schemas.microsoft.com/office/drawing/2014/main" id="{00000000-0008-0000-0300-0000B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5" name="Imagem 1214">
          <a:extLst>
            <a:ext uri="{FF2B5EF4-FFF2-40B4-BE49-F238E27FC236}">
              <a16:creationId xmlns:a16="http://schemas.microsoft.com/office/drawing/2014/main" id="{00000000-0008-0000-0300-0000B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6" name="Imagem 1215">
          <a:extLst>
            <a:ext uri="{FF2B5EF4-FFF2-40B4-BE49-F238E27FC236}">
              <a16:creationId xmlns:a16="http://schemas.microsoft.com/office/drawing/2014/main" id="{00000000-0008-0000-0300-0000C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7" name="Imagem 1216">
          <a:extLst>
            <a:ext uri="{FF2B5EF4-FFF2-40B4-BE49-F238E27FC236}">
              <a16:creationId xmlns:a16="http://schemas.microsoft.com/office/drawing/2014/main" id="{00000000-0008-0000-0300-0000C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8" name="Imagem 1217">
          <a:extLst>
            <a:ext uri="{FF2B5EF4-FFF2-40B4-BE49-F238E27FC236}">
              <a16:creationId xmlns:a16="http://schemas.microsoft.com/office/drawing/2014/main" id="{00000000-0008-0000-0300-0000C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19" name="Imagem 1218">
          <a:extLst>
            <a:ext uri="{FF2B5EF4-FFF2-40B4-BE49-F238E27FC236}">
              <a16:creationId xmlns:a16="http://schemas.microsoft.com/office/drawing/2014/main" id="{00000000-0008-0000-0300-0000C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0" name="Imagem 1219">
          <a:extLst>
            <a:ext uri="{FF2B5EF4-FFF2-40B4-BE49-F238E27FC236}">
              <a16:creationId xmlns:a16="http://schemas.microsoft.com/office/drawing/2014/main" id="{00000000-0008-0000-0300-0000C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1" name="Imagem 1220">
          <a:extLst>
            <a:ext uri="{FF2B5EF4-FFF2-40B4-BE49-F238E27FC236}">
              <a16:creationId xmlns:a16="http://schemas.microsoft.com/office/drawing/2014/main" id="{00000000-0008-0000-0300-0000C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2" name="Imagem 1221">
          <a:extLst>
            <a:ext uri="{FF2B5EF4-FFF2-40B4-BE49-F238E27FC236}">
              <a16:creationId xmlns:a16="http://schemas.microsoft.com/office/drawing/2014/main" id="{00000000-0008-0000-0300-0000C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3" name="Imagem 1222">
          <a:extLst>
            <a:ext uri="{FF2B5EF4-FFF2-40B4-BE49-F238E27FC236}">
              <a16:creationId xmlns:a16="http://schemas.microsoft.com/office/drawing/2014/main" id="{00000000-0008-0000-0300-0000C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4" name="Imagem 1223">
          <a:extLst>
            <a:ext uri="{FF2B5EF4-FFF2-40B4-BE49-F238E27FC236}">
              <a16:creationId xmlns:a16="http://schemas.microsoft.com/office/drawing/2014/main" id="{00000000-0008-0000-0300-0000C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5" name="Imagem 1224">
          <a:extLst>
            <a:ext uri="{FF2B5EF4-FFF2-40B4-BE49-F238E27FC236}">
              <a16:creationId xmlns:a16="http://schemas.microsoft.com/office/drawing/2014/main" id="{00000000-0008-0000-0300-0000C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6" name="Imagem 1225">
          <a:extLst>
            <a:ext uri="{FF2B5EF4-FFF2-40B4-BE49-F238E27FC236}">
              <a16:creationId xmlns:a16="http://schemas.microsoft.com/office/drawing/2014/main" id="{00000000-0008-0000-0300-0000C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7" name="Imagem 1226">
          <a:extLst>
            <a:ext uri="{FF2B5EF4-FFF2-40B4-BE49-F238E27FC236}">
              <a16:creationId xmlns:a16="http://schemas.microsoft.com/office/drawing/2014/main" id="{00000000-0008-0000-0300-0000C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8" name="Imagem 1227">
          <a:extLst>
            <a:ext uri="{FF2B5EF4-FFF2-40B4-BE49-F238E27FC236}">
              <a16:creationId xmlns:a16="http://schemas.microsoft.com/office/drawing/2014/main" id="{00000000-0008-0000-0300-0000C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29" name="Imagem 1228">
          <a:extLst>
            <a:ext uri="{FF2B5EF4-FFF2-40B4-BE49-F238E27FC236}">
              <a16:creationId xmlns:a16="http://schemas.microsoft.com/office/drawing/2014/main" id="{00000000-0008-0000-0300-0000C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0" name="Imagem 1229">
          <a:extLst>
            <a:ext uri="{FF2B5EF4-FFF2-40B4-BE49-F238E27FC236}">
              <a16:creationId xmlns:a16="http://schemas.microsoft.com/office/drawing/2014/main" id="{00000000-0008-0000-0300-0000C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1" name="Imagem 1230">
          <a:extLst>
            <a:ext uri="{FF2B5EF4-FFF2-40B4-BE49-F238E27FC236}">
              <a16:creationId xmlns:a16="http://schemas.microsoft.com/office/drawing/2014/main" id="{00000000-0008-0000-0300-0000C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2" name="Imagem 1231">
          <a:extLst>
            <a:ext uri="{FF2B5EF4-FFF2-40B4-BE49-F238E27FC236}">
              <a16:creationId xmlns:a16="http://schemas.microsoft.com/office/drawing/2014/main" id="{00000000-0008-0000-0300-0000D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3" name="Imagem 1232">
          <a:extLst>
            <a:ext uri="{FF2B5EF4-FFF2-40B4-BE49-F238E27FC236}">
              <a16:creationId xmlns:a16="http://schemas.microsoft.com/office/drawing/2014/main" id="{00000000-0008-0000-0300-0000D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4" name="Imagem 1233">
          <a:extLst>
            <a:ext uri="{FF2B5EF4-FFF2-40B4-BE49-F238E27FC236}">
              <a16:creationId xmlns:a16="http://schemas.microsoft.com/office/drawing/2014/main" id="{00000000-0008-0000-0300-0000D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5" name="Imagem 1234">
          <a:extLst>
            <a:ext uri="{FF2B5EF4-FFF2-40B4-BE49-F238E27FC236}">
              <a16:creationId xmlns:a16="http://schemas.microsoft.com/office/drawing/2014/main" id="{00000000-0008-0000-0300-0000D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6" name="Imagem 1235">
          <a:extLst>
            <a:ext uri="{FF2B5EF4-FFF2-40B4-BE49-F238E27FC236}">
              <a16:creationId xmlns:a16="http://schemas.microsoft.com/office/drawing/2014/main" id="{00000000-0008-0000-0300-0000D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7" name="Imagem 1236">
          <a:extLst>
            <a:ext uri="{FF2B5EF4-FFF2-40B4-BE49-F238E27FC236}">
              <a16:creationId xmlns:a16="http://schemas.microsoft.com/office/drawing/2014/main" id="{00000000-0008-0000-0300-0000D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8" name="Imagem 1237">
          <a:extLst>
            <a:ext uri="{FF2B5EF4-FFF2-40B4-BE49-F238E27FC236}">
              <a16:creationId xmlns:a16="http://schemas.microsoft.com/office/drawing/2014/main" id="{00000000-0008-0000-0300-0000D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39" name="Imagem 1238">
          <a:extLst>
            <a:ext uri="{FF2B5EF4-FFF2-40B4-BE49-F238E27FC236}">
              <a16:creationId xmlns:a16="http://schemas.microsoft.com/office/drawing/2014/main" id="{00000000-0008-0000-0300-0000D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0" name="Imagem 1239">
          <a:extLst>
            <a:ext uri="{FF2B5EF4-FFF2-40B4-BE49-F238E27FC236}">
              <a16:creationId xmlns:a16="http://schemas.microsoft.com/office/drawing/2014/main" id="{00000000-0008-0000-0300-0000D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1" name="Imagem 1240">
          <a:extLst>
            <a:ext uri="{FF2B5EF4-FFF2-40B4-BE49-F238E27FC236}">
              <a16:creationId xmlns:a16="http://schemas.microsoft.com/office/drawing/2014/main" id="{00000000-0008-0000-0300-0000D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2" name="Imagem 1241">
          <a:extLst>
            <a:ext uri="{FF2B5EF4-FFF2-40B4-BE49-F238E27FC236}">
              <a16:creationId xmlns:a16="http://schemas.microsoft.com/office/drawing/2014/main" id="{00000000-0008-0000-0300-0000D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3" name="Imagem 1242">
          <a:extLst>
            <a:ext uri="{FF2B5EF4-FFF2-40B4-BE49-F238E27FC236}">
              <a16:creationId xmlns:a16="http://schemas.microsoft.com/office/drawing/2014/main" id="{00000000-0008-0000-0300-0000D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4" name="Imagem 1243">
          <a:extLst>
            <a:ext uri="{FF2B5EF4-FFF2-40B4-BE49-F238E27FC236}">
              <a16:creationId xmlns:a16="http://schemas.microsoft.com/office/drawing/2014/main" id="{00000000-0008-0000-0300-0000D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5" name="Imagem 1244">
          <a:extLst>
            <a:ext uri="{FF2B5EF4-FFF2-40B4-BE49-F238E27FC236}">
              <a16:creationId xmlns:a16="http://schemas.microsoft.com/office/drawing/2014/main" id="{00000000-0008-0000-0300-0000D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6" name="Imagem 1245">
          <a:extLst>
            <a:ext uri="{FF2B5EF4-FFF2-40B4-BE49-F238E27FC236}">
              <a16:creationId xmlns:a16="http://schemas.microsoft.com/office/drawing/2014/main" id="{00000000-0008-0000-0300-0000D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7" name="Imagem 1246">
          <a:extLst>
            <a:ext uri="{FF2B5EF4-FFF2-40B4-BE49-F238E27FC236}">
              <a16:creationId xmlns:a16="http://schemas.microsoft.com/office/drawing/2014/main" id="{00000000-0008-0000-0300-0000D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8" name="Imagem 1247">
          <a:extLst>
            <a:ext uri="{FF2B5EF4-FFF2-40B4-BE49-F238E27FC236}">
              <a16:creationId xmlns:a16="http://schemas.microsoft.com/office/drawing/2014/main" id="{00000000-0008-0000-0300-0000E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49" name="Imagem 1248">
          <a:extLst>
            <a:ext uri="{FF2B5EF4-FFF2-40B4-BE49-F238E27FC236}">
              <a16:creationId xmlns:a16="http://schemas.microsoft.com/office/drawing/2014/main" id="{00000000-0008-0000-0300-0000E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0" name="Imagem 1249">
          <a:extLst>
            <a:ext uri="{FF2B5EF4-FFF2-40B4-BE49-F238E27FC236}">
              <a16:creationId xmlns:a16="http://schemas.microsoft.com/office/drawing/2014/main" id="{00000000-0008-0000-0300-0000E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1" name="Imagem 1250">
          <a:extLst>
            <a:ext uri="{FF2B5EF4-FFF2-40B4-BE49-F238E27FC236}">
              <a16:creationId xmlns:a16="http://schemas.microsoft.com/office/drawing/2014/main" id="{00000000-0008-0000-0300-0000E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2" name="Imagem 1251">
          <a:extLst>
            <a:ext uri="{FF2B5EF4-FFF2-40B4-BE49-F238E27FC236}">
              <a16:creationId xmlns:a16="http://schemas.microsoft.com/office/drawing/2014/main" id="{00000000-0008-0000-0300-0000E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3" name="Imagem 1252">
          <a:extLst>
            <a:ext uri="{FF2B5EF4-FFF2-40B4-BE49-F238E27FC236}">
              <a16:creationId xmlns:a16="http://schemas.microsoft.com/office/drawing/2014/main" id="{00000000-0008-0000-0300-0000E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4" name="Imagem 1253">
          <a:extLst>
            <a:ext uri="{FF2B5EF4-FFF2-40B4-BE49-F238E27FC236}">
              <a16:creationId xmlns:a16="http://schemas.microsoft.com/office/drawing/2014/main" id="{00000000-0008-0000-0300-0000E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5" name="Imagem 1254">
          <a:extLst>
            <a:ext uri="{FF2B5EF4-FFF2-40B4-BE49-F238E27FC236}">
              <a16:creationId xmlns:a16="http://schemas.microsoft.com/office/drawing/2014/main" id="{00000000-0008-0000-0300-0000E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6" name="Imagem 1255">
          <a:extLst>
            <a:ext uri="{FF2B5EF4-FFF2-40B4-BE49-F238E27FC236}">
              <a16:creationId xmlns:a16="http://schemas.microsoft.com/office/drawing/2014/main" id="{00000000-0008-0000-0300-0000E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7" name="Imagem 1256">
          <a:extLst>
            <a:ext uri="{FF2B5EF4-FFF2-40B4-BE49-F238E27FC236}">
              <a16:creationId xmlns:a16="http://schemas.microsoft.com/office/drawing/2014/main" id="{00000000-0008-0000-0300-0000E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8" name="Imagem 1257">
          <a:extLst>
            <a:ext uri="{FF2B5EF4-FFF2-40B4-BE49-F238E27FC236}">
              <a16:creationId xmlns:a16="http://schemas.microsoft.com/office/drawing/2014/main" id="{00000000-0008-0000-0300-0000E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59" name="Imagem 1258">
          <a:extLst>
            <a:ext uri="{FF2B5EF4-FFF2-40B4-BE49-F238E27FC236}">
              <a16:creationId xmlns:a16="http://schemas.microsoft.com/office/drawing/2014/main" id="{00000000-0008-0000-0300-0000E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0" name="Imagem 1259">
          <a:extLst>
            <a:ext uri="{FF2B5EF4-FFF2-40B4-BE49-F238E27FC236}">
              <a16:creationId xmlns:a16="http://schemas.microsoft.com/office/drawing/2014/main" id="{00000000-0008-0000-0300-0000E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1" name="Imagem 1260">
          <a:extLst>
            <a:ext uri="{FF2B5EF4-FFF2-40B4-BE49-F238E27FC236}">
              <a16:creationId xmlns:a16="http://schemas.microsoft.com/office/drawing/2014/main" id="{00000000-0008-0000-0300-0000E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2" name="Imagem 1261">
          <a:extLst>
            <a:ext uri="{FF2B5EF4-FFF2-40B4-BE49-F238E27FC236}">
              <a16:creationId xmlns:a16="http://schemas.microsoft.com/office/drawing/2014/main" id="{00000000-0008-0000-0300-0000E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3" name="Imagem 1262">
          <a:extLst>
            <a:ext uri="{FF2B5EF4-FFF2-40B4-BE49-F238E27FC236}">
              <a16:creationId xmlns:a16="http://schemas.microsoft.com/office/drawing/2014/main" id="{00000000-0008-0000-0300-0000E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4" name="Imagem 1263">
          <a:extLst>
            <a:ext uri="{FF2B5EF4-FFF2-40B4-BE49-F238E27FC236}">
              <a16:creationId xmlns:a16="http://schemas.microsoft.com/office/drawing/2014/main" id="{00000000-0008-0000-0300-0000F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5" name="Imagem 1264">
          <a:extLst>
            <a:ext uri="{FF2B5EF4-FFF2-40B4-BE49-F238E27FC236}">
              <a16:creationId xmlns:a16="http://schemas.microsoft.com/office/drawing/2014/main" id="{00000000-0008-0000-0300-0000F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6" name="Imagem 1265">
          <a:extLst>
            <a:ext uri="{FF2B5EF4-FFF2-40B4-BE49-F238E27FC236}">
              <a16:creationId xmlns:a16="http://schemas.microsoft.com/office/drawing/2014/main" id="{00000000-0008-0000-0300-0000F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7" name="Imagem 1266">
          <a:extLst>
            <a:ext uri="{FF2B5EF4-FFF2-40B4-BE49-F238E27FC236}">
              <a16:creationId xmlns:a16="http://schemas.microsoft.com/office/drawing/2014/main" id="{00000000-0008-0000-0300-0000F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8" name="Imagem 1267">
          <a:extLst>
            <a:ext uri="{FF2B5EF4-FFF2-40B4-BE49-F238E27FC236}">
              <a16:creationId xmlns:a16="http://schemas.microsoft.com/office/drawing/2014/main" id="{00000000-0008-0000-0300-0000F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69" name="Imagem 1268">
          <a:extLst>
            <a:ext uri="{FF2B5EF4-FFF2-40B4-BE49-F238E27FC236}">
              <a16:creationId xmlns:a16="http://schemas.microsoft.com/office/drawing/2014/main" id="{00000000-0008-0000-0300-0000F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0" name="Imagem 1269">
          <a:extLst>
            <a:ext uri="{FF2B5EF4-FFF2-40B4-BE49-F238E27FC236}">
              <a16:creationId xmlns:a16="http://schemas.microsoft.com/office/drawing/2014/main" id="{00000000-0008-0000-0300-0000F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1" name="Imagem 1270">
          <a:extLst>
            <a:ext uri="{FF2B5EF4-FFF2-40B4-BE49-F238E27FC236}">
              <a16:creationId xmlns:a16="http://schemas.microsoft.com/office/drawing/2014/main" id="{00000000-0008-0000-0300-0000F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2" name="Imagem 1271">
          <a:extLst>
            <a:ext uri="{FF2B5EF4-FFF2-40B4-BE49-F238E27FC236}">
              <a16:creationId xmlns:a16="http://schemas.microsoft.com/office/drawing/2014/main" id="{00000000-0008-0000-0300-0000F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3" name="Imagem 1272">
          <a:extLst>
            <a:ext uri="{FF2B5EF4-FFF2-40B4-BE49-F238E27FC236}">
              <a16:creationId xmlns:a16="http://schemas.microsoft.com/office/drawing/2014/main" id="{00000000-0008-0000-0300-0000F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4" name="Imagem 1273">
          <a:extLst>
            <a:ext uri="{FF2B5EF4-FFF2-40B4-BE49-F238E27FC236}">
              <a16:creationId xmlns:a16="http://schemas.microsoft.com/office/drawing/2014/main" id="{00000000-0008-0000-0300-0000F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5" name="Imagem 1274">
          <a:extLst>
            <a:ext uri="{FF2B5EF4-FFF2-40B4-BE49-F238E27FC236}">
              <a16:creationId xmlns:a16="http://schemas.microsoft.com/office/drawing/2014/main" id="{00000000-0008-0000-0300-0000F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6" name="Imagem 1275">
          <a:extLst>
            <a:ext uri="{FF2B5EF4-FFF2-40B4-BE49-F238E27FC236}">
              <a16:creationId xmlns:a16="http://schemas.microsoft.com/office/drawing/2014/main" id="{00000000-0008-0000-0300-0000F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7" name="Imagem 1276">
          <a:extLst>
            <a:ext uri="{FF2B5EF4-FFF2-40B4-BE49-F238E27FC236}">
              <a16:creationId xmlns:a16="http://schemas.microsoft.com/office/drawing/2014/main" id="{00000000-0008-0000-0300-0000F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8" name="Imagem 1277">
          <a:extLst>
            <a:ext uri="{FF2B5EF4-FFF2-40B4-BE49-F238E27FC236}">
              <a16:creationId xmlns:a16="http://schemas.microsoft.com/office/drawing/2014/main" id="{00000000-0008-0000-0300-0000F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79" name="Imagem 1278">
          <a:extLst>
            <a:ext uri="{FF2B5EF4-FFF2-40B4-BE49-F238E27FC236}">
              <a16:creationId xmlns:a16="http://schemas.microsoft.com/office/drawing/2014/main" id="{00000000-0008-0000-0300-0000F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0" name="Imagem 1279">
          <a:extLst>
            <a:ext uri="{FF2B5EF4-FFF2-40B4-BE49-F238E27FC236}">
              <a16:creationId xmlns:a16="http://schemas.microsoft.com/office/drawing/2014/main" id="{00000000-0008-0000-0300-00000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1" name="Imagem 1280">
          <a:extLst>
            <a:ext uri="{FF2B5EF4-FFF2-40B4-BE49-F238E27FC236}">
              <a16:creationId xmlns:a16="http://schemas.microsoft.com/office/drawing/2014/main" id="{00000000-0008-0000-0300-00000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2" name="Imagem 1281">
          <a:extLst>
            <a:ext uri="{FF2B5EF4-FFF2-40B4-BE49-F238E27FC236}">
              <a16:creationId xmlns:a16="http://schemas.microsoft.com/office/drawing/2014/main" id="{00000000-0008-0000-0300-00000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3" name="Imagem 1282">
          <a:extLst>
            <a:ext uri="{FF2B5EF4-FFF2-40B4-BE49-F238E27FC236}">
              <a16:creationId xmlns:a16="http://schemas.microsoft.com/office/drawing/2014/main" id="{00000000-0008-0000-0300-00000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4" name="Imagem 1283">
          <a:extLst>
            <a:ext uri="{FF2B5EF4-FFF2-40B4-BE49-F238E27FC236}">
              <a16:creationId xmlns:a16="http://schemas.microsoft.com/office/drawing/2014/main" id="{00000000-0008-0000-0300-00000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5" name="Imagem 1284">
          <a:extLst>
            <a:ext uri="{FF2B5EF4-FFF2-40B4-BE49-F238E27FC236}">
              <a16:creationId xmlns:a16="http://schemas.microsoft.com/office/drawing/2014/main" id="{00000000-0008-0000-0300-00000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6" name="Imagem 1285">
          <a:extLst>
            <a:ext uri="{FF2B5EF4-FFF2-40B4-BE49-F238E27FC236}">
              <a16:creationId xmlns:a16="http://schemas.microsoft.com/office/drawing/2014/main" id="{00000000-0008-0000-0300-00000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7" name="Imagem 1286">
          <a:extLst>
            <a:ext uri="{FF2B5EF4-FFF2-40B4-BE49-F238E27FC236}">
              <a16:creationId xmlns:a16="http://schemas.microsoft.com/office/drawing/2014/main" id="{00000000-0008-0000-0300-00000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8" name="Imagem 1287">
          <a:extLst>
            <a:ext uri="{FF2B5EF4-FFF2-40B4-BE49-F238E27FC236}">
              <a16:creationId xmlns:a16="http://schemas.microsoft.com/office/drawing/2014/main" id="{00000000-0008-0000-0300-00000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89" name="Imagem 1288">
          <a:extLst>
            <a:ext uri="{FF2B5EF4-FFF2-40B4-BE49-F238E27FC236}">
              <a16:creationId xmlns:a16="http://schemas.microsoft.com/office/drawing/2014/main" id="{00000000-0008-0000-0300-00000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0" name="Imagem 1289">
          <a:extLst>
            <a:ext uri="{FF2B5EF4-FFF2-40B4-BE49-F238E27FC236}">
              <a16:creationId xmlns:a16="http://schemas.microsoft.com/office/drawing/2014/main" id="{00000000-0008-0000-0300-00000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1" name="Imagem 1290">
          <a:extLst>
            <a:ext uri="{FF2B5EF4-FFF2-40B4-BE49-F238E27FC236}">
              <a16:creationId xmlns:a16="http://schemas.microsoft.com/office/drawing/2014/main" id="{00000000-0008-0000-0300-00000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2" name="Imagem 1291">
          <a:extLst>
            <a:ext uri="{FF2B5EF4-FFF2-40B4-BE49-F238E27FC236}">
              <a16:creationId xmlns:a16="http://schemas.microsoft.com/office/drawing/2014/main" id="{00000000-0008-0000-0300-00000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3" name="Imagem 1292">
          <a:extLst>
            <a:ext uri="{FF2B5EF4-FFF2-40B4-BE49-F238E27FC236}">
              <a16:creationId xmlns:a16="http://schemas.microsoft.com/office/drawing/2014/main" id="{00000000-0008-0000-0300-00000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4" name="Imagem 1293">
          <a:extLst>
            <a:ext uri="{FF2B5EF4-FFF2-40B4-BE49-F238E27FC236}">
              <a16:creationId xmlns:a16="http://schemas.microsoft.com/office/drawing/2014/main" id="{00000000-0008-0000-0300-00000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5" name="Imagem 1294">
          <a:extLst>
            <a:ext uri="{FF2B5EF4-FFF2-40B4-BE49-F238E27FC236}">
              <a16:creationId xmlns:a16="http://schemas.microsoft.com/office/drawing/2014/main" id="{00000000-0008-0000-0300-00000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6" name="Imagem 1295">
          <a:extLst>
            <a:ext uri="{FF2B5EF4-FFF2-40B4-BE49-F238E27FC236}">
              <a16:creationId xmlns:a16="http://schemas.microsoft.com/office/drawing/2014/main" id="{00000000-0008-0000-0300-00001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7" name="Imagem 1296">
          <a:extLst>
            <a:ext uri="{FF2B5EF4-FFF2-40B4-BE49-F238E27FC236}">
              <a16:creationId xmlns:a16="http://schemas.microsoft.com/office/drawing/2014/main" id="{00000000-0008-0000-0300-00001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8" name="Imagem 1297">
          <a:extLst>
            <a:ext uri="{FF2B5EF4-FFF2-40B4-BE49-F238E27FC236}">
              <a16:creationId xmlns:a16="http://schemas.microsoft.com/office/drawing/2014/main" id="{00000000-0008-0000-0300-00001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299" name="Imagem 1298">
          <a:extLst>
            <a:ext uri="{FF2B5EF4-FFF2-40B4-BE49-F238E27FC236}">
              <a16:creationId xmlns:a16="http://schemas.microsoft.com/office/drawing/2014/main" id="{00000000-0008-0000-0300-00001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0" name="Imagem 1299">
          <a:extLst>
            <a:ext uri="{FF2B5EF4-FFF2-40B4-BE49-F238E27FC236}">
              <a16:creationId xmlns:a16="http://schemas.microsoft.com/office/drawing/2014/main" id="{00000000-0008-0000-0300-00001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1" name="Imagem 1300">
          <a:extLst>
            <a:ext uri="{FF2B5EF4-FFF2-40B4-BE49-F238E27FC236}">
              <a16:creationId xmlns:a16="http://schemas.microsoft.com/office/drawing/2014/main" id="{00000000-0008-0000-0300-00001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2" name="Imagem 1301">
          <a:extLst>
            <a:ext uri="{FF2B5EF4-FFF2-40B4-BE49-F238E27FC236}">
              <a16:creationId xmlns:a16="http://schemas.microsoft.com/office/drawing/2014/main" id="{00000000-0008-0000-0300-00001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3" name="Imagem 1302">
          <a:extLst>
            <a:ext uri="{FF2B5EF4-FFF2-40B4-BE49-F238E27FC236}">
              <a16:creationId xmlns:a16="http://schemas.microsoft.com/office/drawing/2014/main" id="{00000000-0008-0000-0300-00001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4" name="Imagem 1303">
          <a:extLst>
            <a:ext uri="{FF2B5EF4-FFF2-40B4-BE49-F238E27FC236}">
              <a16:creationId xmlns:a16="http://schemas.microsoft.com/office/drawing/2014/main" id="{00000000-0008-0000-0300-00001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5" name="Imagem 1304">
          <a:extLst>
            <a:ext uri="{FF2B5EF4-FFF2-40B4-BE49-F238E27FC236}">
              <a16:creationId xmlns:a16="http://schemas.microsoft.com/office/drawing/2014/main" id="{00000000-0008-0000-0300-00001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6" name="Imagem 1305">
          <a:extLst>
            <a:ext uri="{FF2B5EF4-FFF2-40B4-BE49-F238E27FC236}">
              <a16:creationId xmlns:a16="http://schemas.microsoft.com/office/drawing/2014/main" id="{00000000-0008-0000-0300-00001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7" name="Imagem 1306">
          <a:extLst>
            <a:ext uri="{FF2B5EF4-FFF2-40B4-BE49-F238E27FC236}">
              <a16:creationId xmlns:a16="http://schemas.microsoft.com/office/drawing/2014/main" id="{00000000-0008-0000-0300-00001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8" name="Imagem 1307">
          <a:extLst>
            <a:ext uri="{FF2B5EF4-FFF2-40B4-BE49-F238E27FC236}">
              <a16:creationId xmlns:a16="http://schemas.microsoft.com/office/drawing/2014/main" id="{00000000-0008-0000-0300-00001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09" name="Imagem 1308">
          <a:extLst>
            <a:ext uri="{FF2B5EF4-FFF2-40B4-BE49-F238E27FC236}">
              <a16:creationId xmlns:a16="http://schemas.microsoft.com/office/drawing/2014/main" id="{00000000-0008-0000-0300-00001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0" name="Imagem 1309">
          <a:extLst>
            <a:ext uri="{FF2B5EF4-FFF2-40B4-BE49-F238E27FC236}">
              <a16:creationId xmlns:a16="http://schemas.microsoft.com/office/drawing/2014/main" id="{00000000-0008-0000-0300-00001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1" name="Imagem 1310">
          <a:extLst>
            <a:ext uri="{FF2B5EF4-FFF2-40B4-BE49-F238E27FC236}">
              <a16:creationId xmlns:a16="http://schemas.microsoft.com/office/drawing/2014/main" id="{00000000-0008-0000-0300-00001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2" name="Imagem 1311">
          <a:extLst>
            <a:ext uri="{FF2B5EF4-FFF2-40B4-BE49-F238E27FC236}">
              <a16:creationId xmlns:a16="http://schemas.microsoft.com/office/drawing/2014/main" id="{00000000-0008-0000-0300-00002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3" name="Imagem 1312">
          <a:extLst>
            <a:ext uri="{FF2B5EF4-FFF2-40B4-BE49-F238E27FC236}">
              <a16:creationId xmlns:a16="http://schemas.microsoft.com/office/drawing/2014/main" id="{00000000-0008-0000-0300-00002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4" name="Imagem 1313">
          <a:extLst>
            <a:ext uri="{FF2B5EF4-FFF2-40B4-BE49-F238E27FC236}">
              <a16:creationId xmlns:a16="http://schemas.microsoft.com/office/drawing/2014/main" id="{00000000-0008-0000-0300-00002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5" name="Imagem 1314">
          <a:extLst>
            <a:ext uri="{FF2B5EF4-FFF2-40B4-BE49-F238E27FC236}">
              <a16:creationId xmlns:a16="http://schemas.microsoft.com/office/drawing/2014/main" id="{00000000-0008-0000-0300-00002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6" name="Imagem 1315">
          <a:extLst>
            <a:ext uri="{FF2B5EF4-FFF2-40B4-BE49-F238E27FC236}">
              <a16:creationId xmlns:a16="http://schemas.microsoft.com/office/drawing/2014/main" id="{00000000-0008-0000-0300-00002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7" name="Imagem 1316">
          <a:extLst>
            <a:ext uri="{FF2B5EF4-FFF2-40B4-BE49-F238E27FC236}">
              <a16:creationId xmlns:a16="http://schemas.microsoft.com/office/drawing/2014/main" id="{00000000-0008-0000-0300-00002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8" name="Imagem 1317">
          <a:extLst>
            <a:ext uri="{FF2B5EF4-FFF2-40B4-BE49-F238E27FC236}">
              <a16:creationId xmlns:a16="http://schemas.microsoft.com/office/drawing/2014/main" id="{00000000-0008-0000-0300-00002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19" name="Imagem 1318">
          <a:extLst>
            <a:ext uri="{FF2B5EF4-FFF2-40B4-BE49-F238E27FC236}">
              <a16:creationId xmlns:a16="http://schemas.microsoft.com/office/drawing/2014/main" id="{00000000-0008-0000-0300-00002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0" name="Imagem 1319">
          <a:extLst>
            <a:ext uri="{FF2B5EF4-FFF2-40B4-BE49-F238E27FC236}">
              <a16:creationId xmlns:a16="http://schemas.microsoft.com/office/drawing/2014/main" id="{00000000-0008-0000-0300-00002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1" name="Imagem 1320">
          <a:extLst>
            <a:ext uri="{FF2B5EF4-FFF2-40B4-BE49-F238E27FC236}">
              <a16:creationId xmlns:a16="http://schemas.microsoft.com/office/drawing/2014/main" id="{00000000-0008-0000-0300-00002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2" name="Imagem 1321">
          <a:extLst>
            <a:ext uri="{FF2B5EF4-FFF2-40B4-BE49-F238E27FC236}">
              <a16:creationId xmlns:a16="http://schemas.microsoft.com/office/drawing/2014/main" id="{00000000-0008-0000-0300-00002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3" name="Imagem 1322">
          <a:extLst>
            <a:ext uri="{FF2B5EF4-FFF2-40B4-BE49-F238E27FC236}">
              <a16:creationId xmlns:a16="http://schemas.microsoft.com/office/drawing/2014/main" id="{00000000-0008-0000-0300-00002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4" name="Imagem 1323">
          <a:extLst>
            <a:ext uri="{FF2B5EF4-FFF2-40B4-BE49-F238E27FC236}">
              <a16:creationId xmlns:a16="http://schemas.microsoft.com/office/drawing/2014/main" id="{00000000-0008-0000-0300-00002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5" name="Imagem 1324">
          <a:extLst>
            <a:ext uri="{FF2B5EF4-FFF2-40B4-BE49-F238E27FC236}">
              <a16:creationId xmlns:a16="http://schemas.microsoft.com/office/drawing/2014/main" id="{00000000-0008-0000-0300-00002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6" name="Imagem 1325">
          <a:extLst>
            <a:ext uri="{FF2B5EF4-FFF2-40B4-BE49-F238E27FC236}">
              <a16:creationId xmlns:a16="http://schemas.microsoft.com/office/drawing/2014/main" id="{00000000-0008-0000-0300-00002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7" name="Imagem 1326">
          <a:extLst>
            <a:ext uri="{FF2B5EF4-FFF2-40B4-BE49-F238E27FC236}">
              <a16:creationId xmlns:a16="http://schemas.microsoft.com/office/drawing/2014/main" id="{00000000-0008-0000-0300-00002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8" name="Imagem 1327">
          <a:extLst>
            <a:ext uri="{FF2B5EF4-FFF2-40B4-BE49-F238E27FC236}">
              <a16:creationId xmlns:a16="http://schemas.microsoft.com/office/drawing/2014/main" id="{00000000-0008-0000-0300-00003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29" name="Imagem 1328">
          <a:extLst>
            <a:ext uri="{FF2B5EF4-FFF2-40B4-BE49-F238E27FC236}">
              <a16:creationId xmlns:a16="http://schemas.microsoft.com/office/drawing/2014/main" id="{00000000-0008-0000-0300-00003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0" name="Imagem 1329">
          <a:extLst>
            <a:ext uri="{FF2B5EF4-FFF2-40B4-BE49-F238E27FC236}">
              <a16:creationId xmlns:a16="http://schemas.microsoft.com/office/drawing/2014/main" id="{00000000-0008-0000-0300-00003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1" name="Imagem 1330">
          <a:extLst>
            <a:ext uri="{FF2B5EF4-FFF2-40B4-BE49-F238E27FC236}">
              <a16:creationId xmlns:a16="http://schemas.microsoft.com/office/drawing/2014/main" id="{00000000-0008-0000-0300-00003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2" name="Imagem 1331">
          <a:extLst>
            <a:ext uri="{FF2B5EF4-FFF2-40B4-BE49-F238E27FC236}">
              <a16:creationId xmlns:a16="http://schemas.microsoft.com/office/drawing/2014/main" id="{00000000-0008-0000-0300-00003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3" name="Imagem 1332">
          <a:extLst>
            <a:ext uri="{FF2B5EF4-FFF2-40B4-BE49-F238E27FC236}">
              <a16:creationId xmlns:a16="http://schemas.microsoft.com/office/drawing/2014/main" id="{00000000-0008-0000-0300-00003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4" name="Imagem 1333">
          <a:extLst>
            <a:ext uri="{FF2B5EF4-FFF2-40B4-BE49-F238E27FC236}">
              <a16:creationId xmlns:a16="http://schemas.microsoft.com/office/drawing/2014/main" id="{00000000-0008-0000-0300-00003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5" name="Imagem 1334">
          <a:extLst>
            <a:ext uri="{FF2B5EF4-FFF2-40B4-BE49-F238E27FC236}">
              <a16:creationId xmlns:a16="http://schemas.microsoft.com/office/drawing/2014/main" id="{00000000-0008-0000-0300-00003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6" name="Imagem 1335">
          <a:extLst>
            <a:ext uri="{FF2B5EF4-FFF2-40B4-BE49-F238E27FC236}">
              <a16:creationId xmlns:a16="http://schemas.microsoft.com/office/drawing/2014/main" id="{00000000-0008-0000-0300-00003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7" name="Imagem 1336">
          <a:extLst>
            <a:ext uri="{FF2B5EF4-FFF2-40B4-BE49-F238E27FC236}">
              <a16:creationId xmlns:a16="http://schemas.microsoft.com/office/drawing/2014/main" id="{00000000-0008-0000-0300-00003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8" name="Imagem 1337">
          <a:extLst>
            <a:ext uri="{FF2B5EF4-FFF2-40B4-BE49-F238E27FC236}">
              <a16:creationId xmlns:a16="http://schemas.microsoft.com/office/drawing/2014/main" id="{00000000-0008-0000-0300-00003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39" name="Imagem 1338">
          <a:extLst>
            <a:ext uri="{FF2B5EF4-FFF2-40B4-BE49-F238E27FC236}">
              <a16:creationId xmlns:a16="http://schemas.microsoft.com/office/drawing/2014/main" id="{00000000-0008-0000-0300-00003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0" name="Imagem 1339">
          <a:extLst>
            <a:ext uri="{FF2B5EF4-FFF2-40B4-BE49-F238E27FC236}">
              <a16:creationId xmlns:a16="http://schemas.microsoft.com/office/drawing/2014/main" id="{00000000-0008-0000-0300-00003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1" name="Imagem 1340">
          <a:extLst>
            <a:ext uri="{FF2B5EF4-FFF2-40B4-BE49-F238E27FC236}">
              <a16:creationId xmlns:a16="http://schemas.microsoft.com/office/drawing/2014/main" id="{00000000-0008-0000-0300-00003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2" name="Imagem 1341">
          <a:extLst>
            <a:ext uri="{FF2B5EF4-FFF2-40B4-BE49-F238E27FC236}">
              <a16:creationId xmlns:a16="http://schemas.microsoft.com/office/drawing/2014/main" id="{00000000-0008-0000-0300-00003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3" name="Imagem 1342">
          <a:extLst>
            <a:ext uri="{FF2B5EF4-FFF2-40B4-BE49-F238E27FC236}">
              <a16:creationId xmlns:a16="http://schemas.microsoft.com/office/drawing/2014/main" id="{00000000-0008-0000-0300-00003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4" name="Imagem 1343">
          <a:extLst>
            <a:ext uri="{FF2B5EF4-FFF2-40B4-BE49-F238E27FC236}">
              <a16:creationId xmlns:a16="http://schemas.microsoft.com/office/drawing/2014/main" id="{00000000-0008-0000-0300-00004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5" name="Imagem 1344">
          <a:extLst>
            <a:ext uri="{FF2B5EF4-FFF2-40B4-BE49-F238E27FC236}">
              <a16:creationId xmlns:a16="http://schemas.microsoft.com/office/drawing/2014/main" id="{00000000-0008-0000-0300-00004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6" name="Imagem 1345">
          <a:extLst>
            <a:ext uri="{FF2B5EF4-FFF2-40B4-BE49-F238E27FC236}">
              <a16:creationId xmlns:a16="http://schemas.microsoft.com/office/drawing/2014/main" id="{00000000-0008-0000-0300-00004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7" name="Imagem 1346">
          <a:extLst>
            <a:ext uri="{FF2B5EF4-FFF2-40B4-BE49-F238E27FC236}">
              <a16:creationId xmlns:a16="http://schemas.microsoft.com/office/drawing/2014/main" id="{00000000-0008-0000-0300-00004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8" name="Imagem 1347">
          <a:extLst>
            <a:ext uri="{FF2B5EF4-FFF2-40B4-BE49-F238E27FC236}">
              <a16:creationId xmlns:a16="http://schemas.microsoft.com/office/drawing/2014/main" id="{00000000-0008-0000-0300-00004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49" name="Imagem 1348">
          <a:extLst>
            <a:ext uri="{FF2B5EF4-FFF2-40B4-BE49-F238E27FC236}">
              <a16:creationId xmlns:a16="http://schemas.microsoft.com/office/drawing/2014/main" id="{00000000-0008-0000-0300-00004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0" name="Imagem 1349">
          <a:extLst>
            <a:ext uri="{FF2B5EF4-FFF2-40B4-BE49-F238E27FC236}">
              <a16:creationId xmlns:a16="http://schemas.microsoft.com/office/drawing/2014/main" id="{00000000-0008-0000-0300-00004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1" name="Imagem 1350">
          <a:extLst>
            <a:ext uri="{FF2B5EF4-FFF2-40B4-BE49-F238E27FC236}">
              <a16:creationId xmlns:a16="http://schemas.microsoft.com/office/drawing/2014/main" id="{00000000-0008-0000-0300-00004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2" name="Imagem 1351">
          <a:extLst>
            <a:ext uri="{FF2B5EF4-FFF2-40B4-BE49-F238E27FC236}">
              <a16:creationId xmlns:a16="http://schemas.microsoft.com/office/drawing/2014/main" id="{00000000-0008-0000-0300-00004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3" name="Imagem 1352">
          <a:extLst>
            <a:ext uri="{FF2B5EF4-FFF2-40B4-BE49-F238E27FC236}">
              <a16:creationId xmlns:a16="http://schemas.microsoft.com/office/drawing/2014/main" id="{00000000-0008-0000-0300-00004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4" name="Imagem 1353">
          <a:extLst>
            <a:ext uri="{FF2B5EF4-FFF2-40B4-BE49-F238E27FC236}">
              <a16:creationId xmlns:a16="http://schemas.microsoft.com/office/drawing/2014/main" id="{00000000-0008-0000-0300-00004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5" name="Imagem 1354">
          <a:extLst>
            <a:ext uri="{FF2B5EF4-FFF2-40B4-BE49-F238E27FC236}">
              <a16:creationId xmlns:a16="http://schemas.microsoft.com/office/drawing/2014/main" id="{00000000-0008-0000-0300-00004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6" name="Imagem 1355">
          <a:extLst>
            <a:ext uri="{FF2B5EF4-FFF2-40B4-BE49-F238E27FC236}">
              <a16:creationId xmlns:a16="http://schemas.microsoft.com/office/drawing/2014/main" id="{00000000-0008-0000-0300-00004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7" name="Imagem 1356">
          <a:extLst>
            <a:ext uri="{FF2B5EF4-FFF2-40B4-BE49-F238E27FC236}">
              <a16:creationId xmlns:a16="http://schemas.microsoft.com/office/drawing/2014/main" id="{00000000-0008-0000-0300-00004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8" name="Imagem 1357">
          <a:extLst>
            <a:ext uri="{FF2B5EF4-FFF2-40B4-BE49-F238E27FC236}">
              <a16:creationId xmlns:a16="http://schemas.microsoft.com/office/drawing/2014/main" id="{00000000-0008-0000-0300-00004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59" name="Imagem 1358">
          <a:extLst>
            <a:ext uri="{FF2B5EF4-FFF2-40B4-BE49-F238E27FC236}">
              <a16:creationId xmlns:a16="http://schemas.microsoft.com/office/drawing/2014/main" id="{00000000-0008-0000-0300-00004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0" name="Imagem 1359">
          <a:extLst>
            <a:ext uri="{FF2B5EF4-FFF2-40B4-BE49-F238E27FC236}">
              <a16:creationId xmlns:a16="http://schemas.microsoft.com/office/drawing/2014/main" id="{00000000-0008-0000-0300-00005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1" name="Imagem 1360">
          <a:extLst>
            <a:ext uri="{FF2B5EF4-FFF2-40B4-BE49-F238E27FC236}">
              <a16:creationId xmlns:a16="http://schemas.microsoft.com/office/drawing/2014/main" id="{00000000-0008-0000-0300-00005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2" name="Imagem 1361">
          <a:extLst>
            <a:ext uri="{FF2B5EF4-FFF2-40B4-BE49-F238E27FC236}">
              <a16:creationId xmlns:a16="http://schemas.microsoft.com/office/drawing/2014/main" id="{00000000-0008-0000-0300-00005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3" name="Imagem 1362">
          <a:extLst>
            <a:ext uri="{FF2B5EF4-FFF2-40B4-BE49-F238E27FC236}">
              <a16:creationId xmlns:a16="http://schemas.microsoft.com/office/drawing/2014/main" id="{00000000-0008-0000-0300-00005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4" name="Imagem 1363">
          <a:extLst>
            <a:ext uri="{FF2B5EF4-FFF2-40B4-BE49-F238E27FC236}">
              <a16:creationId xmlns:a16="http://schemas.microsoft.com/office/drawing/2014/main" id="{00000000-0008-0000-0300-00005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5" name="Imagem 1364">
          <a:extLst>
            <a:ext uri="{FF2B5EF4-FFF2-40B4-BE49-F238E27FC236}">
              <a16:creationId xmlns:a16="http://schemas.microsoft.com/office/drawing/2014/main" id="{00000000-0008-0000-0300-00005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6" name="Imagem 1365">
          <a:extLst>
            <a:ext uri="{FF2B5EF4-FFF2-40B4-BE49-F238E27FC236}">
              <a16:creationId xmlns:a16="http://schemas.microsoft.com/office/drawing/2014/main" id="{00000000-0008-0000-0300-00005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7" name="Imagem 1366">
          <a:extLst>
            <a:ext uri="{FF2B5EF4-FFF2-40B4-BE49-F238E27FC236}">
              <a16:creationId xmlns:a16="http://schemas.microsoft.com/office/drawing/2014/main" id="{00000000-0008-0000-0300-00005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8" name="Imagem 1367">
          <a:extLst>
            <a:ext uri="{FF2B5EF4-FFF2-40B4-BE49-F238E27FC236}">
              <a16:creationId xmlns:a16="http://schemas.microsoft.com/office/drawing/2014/main" id="{00000000-0008-0000-0300-00005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69" name="Imagem 1368">
          <a:extLst>
            <a:ext uri="{FF2B5EF4-FFF2-40B4-BE49-F238E27FC236}">
              <a16:creationId xmlns:a16="http://schemas.microsoft.com/office/drawing/2014/main" id="{00000000-0008-0000-0300-00005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0" name="Imagem 1369">
          <a:extLst>
            <a:ext uri="{FF2B5EF4-FFF2-40B4-BE49-F238E27FC236}">
              <a16:creationId xmlns:a16="http://schemas.microsoft.com/office/drawing/2014/main" id="{00000000-0008-0000-0300-00005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1" name="Imagem 1370">
          <a:extLst>
            <a:ext uri="{FF2B5EF4-FFF2-40B4-BE49-F238E27FC236}">
              <a16:creationId xmlns:a16="http://schemas.microsoft.com/office/drawing/2014/main" id="{00000000-0008-0000-0300-00005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2" name="Imagem 1371">
          <a:extLst>
            <a:ext uri="{FF2B5EF4-FFF2-40B4-BE49-F238E27FC236}">
              <a16:creationId xmlns:a16="http://schemas.microsoft.com/office/drawing/2014/main" id="{00000000-0008-0000-0300-00005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3" name="Imagem 1372">
          <a:extLst>
            <a:ext uri="{FF2B5EF4-FFF2-40B4-BE49-F238E27FC236}">
              <a16:creationId xmlns:a16="http://schemas.microsoft.com/office/drawing/2014/main" id="{00000000-0008-0000-0300-00005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4" name="Imagem 1373">
          <a:extLst>
            <a:ext uri="{FF2B5EF4-FFF2-40B4-BE49-F238E27FC236}">
              <a16:creationId xmlns:a16="http://schemas.microsoft.com/office/drawing/2014/main" id="{00000000-0008-0000-0300-00005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5" name="Imagem 1374">
          <a:extLst>
            <a:ext uri="{FF2B5EF4-FFF2-40B4-BE49-F238E27FC236}">
              <a16:creationId xmlns:a16="http://schemas.microsoft.com/office/drawing/2014/main" id="{00000000-0008-0000-0300-00005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6" name="Imagem 1375">
          <a:extLst>
            <a:ext uri="{FF2B5EF4-FFF2-40B4-BE49-F238E27FC236}">
              <a16:creationId xmlns:a16="http://schemas.microsoft.com/office/drawing/2014/main" id="{00000000-0008-0000-0300-00006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7" name="Imagem 1376">
          <a:extLst>
            <a:ext uri="{FF2B5EF4-FFF2-40B4-BE49-F238E27FC236}">
              <a16:creationId xmlns:a16="http://schemas.microsoft.com/office/drawing/2014/main" id="{00000000-0008-0000-0300-00006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8" name="Imagem 1377">
          <a:extLst>
            <a:ext uri="{FF2B5EF4-FFF2-40B4-BE49-F238E27FC236}">
              <a16:creationId xmlns:a16="http://schemas.microsoft.com/office/drawing/2014/main" id="{00000000-0008-0000-0300-00006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79" name="Imagem 1378">
          <a:extLst>
            <a:ext uri="{FF2B5EF4-FFF2-40B4-BE49-F238E27FC236}">
              <a16:creationId xmlns:a16="http://schemas.microsoft.com/office/drawing/2014/main" id="{00000000-0008-0000-0300-00006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0" name="Imagem 1379">
          <a:extLst>
            <a:ext uri="{FF2B5EF4-FFF2-40B4-BE49-F238E27FC236}">
              <a16:creationId xmlns:a16="http://schemas.microsoft.com/office/drawing/2014/main" id="{00000000-0008-0000-0300-00006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1" name="Imagem 1380">
          <a:extLst>
            <a:ext uri="{FF2B5EF4-FFF2-40B4-BE49-F238E27FC236}">
              <a16:creationId xmlns:a16="http://schemas.microsoft.com/office/drawing/2014/main" id="{00000000-0008-0000-0300-00006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2" name="Imagem 1381">
          <a:extLst>
            <a:ext uri="{FF2B5EF4-FFF2-40B4-BE49-F238E27FC236}">
              <a16:creationId xmlns:a16="http://schemas.microsoft.com/office/drawing/2014/main" id="{00000000-0008-0000-0300-00006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3" name="Imagem 1382">
          <a:extLst>
            <a:ext uri="{FF2B5EF4-FFF2-40B4-BE49-F238E27FC236}">
              <a16:creationId xmlns:a16="http://schemas.microsoft.com/office/drawing/2014/main" id="{00000000-0008-0000-0300-00006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4" name="Imagem 1383">
          <a:extLst>
            <a:ext uri="{FF2B5EF4-FFF2-40B4-BE49-F238E27FC236}">
              <a16:creationId xmlns:a16="http://schemas.microsoft.com/office/drawing/2014/main" id="{00000000-0008-0000-0300-00006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5" name="Imagem 1384">
          <a:extLst>
            <a:ext uri="{FF2B5EF4-FFF2-40B4-BE49-F238E27FC236}">
              <a16:creationId xmlns:a16="http://schemas.microsoft.com/office/drawing/2014/main" id="{00000000-0008-0000-0300-00006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6" name="Imagem 1385">
          <a:extLst>
            <a:ext uri="{FF2B5EF4-FFF2-40B4-BE49-F238E27FC236}">
              <a16:creationId xmlns:a16="http://schemas.microsoft.com/office/drawing/2014/main" id="{00000000-0008-0000-0300-00006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7" name="Imagem 1386">
          <a:extLst>
            <a:ext uri="{FF2B5EF4-FFF2-40B4-BE49-F238E27FC236}">
              <a16:creationId xmlns:a16="http://schemas.microsoft.com/office/drawing/2014/main" id="{00000000-0008-0000-0300-00006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8" name="Imagem 1387">
          <a:extLst>
            <a:ext uri="{FF2B5EF4-FFF2-40B4-BE49-F238E27FC236}">
              <a16:creationId xmlns:a16="http://schemas.microsoft.com/office/drawing/2014/main" id="{00000000-0008-0000-0300-00006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89" name="Imagem 1388">
          <a:extLst>
            <a:ext uri="{FF2B5EF4-FFF2-40B4-BE49-F238E27FC236}">
              <a16:creationId xmlns:a16="http://schemas.microsoft.com/office/drawing/2014/main" id="{00000000-0008-0000-0300-00006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0" name="Imagem 1389">
          <a:extLst>
            <a:ext uri="{FF2B5EF4-FFF2-40B4-BE49-F238E27FC236}">
              <a16:creationId xmlns:a16="http://schemas.microsoft.com/office/drawing/2014/main" id="{00000000-0008-0000-0300-00006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1" name="Imagem 1390">
          <a:extLst>
            <a:ext uri="{FF2B5EF4-FFF2-40B4-BE49-F238E27FC236}">
              <a16:creationId xmlns:a16="http://schemas.microsoft.com/office/drawing/2014/main" id="{00000000-0008-0000-0300-00006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2" name="Imagem 1391">
          <a:extLst>
            <a:ext uri="{FF2B5EF4-FFF2-40B4-BE49-F238E27FC236}">
              <a16:creationId xmlns:a16="http://schemas.microsoft.com/office/drawing/2014/main" id="{00000000-0008-0000-0300-00007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3" name="Imagem 1392">
          <a:extLst>
            <a:ext uri="{FF2B5EF4-FFF2-40B4-BE49-F238E27FC236}">
              <a16:creationId xmlns:a16="http://schemas.microsoft.com/office/drawing/2014/main" id="{00000000-0008-0000-0300-00007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4" name="Imagem 1393">
          <a:extLst>
            <a:ext uri="{FF2B5EF4-FFF2-40B4-BE49-F238E27FC236}">
              <a16:creationId xmlns:a16="http://schemas.microsoft.com/office/drawing/2014/main" id="{00000000-0008-0000-0300-00007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5" name="Imagem 1394">
          <a:extLst>
            <a:ext uri="{FF2B5EF4-FFF2-40B4-BE49-F238E27FC236}">
              <a16:creationId xmlns:a16="http://schemas.microsoft.com/office/drawing/2014/main" id="{00000000-0008-0000-0300-00007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6" name="Imagem 1395">
          <a:extLst>
            <a:ext uri="{FF2B5EF4-FFF2-40B4-BE49-F238E27FC236}">
              <a16:creationId xmlns:a16="http://schemas.microsoft.com/office/drawing/2014/main" id="{00000000-0008-0000-0300-00007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7" name="Imagem 1396">
          <a:extLst>
            <a:ext uri="{FF2B5EF4-FFF2-40B4-BE49-F238E27FC236}">
              <a16:creationId xmlns:a16="http://schemas.microsoft.com/office/drawing/2014/main" id="{00000000-0008-0000-0300-00007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8" name="Imagem 1397">
          <a:extLst>
            <a:ext uri="{FF2B5EF4-FFF2-40B4-BE49-F238E27FC236}">
              <a16:creationId xmlns:a16="http://schemas.microsoft.com/office/drawing/2014/main" id="{00000000-0008-0000-0300-00007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399" name="Imagem 1398">
          <a:extLst>
            <a:ext uri="{FF2B5EF4-FFF2-40B4-BE49-F238E27FC236}">
              <a16:creationId xmlns:a16="http://schemas.microsoft.com/office/drawing/2014/main" id="{00000000-0008-0000-0300-00007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0" name="Imagem 1399">
          <a:extLst>
            <a:ext uri="{FF2B5EF4-FFF2-40B4-BE49-F238E27FC236}">
              <a16:creationId xmlns:a16="http://schemas.microsoft.com/office/drawing/2014/main" id="{00000000-0008-0000-0300-00007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1" name="Imagem 1400">
          <a:extLst>
            <a:ext uri="{FF2B5EF4-FFF2-40B4-BE49-F238E27FC236}">
              <a16:creationId xmlns:a16="http://schemas.microsoft.com/office/drawing/2014/main" id="{00000000-0008-0000-0300-00007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2" name="Imagem 1401">
          <a:extLst>
            <a:ext uri="{FF2B5EF4-FFF2-40B4-BE49-F238E27FC236}">
              <a16:creationId xmlns:a16="http://schemas.microsoft.com/office/drawing/2014/main" id="{00000000-0008-0000-0300-00007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3" name="Imagem 1402">
          <a:extLst>
            <a:ext uri="{FF2B5EF4-FFF2-40B4-BE49-F238E27FC236}">
              <a16:creationId xmlns:a16="http://schemas.microsoft.com/office/drawing/2014/main" id="{00000000-0008-0000-0300-00007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4" name="Imagem 1403">
          <a:extLst>
            <a:ext uri="{FF2B5EF4-FFF2-40B4-BE49-F238E27FC236}">
              <a16:creationId xmlns:a16="http://schemas.microsoft.com/office/drawing/2014/main" id="{00000000-0008-0000-0300-00007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5" name="Imagem 1404">
          <a:extLst>
            <a:ext uri="{FF2B5EF4-FFF2-40B4-BE49-F238E27FC236}">
              <a16:creationId xmlns:a16="http://schemas.microsoft.com/office/drawing/2014/main" id="{00000000-0008-0000-0300-00007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6" name="Imagem 1405">
          <a:extLst>
            <a:ext uri="{FF2B5EF4-FFF2-40B4-BE49-F238E27FC236}">
              <a16:creationId xmlns:a16="http://schemas.microsoft.com/office/drawing/2014/main" id="{00000000-0008-0000-0300-00007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7" name="Imagem 1406">
          <a:extLst>
            <a:ext uri="{FF2B5EF4-FFF2-40B4-BE49-F238E27FC236}">
              <a16:creationId xmlns:a16="http://schemas.microsoft.com/office/drawing/2014/main" id="{00000000-0008-0000-0300-00007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8" name="Imagem 1407">
          <a:extLst>
            <a:ext uri="{FF2B5EF4-FFF2-40B4-BE49-F238E27FC236}">
              <a16:creationId xmlns:a16="http://schemas.microsoft.com/office/drawing/2014/main" id="{00000000-0008-0000-0300-00008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09" name="Imagem 1408">
          <a:extLst>
            <a:ext uri="{FF2B5EF4-FFF2-40B4-BE49-F238E27FC236}">
              <a16:creationId xmlns:a16="http://schemas.microsoft.com/office/drawing/2014/main" id="{00000000-0008-0000-0300-00008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0" name="Imagem 1409">
          <a:extLst>
            <a:ext uri="{FF2B5EF4-FFF2-40B4-BE49-F238E27FC236}">
              <a16:creationId xmlns:a16="http://schemas.microsoft.com/office/drawing/2014/main" id="{00000000-0008-0000-0300-00008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1" name="Imagem 1410">
          <a:extLst>
            <a:ext uri="{FF2B5EF4-FFF2-40B4-BE49-F238E27FC236}">
              <a16:creationId xmlns:a16="http://schemas.microsoft.com/office/drawing/2014/main" id="{00000000-0008-0000-0300-00008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2" name="Imagem 1411">
          <a:extLst>
            <a:ext uri="{FF2B5EF4-FFF2-40B4-BE49-F238E27FC236}">
              <a16:creationId xmlns:a16="http://schemas.microsoft.com/office/drawing/2014/main" id="{00000000-0008-0000-0300-00008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3" name="Imagem 1412">
          <a:extLst>
            <a:ext uri="{FF2B5EF4-FFF2-40B4-BE49-F238E27FC236}">
              <a16:creationId xmlns:a16="http://schemas.microsoft.com/office/drawing/2014/main" id="{00000000-0008-0000-0300-00008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4" name="Imagem 1413">
          <a:extLst>
            <a:ext uri="{FF2B5EF4-FFF2-40B4-BE49-F238E27FC236}">
              <a16:creationId xmlns:a16="http://schemas.microsoft.com/office/drawing/2014/main" id="{00000000-0008-0000-0300-00008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5" name="Imagem 1414">
          <a:extLst>
            <a:ext uri="{FF2B5EF4-FFF2-40B4-BE49-F238E27FC236}">
              <a16:creationId xmlns:a16="http://schemas.microsoft.com/office/drawing/2014/main" id="{00000000-0008-0000-0300-00008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6" name="Imagem 1415">
          <a:extLst>
            <a:ext uri="{FF2B5EF4-FFF2-40B4-BE49-F238E27FC236}">
              <a16:creationId xmlns:a16="http://schemas.microsoft.com/office/drawing/2014/main" id="{00000000-0008-0000-0300-00008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7" name="Imagem 1416">
          <a:extLst>
            <a:ext uri="{FF2B5EF4-FFF2-40B4-BE49-F238E27FC236}">
              <a16:creationId xmlns:a16="http://schemas.microsoft.com/office/drawing/2014/main" id="{00000000-0008-0000-0300-00008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8" name="Imagem 1417">
          <a:extLst>
            <a:ext uri="{FF2B5EF4-FFF2-40B4-BE49-F238E27FC236}">
              <a16:creationId xmlns:a16="http://schemas.microsoft.com/office/drawing/2014/main" id="{00000000-0008-0000-0300-00008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19" name="Imagem 1418">
          <a:extLst>
            <a:ext uri="{FF2B5EF4-FFF2-40B4-BE49-F238E27FC236}">
              <a16:creationId xmlns:a16="http://schemas.microsoft.com/office/drawing/2014/main" id="{00000000-0008-0000-0300-00008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0" name="Imagem 1419">
          <a:extLst>
            <a:ext uri="{FF2B5EF4-FFF2-40B4-BE49-F238E27FC236}">
              <a16:creationId xmlns:a16="http://schemas.microsoft.com/office/drawing/2014/main" id="{00000000-0008-0000-0300-00008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1" name="Imagem 1420">
          <a:extLst>
            <a:ext uri="{FF2B5EF4-FFF2-40B4-BE49-F238E27FC236}">
              <a16:creationId xmlns:a16="http://schemas.microsoft.com/office/drawing/2014/main" id="{00000000-0008-0000-0300-00008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2" name="Imagem 1421">
          <a:extLst>
            <a:ext uri="{FF2B5EF4-FFF2-40B4-BE49-F238E27FC236}">
              <a16:creationId xmlns:a16="http://schemas.microsoft.com/office/drawing/2014/main" id="{00000000-0008-0000-0300-00008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3" name="Imagem 1624">
          <a:extLst>
            <a:ext uri="{FF2B5EF4-FFF2-40B4-BE49-F238E27FC236}">
              <a16:creationId xmlns:a16="http://schemas.microsoft.com/office/drawing/2014/main" id="{00000000-0008-0000-0300-00008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4" name="Imagem 1625">
          <a:extLst>
            <a:ext uri="{FF2B5EF4-FFF2-40B4-BE49-F238E27FC236}">
              <a16:creationId xmlns:a16="http://schemas.microsoft.com/office/drawing/2014/main" id="{00000000-0008-0000-0300-00009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5" name="Imagem 1626">
          <a:extLst>
            <a:ext uri="{FF2B5EF4-FFF2-40B4-BE49-F238E27FC236}">
              <a16:creationId xmlns:a16="http://schemas.microsoft.com/office/drawing/2014/main" id="{00000000-0008-0000-0300-00009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6" name="Imagem 1627">
          <a:extLst>
            <a:ext uri="{FF2B5EF4-FFF2-40B4-BE49-F238E27FC236}">
              <a16:creationId xmlns:a16="http://schemas.microsoft.com/office/drawing/2014/main" id="{00000000-0008-0000-0300-00009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7" name="Imagem 1628">
          <a:extLst>
            <a:ext uri="{FF2B5EF4-FFF2-40B4-BE49-F238E27FC236}">
              <a16:creationId xmlns:a16="http://schemas.microsoft.com/office/drawing/2014/main" id="{00000000-0008-0000-0300-00009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8" name="Imagem 1629">
          <a:extLst>
            <a:ext uri="{FF2B5EF4-FFF2-40B4-BE49-F238E27FC236}">
              <a16:creationId xmlns:a16="http://schemas.microsoft.com/office/drawing/2014/main" id="{00000000-0008-0000-0300-00009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29" name="Imagem 1630">
          <a:extLst>
            <a:ext uri="{FF2B5EF4-FFF2-40B4-BE49-F238E27FC236}">
              <a16:creationId xmlns:a16="http://schemas.microsoft.com/office/drawing/2014/main" id="{00000000-0008-0000-0300-00009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0" name="Imagem 1631">
          <a:extLst>
            <a:ext uri="{FF2B5EF4-FFF2-40B4-BE49-F238E27FC236}">
              <a16:creationId xmlns:a16="http://schemas.microsoft.com/office/drawing/2014/main" id="{00000000-0008-0000-0300-00009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1" name="Imagem 1632">
          <a:extLst>
            <a:ext uri="{FF2B5EF4-FFF2-40B4-BE49-F238E27FC236}">
              <a16:creationId xmlns:a16="http://schemas.microsoft.com/office/drawing/2014/main" id="{00000000-0008-0000-0300-00009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2" name="Imagem 1633">
          <a:extLst>
            <a:ext uri="{FF2B5EF4-FFF2-40B4-BE49-F238E27FC236}">
              <a16:creationId xmlns:a16="http://schemas.microsoft.com/office/drawing/2014/main" id="{00000000-0008-0000-0300-00009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3" name="Imagem 1634">
          <a:extLst>
            <a:ext uri="{FF2B5EF4-FFF2-40B4-BE49-F238E27FC236}">
              <a16:creationId xmlns:a16="http://schemas.microsoft.com/office/drawing/2014/main" id="{00000000-0008-0000-0300-00009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4" name="Imagem 1635">
          <a:extLst>
            <a:ext uri="{FF2B5EF4-FFF2-40B4-BE49-F238E27FC236}">
              <a16:creationId xmlns:a16="http://schemas.microsoft.com/office/drawing/2014/main" id="{00000000-0008-0000-0300-00009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5" name="Imagem 1636">
          <a:extLst>
            <a:ext uri="{FF2B5EF4-FFF2-40B4-BE49-F238E27FC236}">
              <a16:creationId xmlns:a16="http://schemas.microsoft.com/office/drawing/2014/main" id="{00000000-0008-0000-0300-00009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6" name="Imagem 1637">
          <a:extLst>
            <a:ext uri="{FF2B5EF4-FFF2-40B4-BE49-F238E27FC236}">
              <a16:creationId xmlns:a16="http://schemas.microsoft.com/office/drawing/2014/main" id="{00000000-0008-0000-0300-00009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7" name="Imagem 1638">
          <a:extLst>
            <a:ext uri="{FF2B5EF4-FFF2-40B4-BE49-F238E27FC236}">
              <a16:creationId xmlns:a16="http://schemas.microsoft.com/office/drawing/2014/main" id="{00000000-0008-0000-0300-00009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8" name="Imagem 1639">
          <a:extLst>
            <a:ext uri="{FF2B5EF4-FFF2-40B4-BE49-F238E27FC236}">
              <a16:creationId xmlns:a16="http://schemas.microsoft.com/office/drawing/2014/main" id="{00000000-0008-0000-0300-00009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39" name="Imagem 1640">
          <a:extLst>
            <a:ext uri="{FF2B5EF4-FFF2-40B4-BE49-F238E27FC236}">
              <a16:creationId xmlns:a16="http://schemas.microsoft.com/office/drawing/2014/main" id="{00000000-0008-0000-0300-00009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0" name="Imagem 1641">
          <a:extLst>
            <a:ext uri="{FF2B5EF4-FFF2-40B4-BE49-F238E27FC236}">
              <a16:creationId xmlns:a16="http://schemas.microsoft.com/office/drawing/2014/main" id="{00000000-0008-0000-0300-0000A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1" name="Imagem 1642">
          <a:extLst>
            <a:ext uri="{FF2B5EF4-FFF2-40B4-BE49-F238E27FC236}">
              <a16:creationId xmlns:a16="http://schemas.microsoft.com/office/drawing/2014/main" id="{00000000-0008-0000-0300-0000A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2" name="Imagem 1643">
          <a:extLst>
            <a:ext uri="{FF2B5EF4-FFF2-40B4-BE49-F238E27FC236}">
              <a16:creationId xmlns:a16="http://schemas.microsoft.com/office/drawing/2014/main" id="{00000000-0008-0000-0300-0000A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3" name="Imagem 1644">
          <a:extLst>
            <a:ext uri="{FF2B5EF4-FFF2-40B4-BE49-F238E27FC236}">
              <a16:creationId xmlns:a16="http://schemas.microsoft.com/office/drawing/2014/main" id="{00000000-0008-0000-0300-0000A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4" name="Imagem 1645">
          <a:extLst>
            <a:ext uri="{FF2B5EF4-FFF2-40B4-BE49-F238E27FC236}">
              <a16:creationId xmlns:a16="http://schemas.microsoft.com/office/drawing/2014/main" id="{00000000-0008-0000-0300-0000A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5" name="Imagem 1646">
          <a:extLst>
            <a:ext uri="{FF2B5EF4-FFF2-40B4-BE49-F238E27FC236}">
              <a16:creationId xmlns:a16="http://schemas.microsoft.com/office/drawing/2014/main" id="{00000000-0008-0000-0300-0000A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6" name="Imagem 1647">
          <a:extLst>
            <a:ext uri="{FF2B5EF4-FFF2-40B4-BE49-F238E27FC236}">
              <a16:creationId xmlns:a16="http://schemas.microsoft.com/office/drawing/2014/main" id="{00000000-0008-0000-0300-0000A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7" name="Imagem 1648">
          <a:extLst>
            <a:ext uri="{FF2B5EF4-FFF2-40B4-BE49-F238E27FC236}">
              <a16:creationId xmlns:a16="http://schemas.microsoft.com/office/drawing/2014/main" id="{00000000-0008-0000-0300-0000A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8" name="Imagem 1649">
          <a:extLst>
            <a:ext uri="{FF2B5EF4-FFF2-40B4-BE49-F238E27FC236}">
              <a16:creationId xmlns:a16="http://schemas.microsoft.com/office/drawing/2014/main" id="{00000000-0008-0000-0300-0000A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49" name="Imagem 1650">
          <a:extLst>
            <a:ext uri="{FF2B5EF4-FFF2-40B4-BE49-F238E27FC236}">
              <a16:creationId xmlns:a16="http://schemas.microsoft.com/office/drawing/2014/main" id="{00000000-0008-0000-0300-0000A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0" name="Imagem 1651">
          <a:extLst>
            <a:ext uri="{FF2B5EF4-FFF2-40B4-BE49-F238E27FC236}">
              <a16:creationId xmlns:a16="http://schemas.microsoft.com/office/drawing/2014/main" id="{00000000-0008-0000-0300-0000A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1" name="Imagem 1652">
          <a:extLst>
            <a:ext uri="{FF2B5EF4-FFF2-40B4-BE49-F238E27FC236}">
              <a16:creationId xmlns:a16="http://schemas.microsoft.com/office/drawing/2014/main" id="{00000000-0008-0000-0300-0000A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2" name="Imagem 1653">
          <a:extLst>
            <a:ext uri="{FF2B5EF4-FFF2-40B4-BE49-F238E27FC236}">
              <a16:creationId xmlns:a16="http://schemas.microsoft.com/office/drawing/2014/main" id="{00000000-0008-0000-0300-0000A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3" name="Imagem 1654">
          <a:extLst>
            <a:ext uri="{FF2B5EF4-FFF2-40B4-BE49-F238E27FC236}">
              <a16:creationId xmlns:a16="http://schemas.microsoft.com/office/drawing/2014/main" id="{00000000-0008-0000-0300-0000A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4" name="Imagem 1655">
          <a:extLst>
            <a:ext uri="{FF2B5EF4-FFF2-40B4-BE49-F238E27FC236}">
              <a16:creationId xmlns:a16="http://schemas.microsoft.com/office/drawing/2014/main" id="{00000000-0008-0000-0300-0000A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5" name="Imagem 1656">
          <a:extLst>
            <a:ext uri="{FF2B5EF4-FFF2-40B4-BE49-F238E27FC236}">
              <a16:creationId xmlns:a16="http://schemas.microsoft.com/office/drawing/2014/main" id="{00000000-0008-0000-0300-0000A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6" name="Imagem 1657">
          <a:extLst>
            <a:ext uri="{FF2B5EF4-FFF2-40B4-BE49-F238E27FC236}">
              <a16:creationId xmlns:a16="http://schemas.microsoft.com/office/drawing/2014/main" id="{00000000-0008-0000-0300-0000B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7" name="Imagem 1658">
          <a:extLst>
            <a:ext uri="{FF2B5EF4-FFF2-40B4-BE49-F238E27FC236}">
              <a16:creationId xmlns:a16="http://schemas.microsoft.com/office/drawing/2014/main" id="{00000000-0008-0000-0300-0000B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8" name="Imagem 1659">
          <a:extLst>
            <a:ext uri="{FF2B5EF4-FFF2-40B4-BE49-F238E27FC236}">
              <a16:creationId xmlns:a16="http://schemas.microsoft.com/office/drawing/2014/main" id="{00000000-0008-0000-0300-0000B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59" name="Imagem 1660">
          <a:extLst>
            <a:ext uri="{FF2B5EF4-FFF2-40B4-BE49-F238E27FC236}">
              <a16:creationId xmlns:a16="http://schemas.microsoft.com/office/drawing/2014/main" id="{00000000-0008-0000-0300-0000B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0" name="Imagem 1661">
          <a:extLst>
            <a:ext uri="{FF2B5EF4-FFF2-40B4-BE49-F238E27FC236}">
              <a16:creationId xmlns:a16="http://schemas.microsoft.com/office/drawing/2014/main" id="{00000000-0008-0000-0300-0000B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1" name="Imagem 1662">
          <a:extLst>
            <a:ext uri="{FF2B5EF4-FFF2-40B4-BE49-F238E27FC236}">
              <a16:creationId xmlns:a16="http://schemas.microsoft.com/office/drawing/2014/main" id="{00000000-0008-0000-0300-0000B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2" name="Imagem 1663">
          <a:extLst>
            <a:ext uri="{FF2B5EF4-FFF2-40B4-BE49-F238E27FC236}">
              <a16:creationId xmlns:a16="http://schemas.microsoft.com/office/drawing/2014/main" id="{00000000-0008-0000-0300-0000B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3" name="Imagem 1664">
          <a:extLst>
            <a:ext uri="{FF2B5EF4-FFF2-40B4-BE49-F238E27FC236}">
              <a16:creationId xmlns:a16="http://schemas.microsoft.com/office/drawing/2014/main" id="{00000000-0008-0000-0300-0000B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4" name="Imagem 1665">
          <a:extLst>
            <a:ext uri="{FF2B5EF4-FFF2-40B4-BE49-F238E27FC236}">
              <a16:creationId xmlns:a16="http://schemas.microsoft.com/office/drawing/2014/main" id="{00000000-0008-0000-0300-0000B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5" name="Imagem 1666">
          <a:extLst>
            <a:ext uri="{FF2B5EF4-FFF2-40B4-BE49-F238E27FC236}">
              <a16:creationId xmlns:a16="http://schemas.microsoft.com/office/drawing/2014/main" id="{00000000-0008-0000-0300-0000B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6" name="Imagem 1667">
          <a:extLst>
            <a:ext uri="{FF2B5EF4-FFF2-40B4-BE49-F238E27FC236}">
              <a16:creationId xmlns:a16="http://schemas.microsoft.com/office/drawing/2014/main" id="{00000000-0008-0000-0300-0000B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7" name="Imagem 1668">
          <a:extLst>
            <a:ext uri="{FF2B5EF4-FFF2-40B4-BE49-F238E27FC236}">
              <a16:creationId xmlns:a16="http://schemas.microsoft.com/office/drawing/2014/main" id="{00000000-0008-0000-0300-0000B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8" name="Imagem 1669">
          <a:extLst>
            <a:ext uri="{FF2B5EF4-FFF2-40B4-BE49-F238E27FC236}">
              <a16:creationId xmlns:a16="http://schemas.microsoft.com/office/drawing/2014/main" id="{00000000-0008-0000-0300-0000B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69" name="Imagem 1670">
          <a:extLst>
            <a:ext uri="{FF2B5EF4-FFF2-40B4-BE49-F238E27FC236}">
              <a16:creationId xmlns:a16="http://schemas.microsoft.com/office/drawing/2014/main" id="{00000000-0008-0000-0300-0000B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0" name="Imagem 1671">
          <a:extLst>
            <a:ext uri="{FF2B5EF4-FFF2-40B4-BE49-F238E27FC236}">
              <a16:creationId xmlns:a16="http://schemas.microsoft.com/office/drawing/2014/main" id="{00000000-0008-0000-0300-0000B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1" name="Imagem 1672">
          <a:extLst>
            <a:ext uri="{FF2B5EF4-FFF2-40B4-BE49-F238E27FC236}">
              <a16:creationId xmlns:a16="http://schemas.microsoft.com/office/drawing/2014/main" id="{00000000-0008-0000-0300-0000B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2" name="Imagem 1673">
          <a:extLst>
            <a:ext uri="{FF2B5EF4-FFF2-40B4-BE49-F238E27FC236}">
              <a16:creationId xmlns:a16="http://schemas.microsoft.com/office/drawing/2014/main" id="{00000000-0008-0000-0300-0000C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3" name="Imagem 1674">
          <a:extLst>
            <a:ext uri="{FF2B5EF4-FFF2-40B4-BE49-F238E27FC236}">
              <a16:creationId xmlns:a16="http://schemas.microsoft.com/office/drawing/2014/main" id="{00000000-0008-0000-0300-0000C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4" name="Imagem 1675">
          <a:extLst>
            <a:ext uri="{FF2B5EF4-FFF2-40B4-BE49-F238E27FC236}">
              <a16:creationId xmlns:a16="http://schemas.microsoft.com/office/drawing/2014/main" id="{00000000-0008-0000-0300-0000C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5" name="Imagem 1676">
          <a:extLst>
            <a:ext uri="{FF2B5EF4-FFF2-40B4-BE49-F238E27FC236}">
              <a16:creationId xmlns:a16="http://schemas.microsoft.com/office/drawing/2014/main" id="{00000000-0008-0000-0300-0000C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6" name="Imagem 1677">
          <a:extLst>
            <a:ext uri="{FF2B5EF4-FFF2-40B4-BE49-F238E27FC236}">
              <a16:creationId xmlns:a16="http://schemas.microsoft.com/office/drawing/2014/main" id="{00000000-0008-0000-0300-0000C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7" name="Imagem 1678">
          <a:extLst>
            <a:ext uri="{FF2B5EF4-FFF2-40B4-BE49-F238E27FC236}">
              <a16:creationId xmlns:a16="http://schemas.microsoft.com/office/drawing/2014/main" id="{00000000-0008-0000-0300-0000C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8" name="Imagem 1679">
          <a:extLst>
            <a:ext uri="{FF2B5EF4-FFF2-40B4-BE49-F238E27FC236}">
              <a16:creationId xmlns:a16="http://schemas.microsoft.com/office/drawing/2014/main" id="{00000000-0008-0000-0300-0000C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79" name="Imagem 1680">
          <a:extLst>
            <a:ext uri="{FF2B5EF4-FFF2-40B4-BE49-F238E27FC236}">
              <a16:creationId xmlns:a16="http://schemas.microsoft.com/office/drawing/2014/main" id="{00000000-0008-0000-0300-0000C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0" name="Imagem 1681">
          <a:extLst>
            <a:ext uri="{FF2B5EF4-FFF2-40B4-BE49-F238E27FC236}">
              <a16:creationId xmlns:a16="http://schemas.microsoft.com/office/drawing/2014/main" id="{00000000-0008-0000-0300-0000C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1" name="Imagem 1682">
          <a:extLst>
            <a:ext uri="{FF2B5EF4-FFF2-40B4-BE49-F238E27FC236}">
              <a16:creationId xmlns:a16="http://schemas.microsoft.com/office/drawing/2014/main" id="{00000000-0008-0000-0300-0000C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2" name="Imagem 1683">
          <a:extLst>
            <a:ext uri="{FF2B5EF4-FFF2-40B4-BE49-F238E27FC236}">
              <a16:creationId xmlns:a16="http://schemas.microsoft.com/office/drawing/2014/main" id="{00000000-0008-0000-0300-0000C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3" name="Imagem 1684">
          <a:extLst>
            <a:ext uri="{FF2B5EF4-FFF2-40B4-BE49-F238E27FC236}">
              <a16:creationId xmlns:a16="http://schemas.microsoft.com/office/drawing/2014/main" id="{00000000-0008-0000-0300-0000C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4" name="Imagem 1685">
          <a:extLst>
            <a:ext uri="{FF2B5EF4-FFF2-40B4-BE49-F238E27FC236}">
              <a16:creationId xmlns:a16="http://schemas.microsoft.com/office/drawing/2014/main" id="{00000000-0008-0000-0300-0000C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5" name="Imagem 1686">
          <a:extLst>
            <a:ext uri="{FF2B5EF4-FFF2-40B4-BE49-F238E27FC236}">
              <a16:creationId xmlns:a16="http://schemas.microsoft.com/office/drawing/2014/main" id="{00000000-0008-0000-0300-0000C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6" name="Imagem 1687">
          <a:extLst>
            <a:ext uri="{FF2B5EF4-FFF2-40B4-BE49-F238E27FC236}">
              <a16:creationId xmlns:a16="http://schemas.microsoft.com/office/drawing/2014/main" id="{00000000-0008-0000-0300-0000C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7" name="Imagem 1688">
          <a:extLst>
            <a:ext uri="{FF2B5EF4-FFF2-40B4-BE49-F238E27FC236}">
              <a16:creationId xmlns:a16="http://schemas.microsoft.com/office/drawing/2014/main" id="{00000000-0008-0000-0300-0000C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8" name="Imagem 1689">
          <a:extLst>
            <a:ext uri="{FF2B5EF4-FFF2-40B4-BE49-F238E27FC236}">
              <a16:creationId xmlns:a16="http://schemas.microsoft.com/office/drawing/2014/main" id="{00000000-0008-0000-0300-0000D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89" name="Imagem 1690">
          <a:extLst>
            <a:ext uri="{FF2B5EF4-FFF2-40B4-BE49-F238E27FC236}">
              <a16:creationId xmlns:a16="http://schemas.microsoft.com/office/drawing/2014/main" id="{00000000-0008-0000-0300-0000D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0" name="Imagem 1691">
          <a:extLst>
            <a:ext uri="{FF2B5EF4-FFF2-40B4-BE49-F238E27FC236}">
              <a16:creationId xmlns:a16="http://schemas.microsoft.com/office/drawing/2014/main" id="{00000000-0008-0000-0300-0000D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1" name="Imagem 1692">
          <a:extLst>
            <a:ext uri="{FF2B5EF4-FFF2-40B4-BE49-F238E27FC236}">
              <a16:creationId xmlns:a16="http://schemas.microsoft.com/office/drawing/2014/main" id="{00000000-0008-0000-0300-0000D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2" name="Imagem 1693">
          <a:extLst>
            <a:ext uri="{FF2B5EF4-FFF2-40B4-BE49-F238E27FC236}">
              <a16:creationId xmlns:a16="http://schemas.microsoft.com/office/drawing/2014/main" id="{00000000-0008-0000-0300-0000D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3" name="Imagem 1694">
          <a:extLst>
            <a:ext uri="{FF2B5EF4-FFF2-40B4-BE49-F238E27FC236}">
              <a16:creationId xmlns:a16="http://schemas.microsoft.com/office/drawing/2014/main" id="{00000000-0008-0000-0300-0000D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4" name="Imagem 1695">
          <a:extLst>
            <a:ext uri="{FF2B5EF4-FFF2-40B4-BE49-F238E27FC236}">
              <a16:creationId xmlns:a16="http://schemas.microsoft.com/office/drawing/2014/main" id="{00000000-0008-0000-0300-0000D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5" name="Imagem 1696">
          <a:extLst>
            <a:ext uri="{FF2B5EF4-FFF2-40B4-BE49-F238E27FC236}">
              <a16:creationId xmlns:a16="http://schemas.microsoft.com/office/drawing/2014/main" id="{00000000-0008-0000-0300-0000D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6" name="Imagem 1697">
          <a:extLst>
            <a:ext uri="{FF2B5EF4-FFF2-40B4-BE49-F238E27FC236}">
              <a16:creationId xmlns:a16="http://schemas.microsoft.com/office/drawing/2014/main" id="{00000000-0008-0000-0300-0000D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7" name="Imagem 1698">
          <a:extLst>
            <a:ext uri="{FF2B5EF4-FFF2-40B4-BE49-F238E27FC236}">
              <a16:creationId xmlns:a16="http://schemas.microsoft.com/office/drawing/2014/main" id="{00000000-0008-0000-0300-0000D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8" name="Imagem 1699">
          <a:extLst>
            <a:ext uri="{FF2B5EF4-FFF2-40B4-BE49-F238E27FC236}">
              <a16:creationId xmlns:a16="http://schemas.microsoft.com/office/drawing/2014/main" id="{00000000-0008-0000-0300-0000D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499" name="Imagem 1700">
          <a:extLst>
            <a:ext uri="{FF2B5EF4-FFF2-40B4-BE49-F238E27FC236}">
              <a16:creationId xmlns:a16="http://schemas.microsoft.com/office/drawing/2014/main" id="{00000000-0008-0000-0300-0000D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0" name="Imagem 1701">
          <a:extLst>
            <a:ext uri="{FF2B5EF4-FFF2-40B4-BE49-F238E27FC236}">
              <a16:creationId xmlns:a16="http://schemas.microsoft.com/office/drawing/2014/main" id="{00000000-0008-0000-0300-0000D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1" name="Imagem 1702">
          <a:extLst>
            <a:ext uri="{FF2B5EF4-FFF2-40B4-BE49-F238E27FC236}">
              <a16:creationId xmlns:a16="http://schemas.microsoft.com/office/drawing/2014/main" id="{00000000-0008-0000-0300-0000D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2" name="Imagem 1703">
          <a:extLst>
            <a:ext uri="{FF2B5EF4-FFF2-40B4-BE49-F238E27FC236}">
              <a16:creationId xmlns:a16="http://schemas.microsoft.com/office/drawing/2014/main" id="{00000000-0008-0000-0300-0000D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3" name="Imagem 1704">
          <a:extLst>
            <a:ext uri="{FF2B5EF4-FFF2-40B4-BE49-F238E27FC236}">
              <a16:creationId xmlns:a16="http://schemas.microsoft.com/office/drawing/2014/main" id="{00000000-0008-0000-0300-0000D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4" name="Imagem 1705">
          <a:extLst>
            <a:ext uri="{FF2B5EF4-FFF2-40B4-BE49-F238E27FC236}">
              <a16:creationId xmlns:a16="http://schemas.microsoft.com/office/drawing/2014/main" id="{00000000-0008-0000-0300-0000E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5" name="Imagem 1706">
          <a:extLst>
            <a:ext uri="{FF2B5EF4-FFF2-40B4-BE49-F238E27FC236}">
              <a16:creationId xmlns:a16="http://schemas.microsoft.com/office/drawing/2014/main" id="{00000000-0008-0000-0300-0000E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6" name="Imagem 1707">
          <a:extLst>
            <a:ext uri="{FF2B5EF4-FFF2-40B4-BE49-F238E27FC236}">
              <a16:creationId xmlns:a16="http://schemas.microsoft.com/office/drawing/2014/main" id="{00000000-0008-0000-0300-0000E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7" name="Imagem 1708">
          <a:extLst>
            <a:ext uri="{FF2B5EF4-FFF2-40B4-BE49-F238E27FC236}">
              <a16:creationId xmlns:a16="http://schemas.microsoft.com/office/drawing/2014/main" id="{00000000-0008-0000-0300-0000E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8" name="Imagem 1709">
          <a:extLst>
            <a:ext uri="{FF2B5EF4-FFF2-40B4-BE49-F238E27FC236}">
              <a16:creationId xmlns:a16="http://schemas.microsoft.com/office/drawing/2014/main" id="{00000000-0008-0000-0300-0000E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09" name="Imagem 1710">
          <a:extLst>
            <a:ext uri="{FF2B5EF4-FFF2-40B4-BE49-F238E27FC236}">
              <a16:creationId xmlns:a16="http://schemas.microsoft.com/office/drawing/2014/main" id="{00000000-0008-0000-0300-0000E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0" name="Imagem 1711">
          <a:extLst>
            <a:ext uri="{FF2B5EF4-FFF2-40B4-BE49-F238E27FC236}">
              <a16:creationId xmlns:a16="http://schemas.microsoft.com/office/drawing/2014/main" id="{00000000-0008-0000-0300-0000E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1" name="Imagem 1712">
          <a:extLst>
            <a:ext uri="{FF2B5EF4-FFF2-40B4-BE49-F238E27FC236}">
              <a16:creationId xmlns:a16="http://schemas.microsoft.com/office/drawing/2014/main" id="{00000000-0008-0000-0300-0000E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2" name="Imagem 1713">
          <a:extLst>
            <a:ext uri="{FF2B5EF4-FFF2-40B4-BE49-F238E27FC236}">
              <a16:creationId xmlns:a16="http://schemas.microsoft.com/office/drawing/2014/main" id="{00000000-0008-0000-0300-0000E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3" name="Imagem 1714">
          <a:extLst>
            <a:ext uri="{FF2B5EF4-FFF2-40B4-BE49-F238E27FC236}">
              <a16:creationId xmlns:a16="http://schemas.microsoft.com/office/drawing/2014/main" id="{00000000-0008-0000-0300-0000E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4" name="Imagem 1715">
          <a:extLst>
            <a:ext uri="{FF2B5EF4-FFF2-40B4-BE49-F238E27FC236}">
              <a16:creationId xmlns:a16="http://schemas.microsoft.com/office/drawing/2014/main" id="{00000000-0008-0000-0300-0000E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5" name="Imagem 1716">
          <a:extLst>
            <a:ext uri="{FF2B5EF4-FFF2-40B4-BE49-F238E27FC236}">
              <a16:creationId xmlns:a16="http://schemas.microsoft.com/office/drawing/2014/main" id="{00000000-0008-0000-0300-0000E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6" name="Imagem 1717">
          <a:extLst>
            <a:ext uri="{FF2B5EF4-FFF2-40B4-BE49-F238E27FC236}">
              <a16:creationId xmlns:a16="http://schemas.microsoft.com/office/drawing/2014/main" id="{00000000-0008-0000-0300-0000E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7" name="Imagem 1718">
          <a:extLst>
            <a:ext uri="{FF2B5EF4-FFF2-40B4-BE49-F238E27FC236}">
              <a16:creationId xmlns:a16="http://schemas.microsoft.com/office/drawing/2014/main" id="{00000000-0008-0000-0300-0000E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8" name="Imagem 1719">
          <a:extLst>
            <a:ext uri="{FF2B5EF4-FFF2-40B4-BE49-F238E27FC236}">
              <a16:creationId xmlns:a16="http://schemas.microsoft.com/office/drawing/2014/main" id="{00000000-0008-0000-0300-0000E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19" name="Imagem 1720">
          <a:extLst>
            <a:ext uri="{FF2B5EF4-FFF2-40B4-BE49-F238E27FC236}">
              <a16:creationId xmlns:a16="http://schemas.microsoft.com/office/drawing/2014/main" id="{00000000-0008-0000-0300-0000E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0" name="Imagem 1721">
          <a:extLst>
            <a:ext uri="{FF2B5EF4-FFF2-40B4-BE49-F238E27FC236}">
              <a16:creationId xmlns:a16="http://schemas.microsoft.com/office/drawing/2014/main" id="{00000000-0008-0000-0300-0000F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1" name="Imagem 1722">
          <a:extLst>
            <a:ext uri="{FF2B5EF4-FFF2-40B4-BE49-F238E27FC236}">
              <a16:creationId xmlns:a16="http://schemas.microsoft.com/office/drawing/2014/main" id="{00000000-0008-0000-0300-0000F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2" name="Imagem 1723">
          <a:extLst>
            <a:ext uri="{FF2B5EF4-FFF2-40B4-BE49-F238E27FC236}">
              <a16:creationId xmlns:a16="http://schemas.microsoft.com/office/drawing/2014/main" id="{00000000-0008-0000-0300-0000F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3" name="Imagem 1724">
          <a:extLst>
            <a:ext uri="{FF2B5EF4-FFF2-40B4-BE49-F238E27FC236}">
              <a16:creationId xmlns:a16="http://schemas.microsoft.com/office/drawing/2014/main" id="{00000000-0008-0000-0300-0000F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4" name="Imagem 1725">
          <a:extLst>
            <a:ext uri="{FF2B5EF4-FFF2-40B4-BE49-F238E27FC236}">
              <a16:creationId xmlns:a16="http://schemas.microsoft.com/office/drawing/2014/main" id="{00000000-0008-0000-0300-0000F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5" name="Imagem 1726">
          <a:extLst>
            <a:ext uri="{FF2B5EF4-FFF2-40B4-BE49-F238E27FC236}">
              <a16:creationId xmlns:a16="http://schemas.microsoft.com/office/drawing/2014/main" id="{00000000-0008-0000-0300-0000F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6" name="Imagem 1727">
          <a:extLst>
            <a:ext uri="{FF2B5EF4-FFF2-40B4-BE49-F238E27FC236}">
              <a16:creationId xmlns:a16="http://schemas.microsoft.com/office/drawing/2014/main" id="{00000000-0008-0000-0300-0000F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7" name="Imagem 1728">
          <a:extLst>
            <a:ext uri="{FF2B5EF4-FFF2-40B4-BE49-F238E27FC236}">
              <a16:creationId xmlns:a16="http://schemas.microsoft.com/office/drawing/2014/main" id="{00000000-0008-0000-0300-0000F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8" name="Imagem 1729">
          <a:extLst>
            <a:ext uri="{FF2B5EF4-FFF2-40B4-BE49-F238E27FC236}">
              <a16:creationId xmlns:a16="http://schemas.microsoft.com/office/drawing/2014/main" id="{00000000-0008-0000-0300-0000F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29" name="Imagem 1730">
          <a:extLst>
            <a:ext uri="{FF2B5EF4-FFF2-40B4-BE49-F238E27FC236}">
              <a16:creationId xmlns:a16="http://schemas.microsoft.com/office/drawing/2014/main" id="{00000000-0008-0000-0300-0000F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0" name="Imagem 1731">
          <a:extLst>
            <a:ext uri="{FF2B5EF4-FFF2-40B4-BE49-F238E27FC236}">
              <a16:creationId xmlns:a16="http://schemas.microsoft.com/office/drawing/2014/main" id="{00000000-0008-0000-0300-0000F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1" name="Imagem 1732">
          <a:extLst>
            <a:ext uri="{FF2B5EF4-FFF2-40B4-BE49-F238E27FC236}">
              <a16:creationId xmlns:a16="http://schemas.microsoft.com/office/drawing/2014/main" id="{00000000-0008-0000-0300-0000F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2" name="Imagem 1733">
          <a:extLst>
            <a:ext uri="{FF2B5EF4-FFF2-40B4-BE49-F238E27FC236}">
              <a16:creationId xmlns:a16="http://schemas.microsoft.com/office/drawing/2014/main" id="{00000000-0008-0000-0300-0000F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3" name="Imagem 1734">
          <a:extLst>
            <a:ext uri="{FF2B5EF4-FFF2-40B4-BE49-F238E27FC236}">
              <a16:creationId xmlns:a16="http://schemas.microsoft.com/office/drawing/2014/main" id="{00000000-0008-0000-0300-0000F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4" name="Imagem 1735">
          <a:extLst>
            <a:ext uri="{FF2B5EF4-FFF2-40B4-BE49-F238E27FC236}">
              <a16:creationId xmlns:a16="http://schemas.microsoft.com/office/drawing/2014/main" id="{00000000-0008-0000-0300-0000F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5" name="Imagem 1736">
          <a:extLst>
            <a:ext uri="{FF2B5EF4-FFF2-40B4-BE49-F238E27FC236}">
              <a16:creationId xmlns:a16="http://schemas.microsoft.com/office/drawing/2014/main" id="{00000000-0008-0000-0300-0000F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6" name="Imagem 1737">
          <a:extLst>
            <a:ext uri="{FF2B5EF4-FFF2-40B4-BE49-F238E27FC236}">
              <a16:creationId xmlns:a16="http://schemas.microsoft.com/office/drawing/2014/main" id="{00000000-0008-0000-0300-00000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7" name="Imagem 1738">
          <a:extLst>
            <a:ext uri="{FF2B5EF4-FFF2-40B4-BE49-F238E27FC236}">
              <a16:creationId xmlns:a16="http://schemas.microsoft.com/office/drawing/2014/main" id="{00000000-0008-0000-0300-00000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8" name="Imagem 1739">
          <a:extLst>
            <a:ext uri="{FF2B5EF4-FFF2-40B4-BE49-F238E27FC236}">
              <a16:creationId xmlns:a16="http://schemas.microsoft.com/office/drawing/2014/main" id="{00000000-0008-0000-0300-00000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39" name="Imagem 1740">
          <a:extLst>
            <a:ext uri="{FF2B5EF4-FFF2-40B4-BE49-F238E27FC236}">
              <a16:creationId xmlns:a16="http://schemas.microsoft.com/office/drawing/2014/main" id="{00000000-0008-0000-0300-00000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0" name="Imagem 1741">
          <a:extLst>
            <a:ext uri="{FF2B5EF4-FFF2-40B4-BE49-F238E27FC236}">
              <a16:creationId xmlns:a16="http://schemas.microsoft.com/office/drawing/2014/main" id="{00000000-0008-0000-0300-00000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1" name="Imagem 1742">
          <a:extLst>
            <a:ext uri="{FF2B5EF4-FFF2-40B4-BE49-F238E27FC236}">
              <a16:creationId xmlns:a16="http://schemas.microsoft.com/office/drawing/2014/main" id="{00000000-0008-0000-0300-00000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2" name="Imagem 1743">
          <a:extLst>
            <a:ext uri="{FF2B5EF4-FFF2-40B4-BE49-F238E27FC236}">
              <a16:creationId xmlns:a16="http://schemas.microsoft.com/office/drawing/2014/main" id="{00000000-0008-0000-0300-00000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3" name="Imagem 1744">
          <a:extLst>
            <a:ext uri="{FF2B5EF4-FFF2-40B4-BE49-F238E27FC236}">
              <a16:creationId xmlns:a16="http://schemas.microsoft.com/office/drawing/2014/main" id="{00000000-0008-0000-0300-00000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4" name="Imagem 1745">
          <a:extLst>
            <a:ext uri="{FF2B5EF4-FFF2-40B4-BE49-F238E27FC236}">
              <a16:creationId xmlns:a16="http://schemas.microsoft.com/office/drawing/2014/main" id="{00000000-0008-0000-0300-00000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5" name="Imagem 1746">
          <a:extLst>
            <a:ext uri="{FF2B5EF4-FFF2-40B4-BE49-F238E27FC236}">
              <a16:creationId xmlns:a16="http://schemas.microsoft.com/office/drawing/2014/main" id="{00000000-0008-0000-0300-00000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6" name="Imagem 1747">
          <a:extLst>
            <a:ext uri="{FF2B5EF4-FFF2-40B4-BE49-F238E27FC236}">
              <a16:creationId xmlns:a16="http://schemas.microsoft.com/office/drawing/2014/main" id="{00000000-0008-0000-0300-00000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7" name="Imagem 1748">
          <a:extLst>
            <a:ext uri="{FF2B5EF4-FFF2-40B4-BE49-F238E27FC236}">
              <a16:creationId xmlns:a16="http://schemas.microsoft.com/office/drawing/2014/main" id="{00000000-0008-0000-0300-00000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8" name="Imagem 1749">
          <a:extLst>
            <a:ext uri="{FF2B5EF4-FFF2-40B4-BE49-F238E27FC236}">
              <a16:creationId xmlns:a16="http://schemas.microsoft.com/office/drawing/2014/main" id="{00000000-0008-0000-0300-00000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49" name="Imagem 1750">
          <a:extLst>
            <a:ext uri="{FF2B5EF4-FFF2-40B4-BE49-F238E27FC236}">
              <a16:creationId xmlns:a16="http://schemas.microsoft.com/office/drawing/2014/main" id="{00000000-0008-0000-0300-00000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0" name="Imagem 1751">
          <a:extLst>
            <a:ext uri="{FF2B5EF4-FFF2-40B4-BE49-F238E27FC236}">
              <a16:creationId xmlns:a16="http://schemas.microsoft.com/office/drawing/2014/main" id="{00000000-0008-0000-0300-00000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1" name="Imagem 1752">
          <a:extLst>
            <a:ext uri="{FF2B5EF4-FFF2-40B4-BE49-F238E27FC236}">
              <a16:creationId xmlns:a16="http://schemas.microsoft.com/office/drawing/2014/main" id="{00000000-0008-0000-0300-00000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2" name="Imagem 1753">
          <a:extLst>
            <a:ext uri="{FF2B5EF4-FFF2-40B4-BE49-F238E27FC236}">
              <a16:creationId xmlns:a16="http://schemas.microsoft.com/office/drawing/2014/main" id="{00000000-0008-0000-0300-00001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3" name="Imagem 1754">
          <a:extLst>
            <a:ext uri="{FF2B5EF4-FFF2-40B4-BE49-F238E27FC236}">
              <a16:creationId xmlns:a16="http://schemas.microsoft.com/office/drawing/2014/main" id="{00000000-0008-0000-0300-00001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4" name="Imagem 1755">
          <a:extLst>
            <a:ext uri="{FF2B5EF4-FFF2-40B4-BE49-F238E27FC236}">
              <a16:creationId xmlns:a16="http://schemas.microsoft.com/office/drawing/2014/main" id="{00000000-0008-0000-0300-00001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5" name="Imagem 1756">
          <a:extLst>
            <a:ext uri="{FF2B5EF4-FFF2-40B4-BE49-F238E27FC236}">
              <a16:creationId xmlns:a16="http://schemas.microsoft.com/office/drawing/2014/main" id="{00000000-0008-0000-0300-00001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6" name="Imagem 1757">
          <a:extLst>
            <a:ext uri="{FF2B5EF4-FFF2-40B4-BE49-F238E27FC236}">
              <a16:creationId xmlns:a16="http://schemas.microsoft.com/office/drawing/2014/main" id="{00000000-0008-0000-0300-00001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7" name="Imagem 1758">
          <a:extLst>
            <a:ext uri="{FF2B5EF4-FFF2-40B4-BE49-F238E27FC236}">
              <a16:creationId xmlns:a16="http://schemas.microsoft.com/office/drawing/2014/main" id="{00000000-0008-0000-0300-00001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8" name="Imagem 1759">
          <a:extLst>
            <a:ext uri="{FF2B5EF4-FFF2-40B4-BE49-F238E27FC236}">
              <a16:creationId xmlns:a16="http://schemas.microsoft.com/office/drawing/2014/main" id="{00000000-0008-0000-0300-00001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59" name="Imagem 1760">
          <a:extLst>
            <a:ext uri="{FF2B5EF4-FFF2-40B4-BE49-F238E27FC236}">
              <a16:creationId xmlns:a16="http://schemas.microsoft.com/office/drawing/2014/main" id="{00000000-0008-0000-0300-00001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0" name="Imagem 1761">
          <a:extLst>
            <a:ext uri="{FF2B5EF4-FFF2-40B4-BE49-F238E27FC236}">
              <a16:creationId xmlns:a16="http://schemas.microsoft.com/office/drawing/2014/main" id="{00000000-0008-0000-0300-00001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1" name="Imagem 1762">
          <a:extLst>
            <a:ext uri="{FF2B5EF4-FFF2-40B4-BE49-F238E27FC236}">
              <a16:creationId xmlns:a16="http://schemas.microsoft.com/office/drawing/2014/main" id="{00000000-0008-0000-0300-00001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2" name="Imagem 1763">
          <a:extLst>
            <a:ext uri="{FF2B5EF4-FFF2-40B4-BE49-F238E27FC236}">
              <a16:creationId xmlns:a16="http://schemas.microsoft.com/office/drawing/2014/main" id="{00000000-0008-0000-0300-00001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3" name="Imagem 1764">
          <a:extLst>
            <a:ext uri="{FF2B5EF4-FFF2-40B4-BE49-F238E27FC236}">
              <a16:creationId xmlns:a16="http://schemas.microsoft.com/office/drawing/2014/main" id="{00000000-0008-0000-0300-00001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4" name="Imagem 1765">
          <a:extLst>
            <a:ext uri="{FF2B5EF4-FFF2-40B4-BE49-F238E27FC236}">
              <a16:creationId xmlns:a16="http://schemas.microsoft.com/office/drawing/2014/main" id="{00000000-0008-0000-0300-00001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5" name="Imagem 1766">
          <a:extLst>
            <a:ext uri="{FF2B5EF4-FFF2-40B4-BE49-F238E27FC236}">
              <a16:creationId xmlns:a16="http://schemas.microsoft.com/office/drawing/2014/main" id="{00000000-0008-0000-0300-00001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6" name="Imagem 1767">
          <a:extLst>
            <a:ext uri="{FF2B5EF4-FFF2-40B4-BE49-F238E27FC236}">
              <a16:creationId xmlns:a16="http://schemas.microsoft.com/office/drawing/2014/main" id="{00000000-0008-0000-0300-00001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7" name="Imagem 1768">
          <a:extLst>
            <a:ext uri="{FF2B5EF4-FFF2-40B4-BE49-F238E27FC236}">
              <a16:creationId xmlns:a16="http://schemas.microsoft.com/office/drawing/2014/main" id="{00000000-0008-0000-0300-00001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8" name="Imagem 1769">
          <a:extLst>
            <a:ext uri="{FF2B5EF4-FFF2-40B4-BE49-F238E27FC236}">
              <a16:creationId xmlns:a16="http://schemas.microsoft.com/office/drawing/2014/main" id="{00000000-0008-0000-0300-00002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69" name="Imagem 1770">
          <a:extLst>
            <a:ext uri="{FF2B5EF4-FFF2-40B4-BE49-F238E27FC236}">
              <a16:creationId xmlns:a16="http://schemas.microsoft.com/office/drawing/2014/main" id="{00000000-0008-0000-0300-00002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0" name="Imagem 1771">
          <a:extLst>
            <a:ext uri="{FF2B5EF4-FFF2-40B4-BE49-F238E27FC236}">
              <a16:creationId xmlns:a16="http://schemas.microsoft.com/office/drawing/2014/main" id="{00000000-0008-0000-0300-00002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1" name="Imagem 1772">
          <a:extLst>
            <a:ext uri="{FF2B5EF4-FFF2-40B4-BE49-F238E27FC236}">
              <a16:creationId xmlns:a16="http://schemas.microsoft.com/office/drawing/2014/main" id="{00000000-0008-0000-0300-00002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2" name="Imagem 1773">
          <a:extLst>
            <a:ext uri="{FF2B5EF4-FFF2-40B4-BE49-F238E27FC236}">
              <a16:creationId xmlns:a16="http://schemas.microsoft.com/office/drawing/2014/main" id="{00000000-0008-0000-0300-00002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3" name="Imagem 1774">
          <a:extLst>
            <a:ext uri="{FF2B5EF4-FFF2-40B4-BE49-F238E27FC236}">
              <a16:creationId xmlns:a16="http://schemas.microsoft.com/office/drawing/2014/main" id="{00000000-0008-0000-0300-00002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4" name="Imagem 1775">
          <a:extLst>
            <a:ext uri="{FF2B5EF4-FFF2-40B4-BE49-F238E27FC236}">
              <a16:creationId xmlns:a16="http://schemas.microsoft.com/office/drawing/2014/main" id="{00000000-0008-0000-0300-00002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5" name="Imagem 1776">
          <a:extLst>
            <a:ext uri="{FF2B5EF4-FFF2-40B4-BE49-F238E27FC236}">
              <a16:creationId xmlns:a16="http://schemas.microsoft.com/office/drawing/2014/main" id="{00000000-0008-0000-0300-00002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6" name="Imagem 1777">
          <a:extLst>
            <a:ext uri="{FF2B5EF4-FFF2-40B4-BE49-F238E27FC236}">
              <a16:creationId xmlns:a16="http://schemas.microsoft.com/office/drawing/2014/main" id="{00000000-0008-0000-0300-00002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7" name="Imagem 1778">
          <a:extLst>
            <a:ext uri="{FF2B5EF4-FFF2-40B4-BE49-F238E27FC236}">
              <a16:creationId xmlns:a16="http://schemas.microsoft.com/office/drawing/2014/main" id="{00000000-0008-0000-0300-00002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8" name="Imagem 1779">
          <a:extLst>
            <a:ext uri="{FF2B5EF4-FFF2-40B4-BE49-F238E27FC236}">
              <a16:creationId xmlns:a16="http://schemas.microsoft.com/office/drawing/2014/main" id="{00000000-0008-0000-0300-00002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79" name="Imagem 1780">
          <a:extLst>
            <a:ext uri="{FF2B5EF4-FFF2-40B4-BE49-F238E27FC236}">
              <a16:creationId xmlns:a16="http://schemas.microsoft.com/office/drawing/2014/main" id="{00000000-0008-0000-0300-00002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0" name="Imagem 1781">
          <a:extLst>
            <a:ext uri="{FF2B5EF4-FFF2-40B4-BE49-F238E27FC236}">
              <a16:creationId xmlns:a16="http://schemas.microsoft.com/office/drawing/2014/main" id="{00000000-0008-0000-0300-00002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1" name="Imagem 1782">
          <a:extLst>
            <a:ext uri="{FF2B5EF4-FFF2-40B4-BE49-F238E27FC236}">
              <a16:creationId xmlns:a16="http://schemas.microsoft.com/office/drawing/2014/main" id="{00000000-0008-0000-0300-00002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2" name="Imagem 1783">
          <a:extLst>
            <a:ext uri="{FF2B5EF4-FFF2-40B4-BE49-F238E27FC236}">
              <a16:creationId xmlns:a16="http://schemas.microsoft.com/office/drawing/2014/main" id="{00000000-0008-0000-0300-00002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3" name="Imagem 1784">
          <a:extLst>
            <a:ext uri="{FF2B5EF4-FFF2-40B4-BE49-F238E27FC236}">
              <a16:creationId xmlns:a16="http://schemas.microsoft.com/office/drawing/2014/main" id="{00000000-0008-0000-0300-00002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4" name="Imagem 1785">
          <a:extLst>
            <a:ext uri="{FF2B5EF4-FFF2-40B4-BE49-F238E27FC236}">
              <a16:creationId xmlns:a16="http://schemas.microsoft.com/office/drawing/2014/main" id="{00000000-0008-0000-0300-00003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5" name="Imagem 1786">
          <a:extLst>
            <a:ext uri="{FF2B5EF4-FFF2-40B4-BE49-F238E27FC236}">
              <a16:creationId xmlns:a16="http://schemas.microsoft.com/office/drawing/2014/main" id="{00000000-0008-0000-0300-00003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6" name="Imagem 1787">
          <a:extLst>
            <a:ext uri="{FF2B5EF4-FFF2-40B4-BE49-F238E27FC236}">
              <a16:creationId xmlns:a16="http://schemas.microsoft.com/office/drawing/2014/main" id="{00000000-0008-0000-0300-00003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7" name="Imagem 1788">
          <a:extLst>
            <a:ext uri="{FF2B5EF4-FFF2-40B4-BE49-F238E27FC236}">
              <a16:creationId xmlns:a16="http://schemas.microsoft.com/office/drawing/2014/main" id="{00000000-0008-0000-0300-00003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8" name="Imagem 1789">
          <a:extLst>
            <a:ext uri="{FF2B5EF4-FFF2-40B4-BE49-F238E27FC236}">
              <a16:creationId xmlns:a16="http://schemas.microsoft.com/office/drawing/2014/main" id="{00000000-0008-0000-0300-00003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89" name="Imagem 1790">
          <a:extLst>
            <a:ext uri="{FF2B5EF4-FFF2-40B4-BE49-F238E27FC236}">
              <a16:creationId xmlns:a16="http://schemas.microsoft.com/office/drawing/2014/main" id="{00000000-0008-0000-0300-00003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0" name="Imagem 1791">
          <a:extLst>
            <a:ext uri="{FF2B5EF4-FFF2-40B4-BE49-F238E27FC236}">
              <a16:creationId xmlns:a16="http://schemas.microsoft.com/office/drawing/2014/main" id="{00000000-0008-0000-0300-00003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1" name="Imagem 1792">
          <a:extLst>
            <a:ext uri="{FF2B5EF4-FFF2-40B4-BE49-F238E27FC236}">
              <a16:creationId xmlns:a16="http://schemas.microsoft.com/office/drawing/2014/main" id="{00000000-0008-0000-0300-00003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2" name="Imagem 1793">
          <a:extLst>
            <a:ext uri="{FF2B5EF4-FFF2-40B4-BE49-F238E27FC236}">
              <a16:creationId xmlns:a16="http://schemas.microsoft.com/office/drawing/2014/main" id="{00000000-0008-0000-0300-00003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3" name="Imagem 1794">
          <a:extLst>
            <a:ext uri="{FF2B5EF4-FFF2-40B4-BE49-F238E27FC236}">
              <a16:creationId xmlns:a16="http://schemas.microsoft.com/office/drawing/2014/main" id="{00000000-0008-0000-0300-00003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4" name="Imagem 1795">
          <a:extLst>
            <a:ext uri="{FF2B5EF4-FFF2-40B4-BE49-F238E27FC236}">
              <a16:creationId xmlns:a16="http://schemas.microsoft.com/office/drawing/2014/main" id="{00000000-0008-0000-0300-00003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5" name="Imagem 1796">
          <a:extLst>
            <a:ext uri="{FF2B5EF4-FFF2-40B4-BE49-F238E27FC236}">
              <a16:creationId xmlns:a16="http://schemas.microsoft.com/office/drawing/2014/main" id="{00000000-0008-0000-0300-00003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6" name="Imagem 1797">
          <a:extLst>
            <a:ext uri="{FF2B5EF4-FFF2-40B4-BE49-F238E27FC236}">
              <a16:creationId xmlns:a16="http://schemas.microsoft.com/office/drawing/2014/main" id="{00000000-0008-0000-0300-00003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7" name="Imagem 1798">
          <a:extLst>
            <a:ext uri="{FF2B5EF4-FFF2-40B4-BE49-F238E27FC236}">
              <a16:creationId xmlns:a16="http://schemas.microsoft.com/office/drawing/2014/main" id="{00000000-0008-0000-0300-00003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8" name="Imagem 1799">
          <a:extLst>
            <a:ext uri="{FF2B5EF4-FFF2-40B4-BE49-F238E27FC236}">
              <a16:creationId xmlns:a16="http://schemas.microsoft.com/office/drawing/2014/main" id="{00000000-0008-0000-0300-00003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599" name="Imagem 1800">
          <a:extLst>
            <a:ext uri="{FF2B5EF4-FFF2-40B4-BE49-F238E27FC236}">
              <a16:creationId xmlns:a16="http://schemas.microsoft.com/office/drawing/2014/main" id="{00000000-0008-0000-0300-00003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0" name="Imagem 1801">
          <a:extLst>
            <a:ext uri="{FF2B5EF4-FFF2-40B4-BE49-F238E27FC236}">
              <a16:creationId xmlns:a16="http://schemas.microsoft.com/office/drawing/2014/main" id="{00000000-0008-0000-0300-00004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1" name="Imagem 1802">
          <a:extLst>
            <a:ext uri="{FF2B5EF4-FFF2-40B4-BE49-F238E27FC236}">
              <a16:creationId xmlns:a16="http://schemas.microsoft.com/office/drawing/2014/main" id="{00000000-0008-0000-0300-00004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2" name="Imagem 1803">
          <a:extLst>
            <a:ext uri="{FF2B5EF4-FFF2-40B4-BE49-F238E27FC236}">
              <a16:creationId xmlns:a16="http://schemas.microsoft.com/office/drawing/2014/main" id="{00000000-0008-0000-0300-00004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3" name="Imagem 1804">
          <a:extLst>
            <a:ext uri="{FF2B5EF4-FFF2-40B4-BE49-F238E27FC236}">
              <a16:creationId xmlns:a16="http://schemas.microsoft.com/office/drawing/2014/main" id="{00000000-0008-0000-0300-00004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4" name="Imagem 1805">
          <a:extLst>
            <a:ext uri="{FF2B5EF4-FFF2-40B4-BE49-F238E27FC236}">
              <a16:creationId xmlns:a16="http://schemas.microsoft.com/office/drawing/2014/main" id="{00000000-0008-0000-0300-00004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5" name="Imagem 1806">
          <a:extLst>
            <a:ext uri="{FF2B5EF4-FFF2-40B4-BE49-F238E27FC236}">
              <a16:creationId xmlns:a16="http://schemas.microsoft.com/office/drawing/2014/main" id="{00000000-0008-0000-0300-00004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6" name="Imagem 1807">
          <a:extLst>
            <a:ext uri="{FF2B5EF4-FFF2-40B4-BE49-F238E27FC236}">
              <a16:creationId xmlns:a16="http://schemas.microsoft.com/office/drawing/2014/main" id="{00000000-0008-0000-0300-00004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7" name="Imagem 1808">
          <a:extLst>
            <a:ext uri="{FF2B5EF4-FFF2-40B4-BE49-F238E27FC236}">
              <a16:creationId xmlns:a16="http://schemas.microsoft.com/office/drawing/2014/main" id="{00000000-0008-0000-0300-00004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8" name="Imagem 1809">
          <a:extLst>
            <a:ext uri="{FF2B5EF4-FFF2-40B4-BE49-F238E27FC236}">
              <a16:creationId xmlns:a16="http://schemas.microsoft.com/office/drawing/2014/main" id="{00000000-0008-0000-0300-00004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09" name="Imagem 1810">
          <a:extLst>
            <a:ext uri="{FF2B5EF4-FFF2-40B4-BE49-F238E27FC236}">
              <a16:creationId xmlns:a16="http://schemas.microsoft.com/office/drawing/2014/main" id="{00000000-0008-0000-0300-00004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0" name="Imagem 1811">
          <a:extLst>
            <a:ext uri="{FF2B5EF4-FFF2-40B4-BE49-F238E27FC236}">
              <a16:creationId xmlns:a16="http://schemas.microsoft.com/office/drawing/2014/main" id="{00000000-0008-0000-0300-00004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1" name="Imagem 1812">
          <a:extLst>
            <a:ext uri="{FF2B5EF4-FFF2-40B4-BE49-F238E27FC236}">
              <a16:creationId xmlns:a16="http://schemas.microsoft.com/office/drawing/2014/main" id="{00000000-0008-0000-0300-00004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2" name="Imagem 1813">
          <a:extLst>
            <a:ext uri="{FF2B5EF4-FFF2-40B4-BE49-F238E27FC236}">
              <a16:creationId xmlns:a16="http://schemas.microsoft.com/office/drawing/2014/main" id="{00000000-0008-0000-0300-00004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3" name="Imagem 1814">
          <a:extLst>
            <a:ext uri="{FF2B5EF4-FFF2-40B4-BE49-F238E27FC236}">
              <a16:creationId xmlns:a16="http://schemas.microsoft.com/office/drawing/2014/main" id="{00000000-0008-0000-0300-00004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4" name="Imagem 1815">
          <a:extLst>
            <a:ext uri="{FF2B5EF4-FFF2-40B4-BE49-F238E27FC236}">
              <a16:creationId xmlns:a16="http://schemas.microsoft.com/office/drawing/2014/main" id="{00000000-0008-0000-0300-00004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5" name="Imagem 1816">
          <a:extLst>
            <a:ext uri="{FF2B5EF4-FFF2-40B4-BE49-F238E27FC236}">
              <a16:creationId xmlns:a16="http://schemas.microsoft.com/office/drawing/2014/main" id="{00000000-0008-0000-0300-00004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6" name="Imagem 1817">
          <a:extLst>
            <a:ext uri="{FF2B5EF4-FFF2-40B4-BE49-F238E27FC236}">
              <a16:creationId xmlns:a16="http://schemas.microsoft.com/office/drawing/2014/main" id="{00000000-0008-0000-0300-00005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7" name="Imagem 1818">
          <a:extLst>
            <a:ext uri="{FF2B5EF4-FFF2-40B4-BE49-F238E27FC236}">
              <a16:creationId xmlns:a16="http://schemas.microsoft.com/office/drawing/2014/main" id="{00000000-0008-0000-0300-00005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8" name="Imagem 1819">
          <a:extLst>
            <a:ext uri="{FF2B5EF4-FFF2-40B4-BE49-F238E27FC236}">
              <a16:creationId xmlns:a16="http://schemas.microsoft.com/office/drawing/2014/main" id="{00000000-0008-0000-0300-00005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19" name="Imagem 1820">
          <a:extLst>
            <a:ext uri="{FF2B5EF4-FFF2-40B4-BE49-F238E27FC236}">
              <a16:creationId xmlns:a16="http://schemas.microsoft.com/office/drawing/2014/main" id="{00000000-0008-0000-0300-00005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0" name="Imagem 1821">
          <a:extLst>
            <a:ext uri="{FF2B5EF4-FFF2-40B4-BE49-F238E27FC236}">
              <a16:creationId xmlns:a16="http://schemas.microsoft.com/office/drawing/2014/main" id="{00000000-0008-0000-0300-00005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1" name="Imagem 1822">
          <a:extLst>
            <a:ext uri="{FF2B5EF4-FFF2-40B4-BE49-F238E27FC236}">
              <a16:creationId xmlns:a16="http://schemas.microsoft.com/office/drawing/2014/main" id="{00000000-0008-0000-0300-00005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2" name="Imagem 1823">
          <a:extLst>
            <a:ext uri="{FF2B5EF4-FFF2-40B4-BE49-F238E27FC236}">
              <a16:creationId xmlns:a16="http://schemas.microsoft.com/office/drawing/2014/main" id="{00000000-0008-0000-0300-00005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3" name="Imagem 1824">
          <a:extLst>
            <a:ext uri="{FF2B5EF4-FFF2-40B4-BE49-F238E27FC236}">
              <a16:creationId xmlns:a16="http://schemas.microsoft.com/office/drawing/2014/main" id="{00000000-0008-0000-0300-00005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56</xdr:row>
      <xdr:rowOff>63381</xdr:rowOff>
    </xdr:to>
    <xdr:pic>
      <xdr:nvPicPr>
        <xdr:cNvPr id="1624" name="Imagem 1825">
          <a:extLst>
            <a:ext uri="{FF2B5EF4-FFF2-40B4-BE49-F238E27FC236}">
              <a16:creationId xmlns:a16="http://schemas.microsoft.com/office/drawing/2014/main" id="{00000000-0008-0000-0300-00005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60</xdr:row>
      <xdr:rowOff>63261</xdr:rowOff>
    </xdr:to>
    <xdr:pic>
      <xdr:nvPicPr>
        <xdr:cNvPr id="1625" name="Imagem 1826">
          <a:extLst>
            <a:ext uri="{FF2B5EF4-FFF2-40B4-BE49-F238E27FC236}">
              <a16:creationId xmlns:a16="http://schemas.microsoft.com/office/drawing/2014/main" id="{00000000-0008-0000-0300-000059060000}"/>
            </a:ext>
          </a:extLst>
        </xdr:cNvPr>
        <xdr:cNvPicPr/>
      </xdr:nvPicPr>
      <xdr:blipFill>
        <a:blip xmlns:r="http://schemas.openxmlformats.org/officeDocument/2006/relationships" r:embed="rId1"/>
        <a:stretch/>
      </xdr:blipFill>
      <xdr:spPr>
        <a:xfrm>
          <a:off x="0" y="9522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66</xdr:row>
      <xdr:rowOff>92576</xdr:rowOff>
    </xdr:to>
    <xdr:pic>
      <xdr:nvPicPr>
        <xdr:cNvPr id="1626" name="Imagem 1827">
          <a:extLst>
            <a:ext uri="{FF2B5EF4-FFF2-40B4-BE49-F238E27FC236}">
              <a16:creationId xmlns:a16="http://schemas.microsoft.com/office/drawing/2014/main" id="{00000000-0008-0000-0300-00005A060000}"/>
            </a:ext>
          </a:extLst>
        </xdr:cNvPr>
        <xdr:cNvPicPr/>
      </xdr:nvPicPr>
      <xdr:blipFill>
        <a:blip xmlns:r="http://schemas.openxmlformats.org/officeDocument/2006/relationships" r:embed="rId1"/>
        <a:stretch/>
      </xdr:blipFill>
      <xdr:spPr>
        <a:xfrm>
          <a:off x="0" y="24382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74</xdr:row>
      <xdr:rowOff>52175</xdr:rowOff>
    </xdr:to>
    <xdr:pic>
      <xdr:nvPicPr>
        <xdr:cNvPr id="1627" name="Imagem 1828">
          <a:extLst>
            <a:ext uri="{FF2B5EF4-FFF2-40B4-BE49-F238E27FC236}">
              <a16:creationId xmlns:a16="http://schemas.microsoft.com/office/drawing/2014/main" id="{00000000-0008-0000-0300-00005B060000}"/>
            </a:ext>
          </a:extLst>
        </xdr:cNvPr>
        <xdr:cNvPicPr/>
      </xdr:nvPicPr>
      <xdr:blipFill>
        <a:blip xmlns:r="http://schemas.openxmlformats.org/officeDocument/2006/relationships" r:embed="rId1"/>
        <a:stretch/>
      </xdr:blipFill>
      <xdr:spPr>
        <a:xfrm>
          <a:off x="0" y="40003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77</xdr:row>
      <xdr:rowOff>47753</xdr:rowOff>
    </xdr:to>
    <xdr:pic>
      <xdr:nvPicPr>
        <xdr:cNvPr id="1628" name="Imagem 1829">
          <a:extLst>
            <a:ext uri="{FF2B5EF4-FFF2-40B4-BE49-F238E27FC236}">
              <a16:creationId xmlns:a16="http://schemas.microsoft.com/office/drawing/2014/main" id="{00000000-0008-0000-0300-00005C060000}"/>
            </a:ext>
          </a:extLst>
        </xdr:cNvPr>
        <xdr:cNvPicPr/>
      </xdr:nvPicPr>
      <xdr:blipFill>
        <a:blip xmlns:r="http://schemas.openxmlformats.org/officeDocument/2006/relationships" r:embed="rId1"/>
        <a:stretch/>
      </xdr:blipFill>
      <xdr:spPr>
        <a:xfrm>
          <a:off x="0" y="47242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80</xdr:row>
      <xdr:rowOff>121772</xdr:rowOff>
    </xdr:to>
    <xdr:pic>
      <xdr:nvPicPr>
        <xdr:cNvPr id="1629" name="Imagem 1830">
          <a:extLst>
            <a:ext uri="{FF2B5EF4-FFF2-40B4-BE49-F238E27FC236}">
              <a16:creationId xmlns:a16="http://schemas.microsoft.com/office/drawing/2014/main" id="{00000000-0008-0000-0300-00005D060000}"/>
            </a:ext>
          </a:extLst>
        </xdr:cNvPr>
        <xdr:cNvPicPr/>
      </xdr:nvPicPr>
      <xdr:blipFill>
        <a:blip xmlns:r="http://schemas.openxmlformats.org/officeDocument/2006/relationships" r:embed="rId1"/>
        <a:stretch/>
      </xdr:blipFill>
      <xdr:spPr>
        <a:xfrm>
          <a:off x="0" y="54482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82</xdr:row>
      <xdr:rowOff>121652</xdr:rowOff>
    </xdr:to>
    <xdr:pic>
      <xdr:nvPicPr>
        <xdr:cNvPr id="1630" name="Imagem 1831">
          <a:extLst>
            <a:ext uri="{FF2B5EF4-FFF2-40B4-BE49-F238E27FC236}">
              <a16:creationId xmlns:a16="http://schemas.microsoft.com/office/drawing/2014/main" id="{00000000-0008-0000-0300-00005E060000}"/>
            </a:ext>
          </a:extLst>
        </xdr:cNvPr>
        <xdr:cNvPicPr/>
      </xdr:nvPicPr>
      <xdr:blipFill>
        <a:blip xmlns:r="http://schemas.openxmlformats.org/officeDocument/2006/relationships" r:embed="rId1"/>
        <a:stretch/>
      </xdr:blipFill>
      <xdr:spPr>
        <a:xfrm>
          <a:off x="0" y="58291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108</xdr:row>
      <xdr:rowOff>215841</xdr:rowOff>
    </xdr:to>
    <xdr:pic>
      <xdr:nvPicPr>
        <xdr:cNvPr id="1631" name="Imagem 1832">
          <a:extLst>
            <a:ext uri="{FF2B5EF4-FFF2-40B4-BE49-F238E27FC236}">
              <a16:creationId xmlns:a16="http://schemas.microsoft.com/office/drawing/2014/main" id="{00000000-0008-0000-0300-00005F060000}"/>
            </a:ext>
          </a:extLst>
        </xdr:cNvPr>
        <xdr:cNvPicPr/>
      </xdr:nvPicPr>
      <xdr:blipFill>
        <a:blip xmlns:r="http://schemas.openxmlformats.org/officeDocument/2006/relationships" r:embed="rId1"/>
        <a:stretch/>
      </xdr:blipFill>
      <xdr:spPr>
        <a:xfrm>
          <a:off x="0" y="115822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117</xdr:row>
      <xdr:rowOff>54536</xdr:rowOff>
    </xdr:to>
    <xdr:pic>
      <xdr:nvPicPr>
        <xdr:cNvPr id="1632" name="Imagem 1833">
          <a:extLst>
            <a:ext uri="{FF2B5EF4-FFF2-40B4-BE49-F238E27FC236}">
              <a16:creationId xmlns:a16="http://schemas.microsoft.com/office/drawing/2014/main" id="{00000000-0008-0000-0300-000060060000}"/>
            </a:ext>
          </a:extLst>
        </xdr:cNvPr>
        <xdr:cNvPicPr/>
      </xdr:nvPicPr>
      <xdr:blipFill>
        <a:blip xmlns:r="http://schemas.openxmlformats.org/officeDocument/2006/relationships" r:embed="rId1"/>
        <a:stretch/>
      </xdr:blipFill>
      <xdr:spPr>
        <a:xfrm>
          <a:off x="0" y="134492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126</xdr:row>
      <xdr:rowOff>159632</xdr:rowOff>
    </xdr:to>
    <xdr:pic>
      <xdr:nvPicPr>
        <xdr:cNvPr id="1633" name="Imagem 1834">
          <a:extLst>
            <a:ext uri="{FF2B5EF4-FFF2-40B4-BE49-F238E27FC236}">
              <a16:creationId xmlns:a16="http://schemas.microsoft.com/office/drawing/2014/main" id="{00000000-0008-0000-0300-000061060000}"/>
            </a:ext>
          </a:extLst>
        </xdr:cNvPr>
        <xdr:cNvPicPr/>
      </xdr:nvPicPr>
      <xdr:blipFill>
        <a:blip xmlns:r="http://schemas.openxmlformats.org/officeDocument/2006/relationships" r:embed="rId1"/>
        <a:stretch/>
      </xdr:blipFill>
      <xdr:spPr>
        <a:xfrm>
          <a:off x="0" y="15582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128</xdr:row>
      <xdr:rowOff>81430</xdr:rowOff>
    </xdr:to>
    <xdr:pic>
      <xdr:nvPicPr>
        <xdr:cNvPr id="1634" name="Imagem 1835">
          <a:extLst>
            <a:ext uri="{FF2B5EF4-FFF2-40B4-BE49-F238E27FC236}">
              <a16:creationId xmlns:a16="http://schemas.microsoft.com/office/drawing/2014/main" id="{00000000-0008-0000-0300-000062060000}"/>
            </a:ext>
          </a:extLst>
        </xdr:cNvPr>
        <xdr:cNvPicPr/>
      </xdr:nvPicPr>
      <xdr:blipFill>
        <a:blip xmlns:r="http://schemas.openxmlformats.org/officeDocument/2006/relationships" r:embed="rId1"/>
        <a:stretch/>
      </xdr:blipFill>
      <xdr:spPr>
        <a:xfrm>
          <a:off x="0" y="159638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139</xdr:row>
      <xdr:rowOff>184285</xdr:rowOff>
    </xdr:to>
    <xdr:pic>
      <xdr:nvPicPr>
        <xdr:cNvPr id="1635" name="Imagem 1836">
          <a:extLst>
            <a:ext uri="{FF2B5EF4-FFF2-40B4-BE49-F238E27FC236}">
              <a16:creationId xmlns:a16="http://schemas.microsoft.com/office/drawing/2014/main" id="{00000000-0008-0000-0300-000063060000}"/>
            </a:ext>
          </a:extLst>
        </xdr:cNvPr>
        <xdr:cNvPicPr/>
      </xdr:nvPicPr>
      <xdr:blipFill>
        <a:blip xmlns:r="http://schemas.openxmlformats.org/officeDocument/2006/relationships" r:embed="rId1"/>
        <a:stretch/>
      </xdr:blipFill>
      <xdr:spPr>
        <a:xfrm>
          <a:off x="0" y="185544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152</xdr:row>
      <xdr:rowOff>61260</xdr:rowOff>
    </xdr:to>
    <xdr:pic>
      <xdr:nvPicPr>
        <xdr:cNvPr id="1636" name="Imagem 1837">
          <a:extLst>
            <a:ext uri="{FF2B5EF4-FFF2-40B4-BE49-F238E27FC236}">
              <a16:creationId xmlns:a16="http://schemas.microsoft.com/office/drawing/2014/main" id="{00000000-0008-0000-0300-000064060000}"/>
            </a:ext>
          </a:extLst>
        </xdr:cNvPr>
        <xdr:cNvPicPr/>
      </xdr:nvPicPr>
      <xdr:blipFill>
        <a:blip xmlns:r="http://schemas.openxmlformats.org/officeDocument/2006/relationships" r:embed="rId1"/>
        <a:stretch/>
      </xdr:blipFill>
      <xdr:spPr>
        <a:xfrm>
          <a:off x="0" y="212216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163</xdr:row>
      <xdr:rowOff>318875</xdr:rowOff>
    </xdr:to>
    <xdr:pic>
      <xdr:nvPicPr>
        <xdr:cNvPr id="1637" name="Imagem 1838">
          <a:extLst>
            <a:ext uri="{FF2B5EF4-FFF2-40B4-BE49-F238E27FC236}">
              <a16:creationId xmlns:a16="http://schemas.microsoft.com/office/drawing/2014/main" id="{00000000-0008-0000-0300-000065060000}"/>
            </a:ext>
          </a:extLst>
        </xdr:cNvPr>
        <xdr:cNvPicPr/>
      </xdr:nvPicPr>
      <xdr:blipFill>
        <a:blip xmlns:r="http://schemas.openxmlformats.org/officeDocument/2006/relationships" r:embed="rId1"/>
        <a:stretch/>
      </xdr:blipFill>
      <xdr:spPr>
        <a:xfrm>
          <a:off x="0" y="238885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175</xdr:row>
      <xdr:rowOff>117049</xdr:rowOff>
    </xdr:to>
    <xdr:pic>
      <xdr:nvPicPr>
        <xdr:cNvPr id="1638" name="Imagem 1839">
          <a:extLst>
            <a:ext uri="{FF2B5EF4-FFF2-40B4-BE49-F238E27FC236}">
              <a16:creationId xmlns:a16="http://schemas.microsoft.com/office/drawing/2014/main" id="{00000000-0008-0000-0300-000066060000}"/>
            </a:ext>
          </a:extLst>
        </xdr:cNvPr>
        <xdr:cNvPicPr/>
      </xdr:nvPicPr>
      <xdr:blipFill>
        <a:blip xmlns:r="http://schemas.openxmlformats.org/officeDocument/2006/relationships" r:embed="rId1"/>
        <a:stretch/>
      </xdr:blipFill>
      <xdr:spPr>
        <a:xfrm>
          <a:off x="0" y="265554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185</xdr:row>
      <xdr:rowOff>83672</xdr:rowOff>
    </xdr:to>
    <xdr:pic>
      <xdr:nvPicPr>
        <xdr:cNvPr id="1639" name="Imagem 1840">
          <a:extLst>
            <a:ext uri="{FF2B5EF4-FFF2-40B4-BE49-F238E27FC236}">
              <a16:creationId xmlns:a16="http://schemas.microsoft.com/office/drawing/2014/main" id="{00000000-0008-0000-0300-000067060000}"/>
            </a:ext>
          </a:extLst>
        </xdr:cNvPr>
        <xdr:cNvPicPr/>
      </xdr:nvPicPr>
      <xdr:blipFill>
        <a:blip xmlns:r="http://schemas.openxmlformats.org/officeDocument/2006/relationships" r:embed="rId1"/>
        <a:stretch/>
      </xdr:blipFill>
      <xdr:spPr>
        <a:xfrm>
          <a:off x="0" y="292226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196</xdr:row>
      <xdr:rowOff>128375</xdr:rowOff>
    </xdr:to>
    <xdr:pic>
      <xdr:nvPicPr>
        <xdr:cNvPr id="1640" name="Imagem 1841">
          <a:extLst>
            <a:ext uri="{FF2B5EF4-FFF2-40B4-BE49-F238E27FC236}">
              <a16:creationId xmlns:a16="http://schemas.microsoft.com/office/drawing/2014/main" id="{00000000-0008-0000-0300-000068060000}"/>
            </a:ext>
          </a:extLst>
        </xdr:cNvPr>
        <xdr:cNvPicPr/>
      </xdr:nvPicPr>
      <xdr:blipFill>
        <a:blip xmlns:r="http://schemas.openxmlformats.org/officeDocument/2006/relationships" r:embed="rId1"/>
        <a:stretch/>
      </xdr:blipFill>
      <xdr:spPr>
        <a:xfrm>
          <a:off x="0" y="318895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207</xdr:row>
      <xdr:rowOff>153148</xdr:rowOff>
    </xdr:to>
    <xdr:pic>
      <xdr:nvPicPr>
        <xdr:cNvPr id="1641" name="Imagem 1842">
          <a:extLst>
            <a:ext uri="{FF2B5EF4-FFF2-40B4-BE49-F238E27FC236}">
              <a16:creationId xmlns:a16="http://schemas.microsoft.com/office/drawing/2014/main" id="{00000000-0008-0000-0300-000069060000}"/>
            </a:ext>
          </a:extLst>
        </xdr:cNvPr>
        <xdr:cNvPicPr/>
      </xdr:nvPicPr>
      <xdr:blipFill>
        <a:blip xmlns:r="http://schemas.openxmlformats.org/officeDocument/2006/relationships" r:embed="rId1"/>
        <a:stretch/>
      </xdr:blipFill>
      <xdr:spPr>
        <a:xfrm>
          <a:off x="0" y="344804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224</xdr:row>
      <xdr:rowOff>163143</xdr:rowOff>
    </xdr:to>
    <xdr:pic>
      <xdr:nvPicPr>
        <xdr:cNvPr id="1642" name="Imagem 1843">
          <a:extLst>
            <a:ext uri="{FF2B5EF4-FFF2-40B4-BE49-F238E27FC236}">
              <a16:creationId xmlns:a16="http://schemas.microsoft.com/office/drawing/2014/main" id="{00000000-0008-0000-0300-00006A060000}"/>
            </a:ext>
          </a:extLst>
        </xdr:cNvPr>
        <xdr:cNvPicPr/>
      </xdr:nvPicPr>
      <xdr:blipFill>
        <a:blip xmlns:r="http://schemas.openxmlformats.org/officeDocument/2006/relationships" r:embed="rId1"/>
        <a:stretch/>
      </xdr:blipFill>
      <xdr:spPr>
        <a:xfrm>
          <a:off x="0" y="389952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234</xdr:row>
      <xdr:rowOff>299975</xdr:rowOff>
    </xdr:to>
    <xdr:pic>
      <xdr:nvPicPr>
        <xdr:cNvPr id="1643" name="Imagem 1844">
          <a:extLst>
            <a:ext uri="{FF2B5EF4-FFF2-40B4-BE49-F238E27FC236}">
              <a16:creationId xmlns:a16="http://schemas.microsoft.com/office/drawing/2014/main" id="{00000000-0008-0000-0300-00006B060000}"/>
            </a:ext>
          </a:extLst>
        </xdr:cNvPr>
        <xdr:cNvPicPr/>
      </xdr:nvPicPr>
      <xdr:blipFill>
        <a:blip xmlns:r="http://schemas.openxmlformats.org/officeDocument/2006/relationships" r:embed="rId1"/>
        <a:stretch/>
      </xdr:blipFill>
      <xdr:spPr>
        <a:xfrm>
          <a:off x="0" y="415861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235</xdr:row>
      <xdr:rowOff>142973</xdr:rowOff>
    </xdr:to>
    <xdr:pic>
      <xdr:nvPicPr>
        <xdr:cNvPr id="1644" name="Imagem 1845">
          <a:extLst>
            <a:ext uri="{FF2B5EF4-FFF2-40B4-BE49-F238E27FC236}">
              <a16:creationId xmlns:a16="http://schemas.microsoft.com/office/drawing/2014/main" id="{00000000-0008-0000-0300-00006C060000}"/>
            </a:ext>
          </a:extLst>
        </xdr:cNvPr>
        <xdr:cNvPicPr/>
      </xdr:nvPicPr>
      <xdr:blipFill>
        <a:blip xmlns:r="http://schemas.openxmlformats.org/officeDocument/2006/relationships" r:embed="rId1"/>
        <a:stretch/>
      </xdr:blipFill>
      <xdr:spPr>
        <a:xfrm>
          <a:off x="0" y="41967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238</xdr:row>
      <xdr:rowOff>142793</xdr:rowOff>
    </xdr:to>
    <xdr:pic>
      <xdr:nvPicPr>
        <xdr:cNvPr id="1645" name="Imagem 1846">
          <a:extLst>
            <a:ext uri="{FF2B5EF4-FFF2-40B4-BE49-F238E27FC236}">
              <a16:creationId xmlns:a16="http://schemas.microsoft.com/office/drawing/2014/main" id="{00000000-0008-0000-0300-00006D060000}"/>
            </a:ext>
          </a:extLst>
        </xdr:cNvPr>
        <xdr:cNvPicPr/>
      </xdr:nvPicPr>
      <xdr:blipFill>
        <a:blip xmlns:r="http://schemas.openxmlformats.org/officeDocument/2006/relationships" r:embed="rId1"/>
        <a:stretch/>
      </xdr:blipFill>
      <xdr:spPr>
        <a:xfrm>
          <a:off x="0" y="425383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247</xdr:row>
      <xdr:rowOff>167686</xdr:rowOff>
    </xdr:to>
    <xdr:pic>
      <xdr:nvPicPr>
        <xdr:cNvPr id="1646" name="Imagem 1847">
          <a:extLst>
            <a:ext uri="{FF2B5EF4-FFF2-40B4-BE49-F238E27FC236}">
              <a16:creationId xmlns:a16="http://schemas.microsoft.com/office/drawing/2014/main" id="{00000000-0008-0000-0300-00006E060000}"/>
            </a:ext>
          </a:extLst>
        </xdr:cNvPr>
        <xdr:cNvPicPr/>
      </xdr:nvPicPr>
      <xdr:blipFill>
        <a:blip xmlns:r="http://schemas.openxmlformats.org/officeDocument/2006/relationships" r:embed="rId1"/>
        <a:stretch/>
      </xdr:blipFill>
      <xdr:spPr>
        <a:xfrm>
          <a:off x="0" y="447483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249</xdr:row>
      <xdr:rowOff>167566</xdr:rowOff>
    </xdr:to>
    <xdr:pic>
      <xdr:nvPicPr>
        <xdr:cNvPr id="1647" name="Imagem 1848">
          <a:extLst>
            <a:ext uri="{FF2B5EF4-FFF2-40B4-BE49-F238E27FC236}">
              <a16:creationId xmlns:a16="http://schemas.microsoft.com/office/drawing/2014/main" id="{00000000-0008-0000-0300-00006F060000}"/>
            </a:ext>
          </a:extLst>
        </xdr:cNvPr>
        <xdr:cNvPicPr/>
      </xdr:nvPicPr>
      <xdr:blipFill>
        <a:blip xmlns:r="http://schemas.openxmlformats.org/officeDocument/2006/relationships" r:embed="rId1"/>
        <a:stretch/>
      </xdr:blipFill>
      <xdr:spPr>
        <a:xfrm>
          <a:off x="0" y="451292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263</xdr:row>
      <xdr:rowOff>41940</xdr:rowOff>
    </xdr:to>
    <xdr:pic>
      <xdr:nvPicPr>
        <xdr:cNvPr id="1648" name="Imagem 1849">
          <a:extLst>
            <a:ext uri="{FF2B5EF4-FFF2-40B4-BE49-F238E27FC236}">
              <a16:creationId xmlns:a16="http://schemas.microsoft.com/office/drawing/2014/main" id="{00000000-0008-0000-0300-000070060000}"/>
            </a:ext>
          </a:extLst>
        </xdr:cNvPr>
        <xdr:cNvPicPr/>
      </xdr:nvPicPr>
      <xdr:blipFill>
        <a:blip xmlns:r="http://schemas.openxmlformats.org/officeDocument/2006/relationships" r:embed="rId1"/>
        <a:stretch/>
      </xdr:blipFill>
      <xdr:spPr>
        <a:xfrm>
          <a:off x="0" y="482533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286</xdr:row>
      <xdr:rowOff>38788</xdr:rowOff>
    </xdr:to>
    <xdr:pic>
      <xdr:nvPicPr>
        <xdr:cNvPr id="1649" name="Imagem 1850">
          <a:extLst>
            <a:ext uri="{FF2B5EF4-FFF2-40B4-BE49-F238E27FC236}">
              <a16:creationId xmlns:a16="http://schemas.microsoft.com/office/drawing/2014/main" id="{00000000-0008-0000-0300-000071060000}"/>
            </a:ext>
          </a:extLst>
        </xdr:cNvPr>
        <xdr:cNvPicPr/>
      </xdr:nvPicPr>
      <xdr:blipFill>
        <a:blip xmlns:r="http://schemas.openxmlformats.org/officeDocument/2006/relationships" r:embed="rId1"/>
        <a:stretch/>
      </xdr:blipFill>
      <xdr:spPr>
        <a:xfrm>
          <a:off x="0" y="534160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296</xdr:row>
      <xdr:rowOff>144183</xdr:rowOff>
    </xdr:to>
    <xdr:pic>
      <xdr:nvPicPr>
        <xdr:cNvPr id="1650" name="Imagem 1851">
          <a:extLst>
            <a:ext uri="{FF2B5EF4-FFF2-40B4-BE49-F238E27FC236}">
              <a16:creationId xmlns:a16="http://schemas.microsoft.com/office/drawing/2014/main" id="{00000000-0008-0000-0300-000072060000}"/>
            </a:ext>
          </a:extLst>
        </xdr:cNvPr>
        <xdr:cNvPicPr/>
      </xdr:nvPicPr>
      <xdr:blipFill>
        <a:blip xmlns:r="http://schemas.openxmlformats.org/officeDocument/2006/relationships" r:embed="rId1"/>
        <a:stretch/>
      </xdr:blipFill>
      <xdr:spPr>
        <a:xfrm>
          <a:off x="0" y="557402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307</xdr:row>
      <xdr:rowOff>212569</xdr:rowOff>
    </xdr:to>
    <xdr:pic>
      <xdr:nvPicPr>
        <xdr:cNvPr id="1651" name="Imagem 1852">
          <a:extLst>
            <a:ext uri="{FF2B5EF4-FFF2-40B4-BE49-F238E27FC236}">
              <a16:creationId xmlns:a16="http://schemas.microsoft.com/office/drawing/2014/main" id="{00000000-0008-0000-0300-000073060000}"/>
            </a:ext>
          </a:extLst>
        </xdr:cNvPr>
        <xdr:cNvPicPr/>
      </xdr:nvPicPr>
      <xdr:blipFill>
        <a:blip xmlns:r="http://schemas.openxmlformats.org/officeDocument/2006/relationships" r:embed="rId1"/>
        <a:stretch/>
      </xdr:blipFill>
      <xdr:spPr>
        <a:xfrm>
          <a:off x="0" y="582739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321</xdr:row>
      <xdr:rowOff>8562</xdr:rowOff>
    </xdr:to>
    <xdr:pic>
      <xdr:nvPicPr>
        <xdr:cNvPr id="1652" name="Imagem 1853">
          <a:extLst>
            <a:ext uri="{FF2B5EF4-FFF2-40B4-BE49-F238E27FC236}">
              <a16:creationId xmlns:a16="http://schemas.microsoft.com/office/drawing/2014/main" id="{00000000-0008-0000-0300-000074060000}"/>
            </a:ext>
          </a:extLst>
        </xdr:cNvPr>
        <xdr:cNvPicPr/>
      </xdr:nvPicPr>
      <xdr:blipFill>
        <a:blip xmlns:r="http://schemas.openxmlformats.org/officeDocument/2006/relationships" r:embed="rId1"/>
        <a:stretch/>
      </xdr:blipFill>
      <xdr:spPr>
        <a:xfrm>
          <a:off x="0" y="612075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334</xdr:row>
      <xdr:rowOff>108265</xdr:rowOff>
    </xdr:to>
    <xdr:pic>
      <xdr:nvPicPr>
        <xdr:cNvPr id="1653" name="Imagem 1854">
          <a:extLst>
            <a:ext uri="{FF2B5EF4-FFF2-40B4-BE49-F238E27FC236}">
              <a16:creationId xmlns:a16="http://schemas.microsoft.com/office/drawing/2014/main" id="{00000000-0008-0000-0300-000075060000}"/>
            </a:ext>
          </a:extLst>
        </xdr:cNvPr>
        <xdr:cNvPicPr/>
      </xdr:nvPicPr>
      <xdr:blipFill>
        <a:blip xmlns:r="http://schemas.openxmlformats.org/officeDocument/2006/relationships" r:embed="rId1"/>
        <a:stretch/>
      </xdr:blipFill>
      <xdr:spPr>
        <a:xfrm>
          <a:off x="0" y="643888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336</xdr:row>
      <xdr:rowOff>29703</xdr:rowOff>
    </xdr:to>
    <xdr:pic>
      <xdr:nvPicPr>
        <xdr:cNvPr id="1654" name="Imagem 1855">
          <a:extLst>
            <a:ext uri="{FF2B5EF4-FFF2-40B4-BE49-F238E27FC236}">
              <a16:creationId xmlns:a16="http://schemas.microsoft.com/office/drawing/2014/main" id="{00000000-0008-0000-0300-000076060000}"/>
            </a:ext>
          </a:extLst>
        </xdr:cNvPr>
        <xdr:cNvPicPr/>
      </xdr:nvPicPr>
      <xdr:blipFill>
        <a:blip xmlns:r="http://schemas.openxmlformats.org/officeDocument/2006/relationships" r:embed="rId1"/>
        <a:stretch/>
      </xdr:blipFill>
      <xdr:spPr>
        <a:xfrm>
          <a:off x="0" y="647697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345</xdr:row>
      <xdr:rowOff>23160</xdr:rowOff>
    </xdr:to>
    <xdr:pic>
      <xdr:nvPicPr>
        <xdr:cNvPr id="1655" name="Imagem 1856">
          <a:extLst>
            <a:ext uri="{FF2B5EF4-FFF2-40B4-BE49-F238E27FC236}">
              <a16:creationId xmlns:a16="http://schemas.microsoft.com/office/drawing/2014/main" id="{00000000-0008-0000-0300-000077060000}"/>
            </a:ext>
          </a:extLst>
        </xdr:cNvPr>
        <xdr:cNvPicPr/>
      </xdr:nvPicPr>
      <xdr:blipFill>
        <a:blip xmlns:r="http://schemas.openxmlformats.org/officeDocument/2006/relationships" r:embed="rId1"/>
        <a:stretch/>
      </xdr:blipFill>
      <xdr:spPr>
        <a:xfrm>
          <a:off x="0" y="667130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351</xdr:row>
      <xdr:rowOff>11834</xdr:rowOff>
    </xdr:to>
    <xdr:pic>
      <xdr:nvPicPr>
        <xdr:cNvPr id="1656" name="Imagem 1857">
          <a:extLst>
            <a:ext uri="{FF2B5EF4-FFF2-40B4-BE49-F238E27FC236}">
              <a16:creationId xmlns:a16="http://schemas.microsoft.com/office/drawing/2014/main" id="{00000000-0008-0000-0300-000078060000}"/>
            </a:ext>
          </a:extLst>
        </xdr:cNvPr>
        <xdr:cNvPicPr/>
      </xdr:nvPicPr>
      <xdr:blipFill>
        <a:blip xmlns:r="http://schemas.openxmlformats.org/officeDocument/2006/relationships" r:embed="rId1"/>
        <a:stretch/>
      </xdr:blipFill>
      <xdr:spPr>
        <a:xfrm>
          <a:off x="0" y="682369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353</xdr:row>
      <xdr:rowOff>11714</xdr:rowOff>
    </xdr:to>
    <xdr:pic>
      <xdr:nvPicPr>
        <xdr:cNvPr id="1657" name="Imagem 1858">
          <a:extLst>
            <a:ext uri="{FF2B5EF4-FFF2-40B4-BE49-F238E27FC236}">
              <a16:creationId xmlns:a16="http://schemas.microsoft.com/office/drawing/2014/main" id="{00000000-0008-0000-0300-000079060000}"/>
            </a:ext>
          </a:extLst>
        </xdr:cNvPr>
        <xdr:cNvPicPr/>
      </xdr:nvPicPr>
      <xdr:blipFill>
        <a:blip xmlns:r="http://schemas.openxmlformats.org/officeDocument/2006/relationships" r:embed="rId1"/>
        <a:stretch/>
      </xdr:blipFill>
      <xdr:spPr>
        <a:xfrm>
          <a:off x="0" y="686178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362</xdr:row>
      <xdr:rowOff>303307</xdr:rowOff>
    </xdr:to>
    <xdr:pic>
      <xdr:nvPicPr>
        <xdr:cNvPr id="1658" name="Imagem 1859">
          <a:extLst>
            <a:ext uri="{FF2B5EF4-FFF2-40B4-BE49-F238E27FC236}">
              <a16:creationId xmlns:a16="http://schemas.microsoft.com/office/drawing/2014/main" id="{00000000-0008-0000-0300-00007A060000}"/>
            </a:ext>
          </a:extLst>
        </xdr:cNvPr>
        <xdr:cNvPicPr/>
      </xdr:nvPicPr>
      <xdr:blipFill>
        <a:blip xmlns:r="http://schemas.openxmlformats.org/officeDocument/2006/relationships" r:embed="rId1"/>
        <a:stretch/>
      </xdr:blipFill>
      <xdr:spPr>
        <a:xfrm>
          <a:off x="0" y="712850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374</xdr:row>
      <xdr:rowOff>166475</xdr:rowOff>
    </xdr:to>
    <xdr:pic>
      <xdr:nvPicPr>
        <xdr:cNvPr id="1659" name="Imagem 1860">
          <a:extLst>
            <a:ext uri="{FF2B5EF4-FFF2-40B4-BE49-F238E27FC236}">
              <a16:creationId xmlns:a16="http://schemas.microsoft.com/office/drawing/2014/main" id="{00000000-0008-0000-0300-00007B060000}"/>
            </a:ext>
          </a:extLst>
        </xdr:cNvPr>
        <xdr:cNvPicPr/>
      </xdr:nvPicPr>
      <xdr:blipFill>
        <a:blip xmlns:r="http://schemas.openxmlformats.org/officeDocument/2006/relationships" r:embed="rId1"/>
        <a:stretch/>
      </xdr:blipFill>
      <xdr:spPr>
        <a:xfrm>
          <a:off x="0" y="744091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387</xdr:row>
      <xdr:rowOff>188947</xdr:rowOff>
    </xdr:to>
    <xdr:pic>
      <xdr:nvPicPr>
        <xdr:cNvPr id="1660" name="Imagem 1861">
          <a:extLst>
            <a:ext uri="{FF2B5EF4-FFF2-40B4-BE49-F238E27FC236}">
              <a16:creationId xmlns:a16="http://schemas.microsoft.com/office/drawing/2014/main" id="{00000000-0008-0000-0300-00007C060000}"/>
            </a:ext>
          </a:extLst>
        </xdr:cNvPr>
        <xdr:cNvPicPr/>
      </xdr:nvPicPr>
      <xdr:blipFill>
        <a:blip xmlns:r="http://schemas.openxmlformats.org/officeDocument/2006/relationships" r:embed="rId1"/>
        <a:stretch/>
      </xdr:blipFill>
      <xdr:spPr>
        <a:xfrm>
          <a:off x="0" y="776476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403</xdr:row>
      <xdr:rowOff>177741</xdr:rowOff>
    </xdr:to>
    <xdr:pic>
      <xdr:nvPicPr>
        <xdr:cNvPr id="1661" name="Imagem 1862">
          <a:extLst>
            <a:ext uri="{FF2B5EF4-FFF2-40B4-BE49-F238E27FC236}">
              <a16:creationId xmlns:a16="http://schemas.microsoft.com/office/drawing/2014/main" id="{00000000-0008-0000-0300-00007D060000}"/>
            </a:ext>
          </a:extLst>
        </xdr:cNvPr>
        <xdr:cNvPicPr/>
      </xdr:nvPicPr>
      <xdr:blipFill>
        <a:blip xmlns:r="http://schemas.openxmlformats.org/officeDocument/2006/relationships" r:embed="rId1"/>
        <a:stretch/>
      </xdr:blipFill>
      <xdr:spPr>
        <a:xfrm>
          <a:off x="0" y="810766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416</xdr:row>
      <xdr:rowOff>31885</xdr:rowOff>
    </xdr:to>
    <xdr:pic>
      <xdr:nvPicPr>
        <xdr:cNvPr id="1662" name="Imagem 1863">
          <a:extLst>
            <a:ext uri="{FF2B5EF4-FFF2-40B4-BE49-F238E27FC236}">
              <a16:creationId xmlns:a16="http://schemas.microsoft.com/office/drawing/2014/main" id="{00000000-0008-0000-0300-00007E060000}"/>
            </a:ext>
          </a:extLst>
        </xdr:cNvPr>
        <xdr:cNvPicPr/>
      </xdr:nvPicPr>
      <xdr:blipFill>
        <a:blip xmlns:r="http://schemas.openxmlformats.org/officeDocument/2006/relationships" r:embed="rId1"/>
        <a:stretch/>
      </xdr:blipFill>
      <xdr:spPr>
        <a:xfrm>
          <a:off x="0" y="83934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429</xdr:row>
      <xdr:rowOff>18677</xdr:rowOff>
    </xdr:to>
    <xdr:pic>
      <xdr:nvPicPr>
        <xdr:cNvPr id="1663" name="Imagem 1864">
          <a:extLst>
            <a:ext uri="{FF2B5EF4-FFF2-40B4-BE49-F238E27FC236}">
              <a16:creationId xmlns:a16="http://schemas.microsoft.com/office/drawing/2014/main" id="{00000000-0008-0000-0300-00007F060000}"/>
            </a:ext>
          </a:extLst>
        </xdr:cNvPr>
        <xdr:cNvPicPr/>
      </xdr:nvPicPr>
      <xdr:blipFill>
        <a:blip xmlns:r="http://schemas.openxmlformats.org/officeDocument/2006/relationships" r:embed="rId1"/>
        <a:stretch/>
      </xdr:blipFill>
      <xdr:spPr>
        <a:xfrm>
          <a:off x="0" y="870584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441</xdr:row>
      <xdr:rowOff>330081</xdr:rowOff>
    </xdr:to>
    <xdr:pic>
      <xdr:nvPicPr>
        <xdr:cNvPr id="1664" name="Imagem 1865">
          <a:extLst>
            <a:ext uri="{FF2B5EF4-FFF2-40B4-BE49-F238E27FC236}">
              <a16:creationId xmlns:a16="http://schemas.microsoft.com/office/drawing/2014/main" id="{00000000-0008-0000-0300-000080060000}"/>
            </a:ext>
          </a:extLst>
        </xdr:cNvPr>
        <xdr:cNvPicPr/>
      </xdr:nvPicPr>
      <xdr:blipFill>
        <a:blip xmlns:r="http://schemas.openxmlformats.org/officeDocument/2006/relationships" r:embed="rId1"/>
        <a:stretch/>
      </xdr:blipFill>
      <xdr:spPr>
        <a:xfrm>
          <a:off x="0" y="901825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455</xdr:row>
      <xdr:rowOff>125163</xdr:rowOff>
    </xdr:to>
    <xdr:pic>
      <xdr:nvPicPr>
        <xdr:cNvPr id="1665" name="Imagem 1866">
          <a:extLst>
            <a:ext uri="{FF2B5EF4-FFF2-40B4-BE49-F238E27FC236}">
              <a16:creationId xmlns:a16="http://schemas.microsoft.com/office/drawing/2014/main" id="{00000000-0008-0000-0300-000081060000}"/>
            </a:ext>
          </a:extLst>
        </xdr:cNvPr>
        <xdr:cNvPicPr/>
      </xdr:nvPicPr>
      <xdr:blipFill>
        <a:blip xmlns:r="http://schemas.openxmlformats.org/officeDocument/2006/relationships" r:embed="rId1"/>
        <a:stretch/>
      </xdr:blipFill>
      <xdr:spPr>
        <a:xfrm>
          <a:off x="0" y="932497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457</xdr:row>
      <xdr:rowOff>46602</xdr:rowOff>
    </xdr:to>
    <xdr:pic>
      <xdr:nvPicPr>
        <xdr:cNvPr id="1666" name="Imagem 1867">
          <a:extLst>
            <a:ext uri="{FF2B5EF4-FFF2-40B4-BE49-F238E27FC236}">
              <a16:creationId xmlns:a16="http://schemas.microsoft.com/office/drawing/2014/main" id="{00000000-0008-0000-0300-000082060000}"/>
            </a:ext>
          </a:extLst>
        </xdr:cNvPr>
        <xdr:cNvPicPr/>
      </xdr:nvPicPr>
      <xdr:blipFill>
        <a:blip xmlns:r="http://schemas.openxmlformats.org/officeDocument/2006/relationships" r:embed="rId1"/>
        <a:stretch/>
      </xdr:blipFill>
      <xdr:spPr>
        <a:xfrm>
          <a:off x="0" y="93630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481</xdr:row>
      <xdr:rowOff>203605</xdr:rowOff>
    </xdr:to>
    <xdr:pic>
      <xdr:nvPicPr>
        <xdr:cNvPr id="1667" name="Imagem 1868">
          <a:extLst>
            <a:ext uri="{FF2B5EF4-FFF2-40B4-BE49-F238E27FC236}">
              <a16:creationId xmlns:a16="http://schemas.microsoft.com/office/drawing/2014/main" id="{00000000-0008-0000-0300-000083060000}"/>
            </a:ext>
          </a:extLst>
        </xdr:cNvPr>
        <xdr:cNvPicPr/>
      </xdr:nvPicPr>
      <xdr:blipFill>
        <a:blip xmlns:r="http://schemas.openxmlformats.org/officeDocument/2006/relationships" r:embed="rId1"/>
        <a:stretch/>
      </xdr:blipFill>
      <xdr:spPr>
        <a:xfrm>
          <a:off x="0" y="989647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498</xdr:row>
      <xdr:rowOff>107114</xdr:rowOff>
    </xdr:to>
    <xdr:pic>
      <xdr:nvPicPr>
        <xdr:cNvPr id="1668" name="Imagem 1869">
          <a:extLst>
            <a:ext uri="{FF2B5EF4-FFF2-40B4-BE49-F238E27FC236}">
              <a16:creationId xmlns:a16="http://schemas.microsoft.com/office/drawing/2014/main" id="{00000000-0008-0000-0300-000084060000}"/>
            </a:ext>
          </a:extLst>
        </xdr:cNvPr>
        <xdr:cNvPicPr/>
      </xdr:nvPicPr>
      <xdr:blipFill>
        <a:blip xmlns:r="http://schemas.openxmlformats.org/officeDocument/2006/relationships" r:embed="rId1"/>
        <a:stretch/>
      </xdr:blipFill>
      <xdr:spPr>
        <a:xfrm>
          <a:off x="0" y="1030032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500</xdr:row>
      <xdr:rowOff>28553</xdr:rowOff>
    </xdr:to>
    <xdr:pic>
      <xdr:nvPicPr>
        <xdr:cNvPr id="1669" name="Imagem 1870">
          <a:extLst>
            <a:ext uri="{FF2B5EF4-FFF2-40B4-BE49-F238E27FC236}">
              <a16:creationId xmlns:a16="http://schemas.microsoft.com/office/drawing/2014/main" id="{00000000-0008-0000-0300-000085060000}"/>
            </a:ext>
          </a:extLst>
        </xdr:cNvPr>
        <xdr:cNvPicPr/>
      </xdr:nvPicPr>
      <xdr:blipFill>
        <a:blip xmlns:r="http://schemas.openxmlformats.org/officeDocument/2006/relationships" r:embed="rId1"/>
        <a:stretch/>
      </xdr:blipFill>
      <xdr:spPr>
        <a:xfrm>
          <a:off x="0" y="1033840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508</xdr:row>
      <xdr:rowOff>134008</xdr:rowOff>
    </xdr:to>
    <xdr:pic>
      <xdr:nvPicPr>
        <xdr:cNvPr id="1670" name="Imagem 1871">
          <a:extLst>
            <a:ext uri="{FF2B5EF4-FFF2-40B4-BE49-F238E27FC236}">
              <a16:creationId xmlns:a16="http://schemas.microsoft.com/office/drawing/2014/main" id="{00000000-0008-0000-0300-000086060000}"/>
            </a:ext>
          </a:extLst>
        </xdr:cNvPr>
        <xdr:cNvPicPr/>
      </xdr:nvPicPr>
      <xdr:blipFill>
        <a:blip xmlns:r="http://schemas.openxmlformats.org/officeDocument/2006/relationships" r:embed="rId1"/>
        <a:stretch/>
      </xdr:blipFill>
      <xdr:spPr>
        <a:xfrm>
          <a:off x="0" y="1055178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522</xdr:row>
      <xdr:rowOff>175500</xdr:rowOff>
    </xdr:to>
    <xdr:pic>
      <xdr:nvPicPr>
        <xdr:cNvPr id="1671" name="Imagem 1872">
          <a:extLst>
            <a:ext uri="{FF2B5EF4-FFF2-40B4-BE49-F238E27FC236}">
              <a16:creationId xmlns:a16="http://schemas.microsoft.com/office/drawing/2014/main" id="{00000000-0008-0000-0300-000087060000}"/>
            </a:ext>
          </a:extLst>
        </xdr:cNvPr>
        <xdr:cNvPicPr/>
      </xdr:nvPicPr>
      <xdr:blipFill>
        <a:blip xmlns:r="http://schemas.openxmlformats.org/officeDocument/2006/relationships" r:embed="rId1"/>
        <a:stretch/>
      </xdr:blipFill>
      <xdr:spPr>
        <a:xfrm>
          <a:off x="0" y="1089658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537</xdr:row>
      <xdr:rowOff>0</xdr:rowOff>
    </xdr:to>
    <xdr:pic>
      <xdr:nvPicPr>
        <xdr:cNvPr id="1672" name="Imagem 1873">
          <a:extLst>
            <a:ext uri="{FF2B5EF4-FFF2-40B4-BE49-F238E27FC236}">
              <a16:creationId xmlns:a16="http://schemas.microsoft.com/office/drawing/2014/main" id="{00000000-0008-0000-0300-000088060000}"/>
            </a:ext>
          </a:extLst>
        </xdr:cNvPr>
        <xdr:cNvPicPr/>
      </xdr:nvPicPr>
      <xdr:blipFill>
        <a:blip xmlns:r="http://schemas.openxmlformats.org/officeDocument/2006/relationships" r:embed="rId1"/>
        <a:stretch/>
      </xdr:blipFill>
      <xdr:spPr>
        <a:xfrm>
          <a:off x="0" y="1126044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552</xdr:row>
      <xdr:rowOff>314393</xdr:rowOff>
    </xdr:to>
    <xdr:pic>
      <xdr:nvPicPr>
        <xdr:cNvPr id="1673" name="Imagem 1874">
          <a:extLst>
            <a:ext uri="{FF2B5EF4-FFF2-40B4-BE49-F238E27FC236}">
              <a16:creationId xmlns:a16="http://schemas.microsoft.com/office/drawing/2014/main" id="{00000000-0008-0000-0300-000089060000}"/>
            </a:ext>
          </a:extLst>
        </xdr:cNvPr>
        <xdr:cNvPicPr/>
      </xdr:nvPicPr>
      <xdr:blipFill>
        <a:blip xmlns:r="http://schemas.openxmlformats.org/officeDocument/2006/relationships" r:embed="rId1"/>
        <a:stretch/>
      </xdr:blipFill>
      <xdr:spPr>
        <a:xfrm>
          <a:off x="0" y="1162429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565</xdr:row>
      <xdr:rowOff>166415</xdr:rowOff>
    </xdr:to>
    <xdr:pic>
      <xdr:nvPicPr>
        <xdr:cNvPr id="1674" name="Imagem 1875">
          <a:extLst>
            <a:ext uri="{FF2B5EF4-FFF2-40B4-BE49-F238E27FC236}">
              <a16:creationId xmlns:a16="http://schemas.microsoft.com/office/drawing/2014/main" id="{00000000-0008-0000-0300-00008A060000}"/>
            </a:ext>
          </a:extLst>
        </xdr:cNvPr>
        <xdr:cNvPicPr/>
      </xdr:nvPicPr>
      <xdr:blipFill>
        <a:blip xmlns:r="http://schemas.openxmlformats.org/officeDocument/2006/relationships" r:embed="rId1"/>
        <a:stretch/>
      </xdr:blipFill>
      <xdr:spPr>
        <a:xfrm>
          <a:off x="0" y="1191765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578</xdr:row>
      <xdr:rowOff>175320</xdr:rowOff>
    </xdr:to>
    <xdr:pic>
      <xdr:nvPicPr>
        <xdr:cNvPr id="1675" name="Imagem 1876">
          <a:extLst>
            <a:ext uri="{FF2B5EF4-FFF2-40B4-BE49-F238E27FC236}">
              <a16:creationId xmlns:a16="http://schemas.microsoft.com/office/drawing/2014/main" id="{00000000-0008-0000-0300-00008B060000}"/>
            </a:ext>
          </a:extLst>
        </xdr:cNvPr>
        <xdr:cNvPicPr/>
      </xdr:nvPicPr>
      <xdr:blipFill>
        <a:blip xmlns:r="http://schemas.openxmlformats.org/officeDocument/2006/relationships" r:embed="rId1"/>
        <a:stretch/>
      </xdr:blipFill>
      <xdr:spPr>
        <a:xfrm>
          <a:off x="0" y="1221102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594</xdr:row>
      <xdr:rowOff>158601</xdr:rowOff>
    </xdr:to>
    <xdr:pic>
      <xdr:nvPicPr>
        <xdr:cNvPr id="1676" name="Imagem 1877">
          <a:extLst>
            <a:ext uri="{FF2B5EF4-FFF2-40B4-BE49-F238E27FC236}">
              <a16:creationId xmlns:a16="http://schemas.microsoft.com/office/drawing/2014/main" id="{00000000-0008-0000-0300-00008C060000}"/>
            </a:ext>
          </a:extLst>
        </xdr:cNvPr>
        <xdr:cNvPicPr/>
      </xdr:nvPicPr>
      <xdr:blipFill>
        <a:blip xmlns:r="http://schemas.openxmlformats.org/officeDocument/2006/relationships" r:embed="rId1"/>
        <a:stretch/>
      </xdr:blipFill>
      <xdr:spPr>
        <a:xfrm>
          <a:off x="0" y="1258250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607</xdr:row>
      <xdr:rowOff>146305</xdr:rowOff>
    </xdr:to>
    <xdr:pic>
      <xdr:nvPicPr>
        <xdr:cNvPr id="1677" name="Imagem 1878">
          <a:extLst>
            <a:ext uri="{FF2B5EF4-FFF2-40B4-BE49-F238E27FC236}">
              <a16:creationId xmlns:a16="http://schemas.microsoft.com/office/drawing/2014/main" id="{00000000-0008-0000-0300-00008D060000}"/>
            </a:ext>
          </a:extLst>
        </xdr:cNvPr>
        <xdr:cNvPicPr/>
      </xdr:nvPicPr>
      <xdr:blipFill>
        <a:blip xmlns:r="http://schemas.openxmlformats.org/officeDocument/2006/relationships" r:embed="rId1"/>
        <a:stretch/>
      </xdr:blipFill>
      <xdr:spPr>
        <a:xfrm>
          <a:off x="0" y="1288159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620</xdr:row>
      <xdr:rowOff>134008</xdr:rowOff>
    </xdr:to>
    <xdr:pic>
      <xdr:nvPicPr>
        <xdr:cNvPr id="1678" name="Imagem 1879">
          <a:extLst>
            <a:ext uri="{FF2B5EF4-FFF2-40B4-BE49-F238E27FC236}">
              <a16:creationId xmlns:a16="http://schemas.microsoft.com/office/drawing/2014/main" id="{00000000-0008-0000-0300-00008E060000}"/>
            </a:ext>
          </a:extLst>
        </xdr:cNvPr>
        <xdr:cNvPicPr/>
      </xdr:nvPicPr>
      <xdr:blipFill>
        <a:blip xmlns:r="http://schemas.openxmlformats.org/officeDocument/2006/relationships" r:embed="rId1"/>
        <a:stretch/>
      </xdr:blipFill>
      <xdr:spPr>
        <a:xfrm>
          <a:off x="0" y="1318068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629</xdr:row>
      <xdr:rowOff>212912</xdr:rowOff>
    </xdr:to>
    <xdr:pic>
      <xdr:nvPicPr>
        <xdr:cNvPr id="1679" name="Imagem 1880">
          <a:extLst>
            <a:ext uri="{FF2B5EF4-FFF2-40B4-BE49-F238E27FC236}">
              <a16:creationId xmlns:a16="http://schemas.microsoft.com/office/drawing/2014/main" id="{00000000-0008-0000-0300-00008F060000}"/>
            </a:ext>
          </a:extLst>
        </xdr:cNvPr>
        <xdr:cNvPicPr/>
      </xdr:nvPicPr>
      <xdr:blipFill>
        <a:blip xmlns:r="http://schemas.openxmlformats.org/officeDocument/2006/relationships" r:embed="rId1"/>
        <a:stretch/>
      </xdr:blipFill>
      <xdr:spPr>
        <a:xfrm>
          <a:off x="0" y="1341309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641</xdr:row>
      <xdr:rowOff>81430</xdr:rowOff>
    </xdr:to>
    <xdr:pic>
      <xdr:nvPicPr>
        <xdr:cNvPr id="1680" name="Imagem 1881">
          <a:extLst>
            <a:ext uri="{FF2B5EF4-FFF2-40B4-BE49-F238E27FC236}">
              <a16:creationId xmlns:a16="http://schemas.microsoft.com/office/drawing/2014/main" id="{00000000-0008-0000-0300-000090060000}"/>
            </a:ext>
          </a:extLst>
        </xdr:cNvPr>
        <xdr:cNvPicPr/>
      </xdr:nvPicPr>
      <xdr:blipFill>
        <a:blip xmlns:r="http://schemas.openxmlformats.org/officeDocument/2006/relationships" r:embed="rId1"/>
        <a:stretch/>
      </xdr:blipFill>
      <xdr:spPr>
        <a:xfrm>
          <a:off x="0" y="1371218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651</xdr:row>
      <xdr:rowOff>184285</xdr:rowOff>
    </xdr:to>
    <xdr:pic>
      <xdr:nvPicPr>
        <xdr:cNvPr id="1681" name="Imagem 1882">
          <a:extLst>
            <a:ext uri="{FF2B5EF4-FFF2-40B4-BE49-F238E27FC236}">
              <a16:creationId xmlns:a16="http://schemas.microsoft.com/office/drawing/2014/main" id="{00000000-0008-0000-0300-000091060000}"/>
            </a:ext>
          </a:extLst>
        </xdr:cNvPr>
        <xdr:cNvPicPr/>
      </xdr:nvPicPr>
      <xdr:blipFill>
        <a:blip xmlns:r="http://schemas.openxmlformats.org/officeDocument/2006/relationships" r:embed="rId1"/>
        <a:stretch/>
      </xdr:blipFill>
      <xdr:spPr>
        <a:xfrm>
          <a:off x="0" y="1397124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667</xdr:row>
      <xdr:rowOff>33617</xdr:rowOff>
    </xdr:to>
    <xdr:pic>
      <xdr:nvPicPr>
        <xdr:cNvPr id="1682" name="Imagem 1883">
          <a:extLst>
            <a:ext uri="{FF2B5EF4-FFF2-40B4-BE49-F238E27FC236}">
              <a16:creationId xmlns:a16="http://schemas.microsoft.com/office/drawing/2014/main" id="{00000000-0008-0000-0300-000092060000}"/>
            </a:ext>
          </a:extLst>
        </xdr:cNvPr>
        <xdr:cNvPicPr/>
      </xdr:nvPicPr>
      <xdr:blipFill>
        <a:blip xmlns:r="http://schemas.openxmlformats.org/officeDocument/2006/relationships" r:embed="rId1"/>
        <a:stretch/>
      </xdr:blipFill>
      <xdr:spPr>
        <a:xfrm>
          <a:off x="0" y="1432749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678</xdr:row>
      <xdr:rowOff>6081</xdr:rowOff>
    </xdr:to>
    <xdr:pic>
      <xdr:nvPicPr>
        <xdr:cNvPr id="1683" name="Imagem 1884">
          <a:extLst>
            <a:ext uri="{FF2B5EF4-FFF2-40B4-BE49-F238E27FC236}">
              <a16:creationId xmlns:a16="http://schemas.microsoft.com/office/drawing/2014/main" id="{00000000-0008-0000-0300-000093060000}"/>
            </a:ext>
          </a:extLst>
        </xdr:cNvPr>
        <xdr:cNvPicPr/>
      </xdr:nvPicPr>
      <xdr:blipFill>
        <a:blip xmlns:r="http://schemas.openxmlformats.org/officeDocument/2006/relationships" r:embed="rId1"/>
        <a:stretch/>
      </xdr:blipFill>
      <xdr:spPr>
        <a:xfrm>
          <a:off x="0" y="1458655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689</xdr:row>
      <xdr:rowOff>208027</xdr:rowOff>
    </xdr:to>
    <xdr:pic>
      <xdr:nvPicPr>
        <xdr:cNvPr id="1684" name="Imagem 1885">
          <a:extLst>
            <a:ext uri="{FF2B5EF4-FFF2-40B4-BE49-F238E27FC236}">
              <a16:creationId xmlns:a16="http://schemas.microsoft.com/office/drawing/2014/main" id="{00000000-0008-0000-0300-000094060000}"/>
            </a:ext>
          </a:extLst>
        </xdr:cNvPr>
        <xdr:cNvPicPr/>
      </xdr:nvPicPr>
      <xdr:blipFill>
        <a:blip xmlns:r="http://schemas.openxmlformats.org/officeDocument/2006/relationships" r:embed="rId1"/>
        <a:stretch/>
      </xdr:blipFill>
      <xdr:spPr>
        <a:xfrm>
          <a:off x="0" y="1485327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699</xdr:row>
      <xdr:rowOff>181073</xdr:rowOff>
    </xdr:to>
    <xdr:pic>
      <xdr:nvPicPr>
        <xdr:cNvPr id="1685" name="Imagem 1886">
          <a:extLst>
            <a:ext uri="{FF2B5EF4-FFF2-40B4-BE49-F238E27FC236}">
              <a16:creationId xmlns:a16="http://schemas.microsoft.com/office/drawing/2014/main" id="{00000000-0008-0000-0300-000095060000}"/>
            </a:ext>
          </a:extLst>
        </xdr:cNvPr>
        <xdr:cNvPicPr/>
      </xdr:nvPicPr>
      <xdr:blipFill>
        <a:blip xmlns:r="http://schemas.openxmlformats.org/officeDocument/2006/relationships" r:embed="rId1"/>
        <a:stretch/>
      </xdr:blipFill>
      <xdr:spPr>
        <a:xfrm>
          <a:off x="0" y="150780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710</xdr:row>
      <xdr:rowOff>98089</xdr:rowOff>
    </xdr:to>
    <xdr:pic>
      <xdr:nvPicPr>
        <xdr:cNvPr id="1686" name="Imagem 1887">
          <a:extLst>
            <a:ext uri="{FF2B5EF4-FFF2-40B4-BE49-F238E27FC236}">
              <a16:creationId xmlns:a16="http://schemas.microsoft.com/office/drawing/2014/main" id="{00000000-0008-0000-0300-000096060000}"/>
            </a:ext>
          </a:extLst>
        </xdr:cNvPr>
        <xdr:cNvPicPr/>
      </xdr:nvPicPr>
      <xdr:blipFill>
        <a:blip xmlns:r="http://schemas.openxmlformats.org/officeDocument/2006/relationships" r:embed="rId1"/>
        <a:stretch/>
      </xdr:blipFill>
      <xdr:spPr>
        <a:xfrm>
          <a:off x="0" y="1530284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720</xdr:row>
      <xdr:rowOff>123265</xdr:rowOff>
    </xdr:to>
    <xdr:pic>
      <xdr:nvPicPr>
        <xdr:cNvPr id="1687" name="Imagem 1888">
          <a:extLst>
            <a:ext uri="{FF2B5EF4-FFF2-40B4-BE49-F238E27FC236}">
              <a16:creationId xmlns:a16="http://schemas.microsoft.com/office/drawing/2014/main" id="{00000000-0008-0000-0300-000097060000}"/>
            </a:ext>
          </a:extLst>
        </xdr:cNvPr>
        <xdr:cNvPicPr/>
      </xdr:nvPicPr>
      <xdr:blipFill>
        <a:blip xmlns:r="http://schemas.openxmlformats.org/officeDocument/2006/relationships" r:embed="rId1"/>
        <a:stretch/>
      </xdr:blipFill>
      <xdr:spPr>
        <a:xfrm>
          <a:off x="0" y="1552762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732</xdr:row>
      <xdr:rowOff>6321</xdr:rowOff>
    </xdr:to>
    <xdr:pic>
      <xdr:nvPicPr>
        <xdr:cNvPr id="1688" name="Imagem 1889">
          <a:extLst>
            <a:ext uri="{FF2B5EF4-FFF2-40B4-BE49-F238E27FC236}">
              <a16:creationId xmlns:a16="http://schemas.microsoft.com/office/drawing/2014/main" id="{00000000-0008-0000-0300-000098060000}"/>
            </a:ext>
          </a:extLst>
        </xdr:cNvPr>
        <xdr:cNvPicPr/>
      </xdr:nvPicPr>
      <xdr:blipFill>
        <a:blip xmlns:r="http://schemas.openxmlformats.org/officeDocument/2006/relationships" r:embed="rId1"/>
        <a:stretch/>
      </xdr:blipFill>
      <xdr:spPr>
        <a:xfrm>
          <a:off x="0" y="1576767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741</xdr:row>
      <xdr:rowOff>169867</xdr:rowOff>
    </xdr:to>
    <xdr:pic>
      <xdr:nvPicPr>
        <xdr:cNvPr id="1689" name="Imagem 1890">
          <a:extLst>
            <a:ext uri="{FF2B5EF4-FFF2-40B4-BE49-F238E27FC236}">
              <a16:creationId xmlns:a16="http://schemas.microsoft.com/office/drawing/2014/main" id="{00000000-0008-0000-0300-000099060000}"/>
            </a:ext>
          </a:extLst>
        </xdr:cNvPr>
        <xdr:cNvPicPr/>
      </xdr:nvPicPr>
      <xdr:blipFill>
        <a:blip xmlns:r="http://schemas.openxmlformats.org/officeDocument/2006/relationships" r:embed="rId1"/>
        <a:stretch/>
      </xdr:blipFill>
      <xdr:spPr>
        <a:xfrm>
          <a:off x="0" y="159924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751</xdr:row>
      <xdr:rowOff>42060</xdr:rowOff>
    </xdr:to>
    <xdr:pic>
      <xdr:nvPicPr>
        <xdr:cNvPr id="1690" name="Imagem 1891">
          <a:extLst>
            <a:ext uri="{FF2B5EF4-FFF2-40B4-BE49-F238E27FC236}">
              <a16:creationId xmlns:a16="http://schemas.microsoft.com/office/drawing/2014/main" id="{00000000-0008-0000-0300-00009A060000}"/>
            </a:ext>
          </a:extLst>
        </xdr:cNvPr>
        <xdr:cNvPicPr/>
      </xdr:nvPicPr>
      <xdr:blipFill>
        <a:blip xmlns:r="http://schemas.openxmlformats.org/officeDocument/2006/relationships" r:embed="rId1"/>
        <a:stretch/>
      </xdr:blipFill>
      <xdr:spPr>
        <a:xfrm>
          <a:off x="0" y="1621724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762</xdr:row>
      <xdr:rowOff>33617</xdr:rowOff>
    </xdr:to>
    <xdr:pic>
      <xdr:nvPicPr>
        <xdr:cNvPr id="1691" name="Imagem 1892">
          <a:extLst>
            <a:ext uri="{FF2B5EF4-FFF2-40B4-BE49-F238E27FC236}">
              <a16:creationId xmlns:a16="http://schemas.microsoft.com/office/drawing/2014/main" id="{00000000-0008-0000-0300-00009B060000}"/>
            </a:ext>
          </a:extLst>
        </xdr:cNvPr>
        <xdr:cNvPicPr/>
      </xdr:nvPicPr>
      <xdr:blipFill>
        <a:blip xmlns:r="http://schemas.openxmlformats.org/officeDocument/2006/relationships" r:embed="rId1"/>
        <a:stretch/>
      </xdr:blipFill>
      <xdr:spPr>
        <a:xfrm>
          <a:off x="0" y="1644202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773</xdr:row>
      <xdr:rowOff>32975</xdr:rowOff>
    </xdr:to>
    <xdr:pic>
      <xdr:nvPicPr>
        <xdr:cNvPr id="1692" name="Imagem 1893">
          <a:extLst>
            <a:ext uri="{FF2B5EF4-FFF2-40B4-BE49-F238E27FC236}">
              <a16:creationId xmlns:a16="http://schemas.microsoft.com/office/drawing/2014/main" id="{00000000-0008-0000-0300-00009C060000}"/>
            </a:ext>
          </a:extLst>
        </xdr:cNvPr>
        <xdr:cNvPicPr/>
      </xdr:nvPicPr>
      <xdr:blipFill>
        <a:blip xmlns:r="http://schemas.openxmlformats.org/officeDocument/2006/relationships" r:embed="rId1"/>
        <a:stretch/>
      </xdr:blipFill>
      <xdr:spPr>
        <a:xfrm>
          <a:off x="0" y="1666681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788</xdr:row>
      <xdr:rowOff>235952</xdr:rowOff>
    </xdr:to>
    <xdr:pic>
      <xdr:nvPicPr>
        <xdr:cNvPr id="1693" name="Imagem 1894">
          <a:extLst>
            <a:ext uri="{FF2B5EF4-FFF2-40B4-BE49-F238E27FC236}">
              <a16:creationId xmlns:a16="http://schemas.microsoft.com/office/drawing/2014/main" id="{00000000-0008-0000-0300-00009D060000}"/>
            </a:ext>
          </a:extLst>
        </xdr:cNvPr>
        <xdr:cNvPicPr/>
      </xdr:nvPicPr>
      <xdr:blipFill>
        <a:blip xmlns:r="http://schemas.openxmlformats.org/officeDocument/2006/relationships" r:embed="rId1"/>
        <a:stretch/>
      </xdr:blipFill>
      <xdr:spPr>
        <a:xfrm>
          <a:off x="0" y="1699639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798</xdr:row>
      <xdr:rowOff>208997</xdr:rowOff>
    </xdr:to>
    <xdr:pic>
      <xdr:nvPicPr>
        <xdr:cNvPr id="1694" name="Imagem 1895">
          <a:extLst>
            <a:ext uri="{FF2B5EF4-FFF2-40B4-BE49-F238E27FC236}">
              <a16:creationId xmlns:a16="http://schemas.microsoft.com/office/drawing/2014/main" id="{00000000-0008-0000-0300-00009E060000}"/>
            </a:ext>
          </a:extLst>
        </xdr:cNvPr>
        <xdr:cNvPicPr/>
      </xdr:nvPicPr>
      <xdr:blipFill>
        <a:blip xmlns:r="http://schemas.openxmlformats.org/officeDocument/2006/relationships" r:embed="rId1"/>
        <a:stretch/>
      </xdr:blipFill>
      <xdr:spPr>
        <a:xfrm>
          <a:off x="0" y="1722117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808</xdr:row>
      <xdr:rowOff>182043</xdr:rowOff>
    </xdr:to>
    <xdr:pic>
      <xdr:nvPicPr>
        <xdr:cNvPr id="1695" name="Imagem 1896">
          <a:extLst>
            <a:ext uri="{FF2B5EF4-FFF2-40B4-BE49-F238E27FC236}">
              <a16:creationId xmlns:a16="http://schemas.microsoft.com/office/drawing/2014/main" id="{00000000-0008-0000-0300-00009F060000}"/>
            </a:ext>
          </a:extLst>
        </xdr:cNvPr>
        <xdr:cNvPicPr/>
      </xdr:nvPicPr>
      <xdr:blipFill>
        <a:blip xmlns:r="http://schemas.openxmlformats.org/officeDocument/2006/relationships" r:embed="rId1"/>
        <a:stretch/>
      </xdr:blipFill>
      <xdr:spPr>
        <a:xfrm>
          <a:off x="0" y="174459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820</xdr:row>
      <xdr:rowOff>63321</xdr:rowOff>
    </xdr:to>
    <xdr:pic>
      <xdr:nvPicPr>
        <xdr:cNvPr id="1696" name="Imagem 1897">
          <a:extLst>
            <a:ext uri="{FF2B5EF4-FFF2-40B4-BE49-F238E27FC236}">
              <a16:creationId xmlns:a16="http://schemas.microsoft.com/office/drawing/2014/main" id="{00000000-0008-0000-0300-0000A0060000}"/>
            </a:ext>
          </a:extLst>
        </xdr:cNvPr>
        <xdr:cNvPicPr/>
      </xdr:nvPicPr>
      <xdr:blipFill>
        <a:blip xmlns:r="http://schemas.openxmlformats.org/officeDocument/2006/relationships" r:embed="rId1"/>
        <a:stretch/>
      </xdr:blipFill>
      <xdr:spPr>
        <a:xfrm>
          <a:off x="0" y="17678376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833</xdr:row>
      <xdr:rowOff>134979</xdr:rowOff>
    </xdr:to>
    <xdr:pic>
      <xdr:nvPicPr>
        <xdr:cNvPr id="1697" name="Imagem 1898">
          <a:extLst>
            <a:ext uri="{FF2B5EF4-FFF2-40B4-BE49-F238E27FC236}">
              <a16:creationId xmlns:a16="http://schemas.microsoft.com/office/drawing/2014/main" id="{00000000-0008-0000-0300-0000A1060000}"/>
            </a:ext>
          </a:extLst>
        </xdr:cNvPr>
        <xdr:cNvPicPr/>
      </xdr:nvPicPr>
      <xdr:blipFill>
        <a:blip xmlns:r="http://schemas.openxmlformats.org/officeDocument/2006/relationships" r:embed="rId1"/>
        <a:stretch/>
      </xdr:blipFill>
      <xdr:spPr>
        <a:xfrm>
          <a:off x="0" y="1794888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843</xdr:row>
      <xdr:rowOff>164414</xdr:rowOff>
    </xdr:to>
    <xdr:pic>
      <xdr:nvPicPr>
        <xdr:cNvPr id="1698" name="Imagem 1899">
          <a:extLst>
            <a:ext uri="{FF2B5EF4-FFF2-40B4-BE49-F238E27FC236}">
              <a16:creationId xmlns:a16="http://schemas.microsoft.com/office/drawing/2014/main" id="{00000000-0008-0000-0300-0000A2060000}"/>
            </a:ext>
          </a:extLst>
        </xdr:cNvPr>
        <xdr:cNvPicPr/>
      </xdr:nvPicPr>
      <xdr:blipFill>
        <a:blip xmlns:r="http://schemas.openxmlformats.org/officeDocument/2006/relationships" r:embed="rId1"/>
        <a:stretch/>
      </xdr:blipFill>
      <xdr:spPr>
        <a:xfrm>
          <a:off x="0" y="181737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854</xdr:row>
      <xdr:rowOff>155269</xdr:rowOff>
    </xdr:to>
    <xdr:pic>
      <xdr:nvPicPr>
        <xdr:cNvPr id="1699" name="Imagem 1900">
          <a:extLst>
            <a:ext uri="{FF2B5EF4-FFF2-40B4-BE49-F238E27FC236}">
              <a16:creationId xmlns:a16="http://schemas.microsoft.com/office/drawing/2014/main" id="{00000000-0008-0000-0300-0000A3060000}"/>
            </a:ext>
          </a:extLst>
        </xdr:cNvPr>
        <xdr:cNvPicPr/>
      </xdr:nvPicPr>
      <xdr:blipFill>
        <a:blip xmlns:r="http://schemas.openxmlformats.org/officeDocument/2006/relationships" r:embed="rId1"/>
        <a:stretch/>
      </xdr:blipFill>
      <xdr:spPr>
        <a:xfrm>
          <a:off x="0" y="1841371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856</xdr:row>
      <xdr:rowOff>76708</xdr:rowOff>
    </xdr:to>
    <xdr:pic>
      <xdr:nvPicPr>
        <xdr:cNvPr id="1700" name="Imagem 1901">
          <a:extLst>
            <a:ext uri="{FF2B5EF4-FFF2-40B4-BE49-F238E27FC236}">
              <a16:creationId xmlns:a16="http://schemas.microsoft.com/office/drawing/2014/main" id="{00000000-0008-0000-0300-0000A4060000}"/>
            </a:ext>
          </a:extLst>
        </xdr:cNvPr>
        <xdr:cNvPicPr/>
      </xdr:nvPicPr>
      <xdr:blipFill>
        <a:blip xmlns:r="http://schemas.openxmlformats.org/officeDocument/2006/relationships" r:embed="rId1"/>
        <a:stretch/>
      </xdr:blipFill>
      <xdr:spPr>
        <a:xfrm>
          <a:off x="0" y="184518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860</xdr:row>
      <xdr:rowOff>148546</xdr:rowOff>
    </xdr:to>
    <xdr:pic>
      <xdr:nvPicPr>
        <xdr:cNvPr id="1701" name="Imagem 1902">
          <a:extLst>
            <a:ext uri="{FF2B5EF4-FFF2-40B4-BE49-F238E27FC236}">
              <a16:creationId xmlns:a16="http://schemas.microsoft.com/office/drawing/2014/main" id="{00000000-0008-0000-0300-0000A5060000}"/>
            </a:ext>
          </a:extLst>
        </xdr:cNvPr>
        <xdr:cNvPicPr/>
      </xdr:nvPicPr>
      <xdr:blipFill>
        <a:blip xmlns:r="http://schemas.openxmlformats.org/officeDocument/2006/relationships" r:embed="rId1"/>
        <a:stretch/>
      </xdr:blipFill>
      <xdr:spPr>
        <a:xfrm>
          <a:off x="0" y="1855087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862</xdr:row>
      <xdr:rowOff>148426</xdr:rowOff>
    </xdr:to>
    <xdr:pic>
      <xdr:nvPicPr>
        <xdr:cNvPr id="1702" name="Imagem 1903">
          <a:extLst>
            <a:ext uri="{FF2B5EF4-FFF2-40B4-BE49-F238E27FC236}">
              <a16:creationId xmlns:a16="http://schemas.microsoft.com/office/drawing/2014/main" id="{00000000-0008-0000-0300-0000A6060000}"/>
            </a:ext>
          </a:extLst>
        </xdr:cNvPr>
        <xdr:cNvPicPr/>
      </xdr:nvPicPr>
      <xdr:blipFill>
        <a:blip xmlns:r="http://schemas.openxmlformats.org/officeDocument/2006/relationships" r:embed="rId1"/>
        <a:stretch/>
      </xdr:blipFill>
      <xdr:spPr>
        <a:xfrm>
          <a:off x="0" y="185889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875</xdr:row>
      <xdr:rowOff>213720</xdr:rowOff>
    </xdr:to>
    <xdr:pic>
      <xdr:nvPicPr>
        <xdr:cNvPr id="1703" name="Imagem 1904">
          <a:extLst>
            <a:ext uri="{FF2B5EF4-FFF2-40B4-BE49-F238E27FC236}">
              <a16:creationId xmlns:a16="http://schemas.microsoft.com/office/drawing/2014/main" id="{00000000-0008-0000-0300-0000A7060000}"/>
            </a:ext>
          </a:extLst>
        </xdr:cNvPr>
        <xdr:cNvPicPr/>
      </xdr:nvPicPr>
      <xdr:blipFill>
        <a:blip xmlns:r="http://schemas.openxmlformats.org/officeDocument/2006/relationships" r:embed="rId1"/>
        <a:stretch/>
      </xdr:blipFill>
      <xdr:spPr>
        <a:xfrm>
          <a:off x="0" y="188823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891</xdr:row>
      <xdr:rowOff>219113</xdr:rowOff>
    </xdr:to>
    <xdr:pic>
      <xdr:nvPicPr>
        <xdr:cNvPr id="1704" name="Imagem 1905">
          <a:extLst>
            <a:ext uri="{FF2B5EF4-FFF2-40B4-BE49-F238E27FC236}">
              <a16:creationId xmlns:a16="http://schemas.microsoft.com/office/drawing/2014/main" id="{00000000-0008-0000-0300-0000A8060000}"/>
            </a:ext>
          </a:extLst>
        </xdr:cNvPr>
        <xdr:cNvPicPr/>
      </xdr:nvPicPr>
      <xdr:blipFill>
        <a:blip xmlns:r="http://schemas.openxmlformats.org/officeDocument/2006/relationships" r:embed="rId1"/>
        <a:stretch/>
      </xdr:blipFill>
      <xdr:spPr>
        <a:xfrm>
          <a:off x="0" y="1923476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905</xdr:row>
      <xdr:rowOff>472306</xdr:rowOff>
    </xdr:to>
    <xdr:pic>
      <xdr:nvPicPr>
        <xdr:cNvPr id="1705" name="Imagem 1906">
          <a:extLst>
            <a:ext uri="{FF2B5EF4-FFF2-40B4-BE49-F238E27FC236}">
              <a16:creationId xmlns:a16="http://schemas.microsoft.com/office/drawing/2014/main" id="{00000000-0008-0000-0300-0000A9060000}"/>
            </a:ext>
          </a:extLst>
        </xdr:cNvPr>
        <xdr:cNvPicPr/>
      </xdr:nvPicPr>
      <xdr:blipFill>
        <a:blip xmlns:r="http://schemas.openxmlformats.org/officeDocument/2006/relationships" r:embed="rId1"/>
        <a:stretch/>
      </xdr:blipFill>
      <xdr:spPr>
        <a:xfrm>
          <a:off x="0" y="1957384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907</xdr:row>
      <xdr:rowOff>46722</xdr:rowOff>
    </xdr:to>
    <xdr:pic>
      <xdr:nvPicPr>
        <xdr:cNvPr id="1706" name="Imagem 1907">
          <a:extLst>
            <a:ext uri="{FF2B5EF4-FFF2-40B4-BE49-F238E27FC236}">
              <a16:creationId xmlns:a16="http://schemas.microsoft.com/office/drawing/2014/main" id="{00000000-0008-0000-0300-0000AA060000}"/>
            </a:ext>
          </a:extLst>
        </xdr:cNvPr>
        <xdr:cNvPicPr/>
      </xdr:nvPicPr>
      <xdr:blipFill>
        <a:blip xmlns:r="http://schemas.openxmlformats.org/officeDocument/2006/relationships" r:embed="rId1"/>
        <a:stretch/>
      </xdr:blipFill>
      <xdr:spPr>
        <a:xfrm>
          <a:off x="0" y="19611972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924</xdr:row>
      <xdr:rowOff>85973</xdr:rowOff>
    </xdr:to>
    <xdr:pic>
      <xdr:nvPicPr>
        <xdr:cNvPr id="1707" name="Imagem 1908">
          <a:extLst>
            <a:ext uri="{FF2B5EF4-FFF2-40B4-BE49-F238E27FC236}">
              <a16:creationId xmlns:a16="http://schemas.microsoft.com/office/drawing/2014/main" id="{00000000-0008-0000-0300-0000AB060000}"/>
            </a:ext>
          </a:extLst>
        </xdr:cNvPr>
        <xdr:cNvPicPr/>
      </xdr:nvPicPr>
      <xdr:blipFill>
        <a:blip xmlns:r="http://schemas.openxmlformats.org/officeDocument/2006/relationships" r:embed="rId1"/>
        <a:stretch/>
      </xdr:blipFill>
      <xdr:spPr>
        <a:xfrm>
          <a:off x="0" y="200025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936</xdr:row>
      <xdr:rowOff>79249</xdr:rowOff>
    </xdr:to>
    <xdr:pic>
      <xdr:nvPicPr>
        <xdr:cNvPr id="1708" name="Imagem 1909">
          <a:extLst>
            <a:ext uri="{FF2B5EF4-FFF2-40B4-BE49-F238E27FC236}">
              <a16:creationId xmlns:a16="http://schemas.microsoft.com/office/drawing/2014/main" id="{00000000-0008-0000-0300-0000AC060000}"/>
            </a:ext>
          </a:extLst>
        </xdr:cNvPr>
        <xdr:cNvPicPr/>
      </xdr:nvPicPr>
      <xdr:blipFill>
        <a:blip xmlns:r="http://schemas.openxmlformats.org/officeDocument/2006/relationships" r:embed="rId1"/>
        <a:stretch/>
      </xdr:blipFill>
      <xdr:spPr>
        <a:xfrm>
          <a:off x="0" y="2025396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947</xdr:row>
      <xdr:rowOff>146425</xdr:rowOff>
    </xdr:to>
    <xdr:pic>
      <xdr:nvPicPr>
        <xdr:cNvPr id="1709" name="Imagem 1910">
          <a:extLst>
            <a:ext uri="{FF2B5EF4-FFF2-40B4-BE49-F238E27FC236}">
              <a16:creationId xmlns:a16="http://schemas.microsoft.com/office/drawing/2014/main" id="{00000000-0008-0000-0300-0000AD060000}"/>
            </a:ext>
          </a:extLst>
        </xdr:cNvPr>
        <xdr:cNvPicPr/>
      </xdr:nvPicPr>
      <xdr:blipFill>
        <a:blip xmlns:r="http://schemas.openxmlformats.org/officeDocument/2006/relationships" r:embed="rId1"/>
        <a:stretch/>
      </xdr:blipFill>
      <xdr:spPr>
        <a:xfrm>
          <a:off x="0" y="2050160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950</xdr:row>
      <xdr:rowOff>220443</xdr:rowOff>
    </xdr:to>
    <xdr:pic>
      <xdr:nvPicPr>
        <xdr:cNvPr id="1710" name="Imagem 1911">
          <a:extLst>
            <a:ext uri="{FF2B5EF4-FFF2-40B4-BE49-F238E27FC236}">
              <a16:creationId xmlns:a16="http://schemas.microsoft.com/office/drawing/2014/main" id="{00000000-0008-0000-0300-0000AE060000}"/>
            </a:ext>
          </a:extLst>
        </xdr:cNvPr>
        <xdr:cNvPicPr/>
      </xdr:nvPicPr>
      <xdr:blipFill>
        <a:blip xmlns:r="http://schemas.openxmlformats.org/officeDocument/2006/relationships" r:embed="rId1"/>
        <a:stretch/>
      </xdr:blipFill>
      <xdr:spPr>
        <a:xfrm>
          <a:off x="0" y="205740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961</xdr:row>
      <xdr:rowOff>99300</xdr:rowOff>
    </xdr:to>
    <xdr:pic>
      <xdr:nvPicPr>
        <xdr:cNvPr id="1711" name="Imagem 1912">
          <a:extLst>
            <a:ext uri="{FF2B5EF4-FFF2-40B4-BE49-F238E27FC236}">
              <a16:creationId xmlns:a16="http://schemas.microsoft.com/office/drawing/2014/main" id="{00000000-0008-0000-0300-0000AF060000}"/>
            </a:ext>
          </a:extLst>
        </xdr:cNvPr>
        <xdr:cNvPicPr/>
      </xdr:nvPicPr>
      <xdr:blipFill>
        <a:blip xmlns:r="http://schemas.openxmlformats.org/officeDocument/2006/relationships" r:embed="rId1"/>
        <a:stretch/>
      </xdr:blipFill>
      <xdr:spPr>
        <a:xfrm>
          <a:off x="0" y="20794968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972</xdr:row>
      <xdr:rowOff>68954</xdr:rowOff>
    </xdr:to>
    <xdr:pic>
      <xdr:nvPicPr>
        <xdr:cNvPr id="1712" name="Imagem 1913">
          <a:extLst>
            <a:ext uri="{FF2B5EF4-FFF2-40B4-BE49-F238E27FC236}">
              <a16:creationId xmlns:a16="http://schemas.microsoft.com/office/drawing/2014/main" id="{00000000-0008-0000-0300-0000B0060000}"/>
            </a:ext>
          </a:extLst>
        </xdr:cNvPr>
        <xdr:cNvPicPr/>
      </xdr:nvPicPr>
      <xdr:blipFill>
        <a:blip xmlns:r="http://schemas.openxmlformats.org/officeDocument/2006/relationships" r:embed="rId1"/>
        <a:stretch/>
      </xdr:blipFill>
      <xdr:spPr>
        <a:xfrm>
          <a:off x="0" y="21040704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975</xdr:row>
      <xdr:rowOff>142973</xdr:rowOff>
    </xdr:to>
    <xdr:pic>
      <xdr:nvPicPr>
        <xdr:cNvPr id="1713" name="Imagem 1914">
          <a:extLst>
            <a:ext uri="{FF2B5EF4-FFF2-40B4-BE49-F238E27FC236}">
              <a16:creationId xmlns:a16="http://schemas.microsoft.com/office/drawing/2014/main" id="{00000000-0008-0000-0300-0000B1060000}"/>
            </a:ext>
          </a:extLst>
        </xdr:cNvPr>
        <xdr:cNvPicPr/>
      </xdr:nvPicPr>
      <xdr:blipFill>
        <a:blip xmlns:r="http://schemas.openxmlformats.org/officeDocument/2006/relationships" r:embed="rId1"/>
        <a:stretch/>
      </xdr:blipFill>
      <xdr:spPr>
        <a:xfrm>
          <a:off x="0" y="2111310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998</xdr:row>
      <xdr:rowOff>84702</xdr:rowOff>
    </xdr:to>
    <xdr:pic>
      <xdr:nvPicPr>
        <xdr:cNvPr id="1714" name="Imagem 1915">
          <a:extLst>
            <a:ext uri="{FF2B5EF4-FFF2-40B4-BE49-F238E27FC236}">
              <a16:creationId xmlns:a16="http://schemas.microsoft.com/office/drawing/2014/main" id="{00000000-0008-0000-0300-0000B2060000}"/>
            </a:ext>
          </a:extLst>
        </xdr:cNvPr>
        <xdr:cNvPicPr/>
      </xdr:nvPicPr>
      <xdr:blipFill>
        <a:blip xmlns:r="http://schemas.openxmlformats.org/officeDocument/2006/relationships" r:embed="rId1"/>
        <a:stretch/>
      </xdr:blipFill>
      <xdr:spPr>
        <a:xfrm>
          <a:off x="0" y="216160200"/>
          <a:ext cx="7200" cy="360000"/>
        </a:xfrm>
        <a:prstGeom prst="rect">
          <a:avLst/>
        </a:prstGeom>
        <a:ln>
          <a:noFill/>
        </a:ln>
      </xdr:spPr>
    </xdr:pic>
    <xdr:clientData/>
  </xdr:twoCellAnchor>
  <xdr:twoCellAnchor editAs="oneCell">
    <xdr:from>
      <xdr:col>0</xdr:col>
      <xdr:colOff>0</xdr:colOff>
      <xdr:row>5</xdr:row>
      <xdr:rowOff>0</xdr:rowOff>
    </xdr:from>
    <xdr:to>
      <xdr:col>0</xdr:col>
      <xdr:colOff>7200</xdr:colOff>
      <xdr:row>1007</xdr:row>
      <xdr:rowOff>35396</xdr:rowOff>
    </xdr:to>
    <xdr:pic>
      <xdr:nvPicPr>
        <xdr:cNvPr id="1715" name="Imagem 1916">
          <a:extLst>
            <a:ext uri="{FF2B5EF4-FFF2-40B4-BE49-F238E27FC236}">
              <a16:creationId xmlns:a16="http://schemas.microsoft.com/office/drawing/2014/main" id="{00000000-0008-0000-0300-0000B3060000}"/>
            </a:ext>
          </a:extLst>
        </xdr:cNvPr>
        <xdr:cNvPicPr/>
      </xdr:nvPicPr>
      <xdr:blipFill>
        <a:blip xmlns:r="http://schemas.openxmlformats.org/officeDocument/2006/relationships" r:embed="rId1"/>
        <a:stretch/>
      </xdr:blipFill>
      <xdr:spPr>
        <a:xfrm>
          <a:off x="0" y="218217600"/>
          <a:ext cx="7200" cy="360000"/>
        </a:xfrm>
        <a:prstGeom prst="rect">
          <a:avLst/>
        </a:prstGeom>
        <a:ln>
          <a:noFill/>
        </a:ln>
      </xdr:spPr>
    </xdr:pic>
    <xdr:clientData/>
  </xdr:twoCellAnchor>
  <xdr:twoCellAnchor editAs="oneCell">
    <xdr:from>
      <xdr:col>0</xdr:col>
      <xdr:colOff>0</xdr:colOff>
      <xdr:row>5</xdr:row>
      <xdr:rowOff>0</xdr:rowOff>
    </xdr:from>
    <xdr:to>
      <xdr:col>0</xdr:col>
      <xdr:colOff>9525</xdr:colOff>
      <xdr:row>5</xdr:row>
      <xdr:rowOff>0</xdr:rowOff>
    </xdr:to>
    <xdr:pic>
      <xdr:nvPicPr>
        <xdr:cNvPr id="1862" name="Imagem 1861">
          <a:extLst>
            <a:ext uri="{FF2B5EF4-FFF2-40B4-BE49-F238E27FC236}">
              <a16:creationId xmlns:a16="http://schemas.microsoft.com/office/drawing/2014/main" id="{BBE0D5A3-E097-4B2B-B740-5F83B631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5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9525</xdr:colOff>
      <xdr:row>6</xdr:row>
      <xdr:rowOff>0</xdr:rowOff>
    </xdr:to>
    <xdr:pic>
      <xdr:nvPicPr>
        <xdr:cNvPr id="1863" name="Imagem 1862">
          <a:extLst>
            <a:ext uri="{FF2B5EF4-FFF2-40B4-BE49-F238E27FC236}">
              <a16:creationId xmlns:a16="http://schemas.microsoft.com/office/drawing/2014/main" id="{AA31A553-68DC-4E35-B9B8-77E48FB64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9525</xdr:colOff>
      <xdr:row>6</xdr:row>
      <xdr:rowOff>0</xdr:rowOff>
    </xdr:to>
    <xdr:pic>
      <xdr:nvPicPr>
        <xdr:cNvPr id="1864" name="Imagem 1863">
          <a:extLst>
            <a:ext uri="{FF2B5EF4-FFF2-40B4-BE49-F238E27FC236}">
              <a16:creationId xmlns:a16="http://schemas.microsoft.com/office/drawing/2014/main" id="{D518752B-9B09-4927-A85E-B832E62F9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6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1865" name="Imagem 1864">
          <a:extLst>
            <a:ext uri="{FF2B5EF4-FFF2-40B4-BE49-F238E27FC236}">
              <a16:creationId xmlns:a16="http://schemas.microsoft.com/office/drawing/2014/main" id="{3016DC24-5EC9-4CC9-844E-FBCB90ADA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0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9525</xdr:colOff>
      <xdr:row>14</xdr:row>
      <xdr:rowOff>0</xdr:rowOff>
    </xdr:to>
    <xdr:pic>
      <xdr:nvPicPr>
        <xdr:cNvPr id="1866" name="Imagem 1865">
          <a:extLst>
            <a:ext uri="{FF2B5EF4-FFF2-40B4-BE49-F238E27FC236}">
              <a16:creationId xmlns:a16="http://schemas.microsoft.com/office/drawing/2014/main" id="{B4A78ED9-04BC-4A74-BBEC-C663B24A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9525</xdr:colOff>
      <xdr:row>17</xdr:row>
      <xdr:rowOff>0</xdr:rowOff>
    </xdr:to>
    <xdr:pic>
      <xdr:nvPicPr>
        <xdr:cNvPr id="1867" name="Imagem 1866">
          <a:extLst>
            <a:ext uri="{FF2B5EF4-FFF2-40B4-BE49-F238E27FC236}">
              <a16:creationId xmlns:a16="http://schemas.microsoft.com/office/drawing/2014/main" id="{E3EF6B6D-FDE9-4BC3-B5E6-19C54218F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9525</xdr:colOff>
      <xdr:row>19</xdr:row>
      <xdr:rowOff>0</xdr:rowOff>
    </xdr:to>
    <xdr:pic>
      <xdr:nvPicPr>
        <xdr:cNvPr id="1868" name="Imagem 1867">
          <a:extLst>
            <a:ext uri="{FF2B5EF4-FFF2-40B4-BE49-F238E27FC236}">
              <a16:creationId xmlns:a16="http://schemas.microsoft.com/office/drawing/2014/main" id="{5AD24355-3E78-47B2-9689-C145956A9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9525</xdr:colOff>
      <xdr:row>21</xdr:row>
      <xdr:rowOff>0</xdr:rowOff>
    </xdr:to>
    <xdr:pic>
      <xdr:nvPicPr>
        <xdr:cNvPr id="1869" name="Imagem 1868">
          <a:extLst>
            <a:ext uri="{FF2B5EF4-FFF2-40B4-BE49-F238E27FC236}">
              <a16:creationId xmlns:a16="http://schemas.microsoft.com/office/drawing/2014/main" id="{0C6498CF-D8D6-48A7-8BA7-EF4D28F67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0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9525</xdr:colOff>
      <xdr:row>45</xdr:row>
      <xdr:rowOff>0</xdr:rowOff>
    </xdr:to>
    <xdr:pic>
      <xdr:nvPicPr>
        <xdr:cNvPr id="1870" name="Imagem 1869">
          <a:extLst>
            <a:ext uri="{FF2B5EF4-FFF2-40B4-BE49-F238E27FC236}">
              <a16:creationId xmlns:a16="http://schemas.microsoft.com/office/drawing/2014/main" id="{83FF6AD9-00C4-4C1C-A473-C8C82F2D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7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0</xdr:rowOff>
    </xdr:from>
    <xdr:to>
      <xdr:col>0</xdr:col>
      <xdr:colOff>9525</xdr:colOff>
      <xdr:row>57</xdr:row>
      <xdr:rowOff>0</xdr:rowOff>
    </xdr:to>
    <xdr:pic>
      <xdr:nvPicPr>
        <xdr:cNvPr id="1871" name="Imagem 1870">
          <a:extLst>
            <a:ext uri="{FF2B5EF4-FFF2-40B4-BE49-F238E27FC236}">
              <a16:creationId xmlns:a16="http://schemas.microsoft.com/office/drawing/2014/main" id="{DDF96ECF-4A08-4A88-A033-77EA9727C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6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9525</xdr:colOff>
      <xdr:row>67</xdr:row>
      <xdr:rowOff>0</xdr:rowOff>
    </xdr:to>
    <xdr:pic>
      <xdr:nvPicPr>
        <xdr:cNvPr id="1872" name="Imagem 1871">
          <a:extLst>
            <a:ext uri="{FF2B5EF4-FFF2-40B4-BE49-F238E27FC236}">
              <a16:creationId xmlns:a16="http://schemas.microsoft.com/office/drawing/2014/main" id="{89AB169C-04FC-41D3-B305-95757512F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6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9525</xdr:colOff>
      <xdr:row>77</xdr:row>
      <xdr:rowOff>0</xdr:rowOff>
    </xdr:to>
    <xdr:pic>
      <xdr:nvPicPr>
        <xdr:cNvPr id="1873" name="Imagem 1872">
          <a:extLst>
            <a:ext uri="{FF2B5EF4-FFF2-40B4-BE49-F238E27FC236}">
              <a16:creationId xmlns:a16="http://schemas.microsoft.com/office/drawing/2014/main" id="{CC0EA1A2-7351-408B-B9B3-4335BCA2E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7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9525</xdr:colOff>
      <xdr:row>79</xdr:row>
      <xdr:rowOff>0</xdr:rowOff>
    </xdr:to>
    <xdr:pic>
      <xdr:nvPicPr>
        <xdr:cNvPr id="1874" name="Imagem 1873">
          <a:extLst>
            <a:ext uri="{FF2B5EF4-FFF2-40B4-BE49-F238E27FC236}">
              <a16:creationId xmlns:a16="http://schemas.microsoft.com/office/drawing/2014/main" id="{61E2F69E-2104-46F5-A649-DBCAF0BCF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55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9525</xdr:colOff>
      <xdr:row>95</xdr:row>
      <xdr:rowOff>0</xdr:rowOff>
    </xdr:to>
    <xdr:pic>
      <xdr:nvPicPr>
        <xdr:cNvPr id="1875" name="Imagem 1874">
          <a:extLst>
            <a:ext uri="{FF2B5EF4-FFF2-40B4-BE49-F238E27FC236}">
              <a16:creationId xmlns:a16="http://schemas.microsoft.com/office/drawing/2014/main" id="{04335E48-15C5-460B-855A-F8B9D6CC7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0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9525</xdr:colOff>
      <xdr:row>98</xdr:row>
      <xdr:rowOff>0</xdr:rowOff>
    </xdr:to>
    <xdr:pic>
      <xdr:nvPicPr>
        <xdr:cNvPr id="1876" name="Imagem 1875">
          <a:extLst>
            <a:ext uri="{FF2B5EF4-FFF2-40B4-BE49-F238E27FC236}">
              <a16:creationId xmlns:a16="http://schemas.microsoft.com/office/drawing/2014/main" id="{9BA067DC-3508-4540-A5D4-6DAF91926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7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9525</xdr:colOff>
      <xdr:row>110</xdr:row>
      <xdr:rowOff>0</xdr:rowOff>
    </xdr:to>
    <xdr:pic>
      <xdr:nvPicPr>
        <xdr:cNvPr id="1877" name="Imagem 1876">
          <a:extLst>
            <a:ext uri="{FF2B5EF4-FFF2-40B4-BE49-F238E27FC236}">
              <a16:creationId xmlns:a16="http://schemas.microsoft.com/office/drawing/2014/main" id="{F5057740-D800-4752-83AD-CAF34DE39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46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0</xdr:rowOff>
    </xdr:from>
    <xdr:to>
      <xdr:col>0</xdr:col>
      <xdr:colOff>9525</xdr:colOff>
      <xdr:row>132</xdr:row>
      <xdr:rowOff>0</xdr:rowOff>
    </xdr:to>
    <xdr:pic>
      <xdr:nvPicPr>
        <xdr:cNvPr id="1878" name="Imagem 1877">
          <a:extLst>
            <a:ext uri="{FF2B5EF4-FFF2-40B4-BE49-F238E27FC236}">
              <a16:creationId xmlns:a16="http://schemas.microsoft.com/office/drawing/2014/main" id="{CC4EDCC9-CDBA-4F01-B9D4-81DEA535C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36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xdr:row>
      <xdr:rowOff>0</xdr:rowOff>
    </xdr:from>
    <xdr:to>
      <xdr:col>0</xdr:col>
      <xdr:colOff>9525</xdr:colOff>
      <xdr:row>156</xdr:row>
      <xdr:rowOff>0</xdr:rowOff>
    </xdr:to>
    <xdr:pic>
      <xdr:nvPicPr>
        <xdr:cNvPr id="1879" name="Imagem 1878">
          <a:extLst>
            <a:ext uri="{FF2B5EF4-FFF2-40B4-BE49-F238E27FC236}">
              <a16:creationId xmlns:a16="http://schemas.microsoft.com/office/drawing/2014/main" id="{45A4BA14-E7E9-4072-AF34-C3A2A8F9A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5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0</xdr:rowOff>
    </xdr:from>
    <xdr:to>
      <xdr:col>0</xdr:col>
      <xdr:colOff>9525</xdr:colOff>
      <xdr:row>165</xdr:row>
      <xdr:rowOff>0</xdr:rowOff>
    </xdr:to>
    <xdr:pic>
      <xdr:nvPicPr>
        <xdr:cNvPr id="1880" name="Imagem 1879">
          <a:extLst>
            <a:ext uri="{FF2B5EF4-FFF2-40B4-BE49-F238E27FC236}">
              <a16:creationId xmlns:a16="http://schemas.microsoft.com/office/drawing/2014/main" id="{23C7D5DA-8E72-49A1-BA6A-54CB03BAA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6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167</xdr:row>
      <xdr:rowOff>0</xdr:rowOff>
    </xdr:from>
    <xdr:to>
      <xdr:col>0</xdr:col>
      <xdr:colOff>9525</xdr:colOff>
      <xdr:row>167</xdr:row>
      <xdr:rowOff>0</xdr:rowOff>
    </xdr:to>
    <xdr:pic>
      <xdr:nvPicPr>
        <xdr:cNvPr id="1881" name="Imagem 1880">
          <a:extLst>
            <a:ext uri="{FF2B5EF4-FFF2-40B4-BE49-F238E27FC236}">
              <a16:creationId xmlns:a16="http://schemas.microsoft.com/office/drawing/2014/main" id="{D3F2C27E-CF56-44EF-8CC6-DB0DFD244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4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xdr:row>
      <xdr:rowOff>0</xdr:rowOff>
    </xdr:from>
    <xdr:to>
      <xdr:col>0</xdr:col>
      <xdr:colOff>9525</xdr:colOff>
      <xdr:row>182</xdr:row>
      <xdr:rowOff>0</xdr:rowOff>
    </xdr:to>
    <xdr:pic>
      <xdr:nvPicPr>
        <xdr:cNvPr id="1882" name="Imagem 1881">
          <a:extLst>
            <a:ext uri="{FF2B5EF4-FFF2-40B4-BE49-F238E27FC236}">
              <a16:creationId xmlns:a16="http://schemas.microsoft.com/office/drawing/2014/main" id="{79CA3519-DB85-4F98-8813-8C8649D4A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0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185</xdr:row>
      <xdr:rowOff>0</xdr:rowOff>
    </xdr:from>
    <xdr:to>
      <xdr:col>0</xdr:col>
      <xdr:colOff>9525</xdr:colOff>
      <xdr:row>185</xdr:row>
      <xdr:rowOff>0</xdr:rowOff>
    </xdr:to>
    <xdr:pic>
      <xdr:nvPicPr>
        <xdr:cNvPr id="1883" name="Imagem 1882">
          <a:extLst>
            <a:ext uri="{FF2B5EF4-FFF2-40B4-BE49-F238E27FC236}">
              <a16:creationId xmlns:a16="http://schemas.microsoft.com/office/drawing/2014/main" id="{53E8A427-EE15-4EC4-BBC7-6132B89F7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7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0</xdr:rowOff>
    </xdr:from>
    <xdr:to>
      <xdr:col>0</xdr:col>
      <xdr:colOff>9525</xdr:colOff>
      <xdr:row>188</xdr:row>
      <xdr:rowOff>0</xdr:rowOff>
    </xdr:to>
    <xdr:pic>
      <xdr:nvPicPr>
        <xdr:cNvPr id="1884" name="Imagem 1883">
          <a:extLst>
            <a:ext uri="{FF2B5EF4-FFF2-40B4-BE49-F238E27FC236}">
              <a16:creationId xmlns:a16="http://schemas.microsoft.com/office/drawing/2014/main" id="{CC6FEF3D-23A3-4B2B-8F78-E4B824A6A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4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xdr:row>
      <xdr:rowOff>0</xdr:rowOff>
    </xdr:from>
    <xdr:to>
      <xdr:col>0</xdr:col>
      <xdr:colOff>9525</xdr:colOff>
      <xdr:row>190</xdr:row>
      <xdr:rowOff>0</xdr:rowOff>
    </xdr:to>
    <xdr:pic>
      <xdr:nvPicPr>
        <xdr:cNvPr id="1885" name="Imagem 1884">
          <a:extLst>
            <a:ext uri="{FF2B5EF4-FFF2-40B4-BE49-F238E27FC236}">
              <a16:creationId xmlns:a16="http://schemas.microsoft.com/office/drawing/2014/main" id="{737349B7-85C4-493D-8A55-35673FDAC4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2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193</xdr:row>
      <xdr:rowOff>0</xdr:rowOff>
    </xdr:from>
    <xdr:to>
      <xdr:col>0</xdr:col>
      <xdr:colOff>9525</xdr:colOff>
      <xdr:row>193</xdr:row>
      <xdr:rowOff>0</xdr:rowOff>
    </xdr:to>
    <xdr:pic>
      <xdr:nvPicPr>
        <xdr:cNvPr id="1886" name="Imagem 1885">
          <a:extLst>
            <a:ext uri="{FF2B5EF4-FFF2-40B4-BE49-F238E27FC236}">
              <a16:creationId xmlns:a16="http://schemas.microsoft.com/office/drawing/2014/main" id="{8B4D2D68-09C6-41C4-90AF-28AC62CCD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9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196</xdr:row>
      <xdr:rowOff>0</xdr:rowOff>
    </xdr:from>
    <xdr:to>
      <xdr:col>0</xdr:col>
      <xdr:colOff>9525</xdr:colOff>
      <xdr:row>196</xdr:row>
      <xdr:rowOff>0</xdr:rowOff>
    </xdr:to>
    <xdr:pic>
      <xdr:nvPicPr>
        <xdr:cNvPr id="1887" name="Imagem 1886">
          <a:extLst>
            <a:ext uri="{FF2B5EF4-FFF2-40B4-BE49-F238E27FC236}">
              <a16:creationId xmlns:a16="http://schemas.microsoft.com/office/drawing/2014/main" id="{76565E0C-1100-4F6F-81E6-96A3BD036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7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xdr:row>
      <xdr:rowOff>0</xdr:rowOff>
    </xdr:from>
    <xdr:to>
      <xdr:col>0</xdr:col>
      <xdr:colOff>9525</xdr:colOff>
      <xdr:row>199</xdr:row>
      <xdr:rowOff>0</xdr:rowOff>
    </xdr:to>
    <xdr:pic>
      <xdr:nvPicPr>
        <xdr:cNvPr id="1888" name="Imagem 1887">
          <a:extLst>
            <a:ext uri="{FF2B5EF4-FFF2-40B4-BE49-F238E27FC236}">
              <a16:creationId xmlns:a16="http://schemas.microsoft.com/office/drawing/2014/main" id="{7F095606-4D13-40B9-B642-1FBB7FD8E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4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xdr:row>
      <xdr:rowOff>0</xdr:rowOff>
    </xdr:from>
    <xdr:to>
      <xdr:col>0</xdr:col>
      <xdr:colOff>9525</xdr:colOff>
      <xdr:row>202</xdr:row>
      <xdr:rowOff>0</xdr:rowOff>
    </xdr:to>
    <xdr:pic>
      <xdr:nvPicPr>
        <xdr:cNvPr id="1889" name="Imagem 1888">
          <a:extLst>
            <a:ext uri="{FF2B5EF4-FFF2-40B4-BE49-F238E27FC236}">
              <a16:creationId xmlns:a16="http://schemas.microsoft.com/office/drawing/2014/main" id="{2503C397-E61B-4E6B-A93C-1D162DF7D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41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xdr:row>
      <xdr:rowOff>0</xdr:rowOff>
    </xdr:from>
    <xdr:to>
      <xdr:col>0</xdr:col>
      <xdr:colOff>9525</xdr:colOff>
      <xdr:row>237</xdr:row>
      <xdr:rowOff>0</xdr:rowOff>
    </xdr:to>
    <xdr:pic>
      <xdr:nvPicPr>
        <xdr:cNvPr id="1890" name="Imagem 1889">
          <a:extLst>
            <a:ext uri="{FF2B5EF4-FFF2-40B4-BE49-F238E27FC236}">
              <a16:creationId xmlns:a16="http://schemas.microsoft.com/office/drawing/2014/main" id="{DB84832D-F628-4494-8FD0-EBE649785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0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0</xdr:rowOff>
    </xdr:from>
    <xdr:to>
      <xdr:col>0</xdr:col>
      <xdr:colOff>9525</xdr:colOff>
      <xdr:row>249</xdr:row>
      <xdr:rowOff>0</xdr:rowOff>
    </xdr:to>
    <xdr:pic>
      <xdr:nvPicPr>
        <xdr:cNvPr id="1891" name="Imagem 1890">
          <a:extLst>
            <a:ext uri="{FF2B5EF4-FFF2-40B4-BE49-F238E27FC236}">
              <a16:creationId xmlns:a16="http://schemas.microsoft.com/office/drawing/2014/main" id="{1A69C59C-542B-43EA-857D-17413CF65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8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xdr:row>
      <xdr:rowOff>0</xdr:rowOff>
    </xdr:from>
    <xdr:to>
      <xdr:col>0</xdr:col>
      <xdr:colOff>9525</xdr:colOff>
      <xdr:row>261</xdr:row>
      <xdr:rowOff>0</xdr:rowOff>
    </xdr:to>
    <xdr:pic>
      <xdr:nvPicPr>
        <xdr:cNvPr id="1892" name="Imagem 1891">
          <a:extLst>
            <a:ext uri="{FF2B5EF4-FFF2-40B4-BE49-F238E27FC236}">
              <a16:creationId xmlns:a16="http://schemas.microsoft.com/office/drawing/2014/main" id="{AF11311B-28FF-48AD-B781-64CD40237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27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0</xdr:rowOff>
    </xdr:from>
    <xdr:to>
      <xdr:col>0</xdr:col>
      <xdr:colOff>9525</xdr:colOff>
      <xdr:row>287</xdr:row>
      <xdr:rowOff>0</xdr:rowOff>
    </xdr:to>
    <xdr:pic>
      <xdr:nvPicPr>
        <xdr:cNvPr id="1893" name="Imagem 1892">
          <a:extLst>
            <a:ext uri="{FF2B5EF4-FFF2-40B4-BE49-F238E27FC236}">
              <a16:creationId xmlns:a16="http://schemas.microsoft.com/office/drawing/2014/main" id="{CE52C646-F69C-4B57-A939-ECF8D52A3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55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9525</xdr:colOff>
      <xdr:row>289</xdr:row>
      <xdr:rowOff>0</xdr:rowOff>
    </xdr:to>
    <xdr:pic>
      <xdr:nvPicPr>
        <xdr:cNvPr id="1894" name="Imagem 1893">
          <a:extLst>
            <a:ext uri="{FF2B5EF4-FFF2-40B4-BE49-F238E27FC236}">
              <a16:creationId xmlns:a16="http://schemas.microsoft.com/office/drawing/2014/main" id="{19ED0519-6C34-40D5-AEAE-3CE32872F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0</xdr:rowOff>
    </xdr:from>
    <xdr:to>
      <xdr:col>0</xdr:col>
      <xdr:colOff>9525</xdr:colOff>
      <xdr:row>305</xdr:row>
      <xdr:rowOff>0</xdr:rowOff>
    </xdr:to>
    <xdr:pic>
      <xdr:nvPicPr>
        <xdr:cNvPr id="1895" name="Imagem 1894">
          <a:extLst>
            <a:ext uri="{FF2B5EF4-FFF2-40B4-BE49-F238E27FC236}">
              <a16:creationId xmlns:a16="http://schemas.microsoft.com/office/drawing/2014/main" id="{70B43638-23CB-40B8-BB36-2F2858529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98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0</xdr:rowOff>
    </xdr:from>
    <xdr:to>
      <xdr:col>0</xdr:col>
      <xdr:colOff>9525</xdr:colOff>
      <xdr:row>318</xdr:row>
      <xdr:rowOff>0</xdr:rowOff>
    </xdr:to>
    <xdr:pic>
      <xdr:nvPicPr>
        <xdr:cNvPr id="1896" name="Imagem 1895">
          <a:extLst>
            <a:ext uri="{FF2B5EF4-FFF2-40B4-BE49-F238E27FC236}">
              <a16:creationId xmlns:a16="http://schemas.microsoft.com/office/drawing/2014/main" id="{88DCC61E-999C-4317-A460-4CEDFA96A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63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0</xdr:rowOff>
    </xdr:from>
    <xdr:to>
      <xdr:col>0</xdr:col>
      <xdr:colOff>9525</xdr:colOff>
      <xdr:row>332</xdr:row>
      <xdr:rowOff>0</xdr:rowOff>
    </xdr:to>
    <xdr:pic>
      <xdr:nvPicPr>
        <xdr:cNvPr id="1897" name="Imagem 1896">
          <a:extLst>
            <a:ext uri="{FF2B5EF4-FFF2-40B4-BE49-F238E27FC236}">
              <a16:creationId xmlns:a16="http://schemas.microsoft.com/office/drawing/2014/main" id="{3476C76D-5C8E-49AF-B785-87B69A3CA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3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0</xdr:rowOff>
    </xdr:from>
    <xdr:to>
      <xdr:col>0</xdr:col>
      <xdr:colOff>9525</xdr:colOff>
      <xdr:row>346</xdr:row>
      <xdr:rowOff>0</xdr:rowOff>
    </xdr:to>
    <xdr:pic>
      <xdr:nvPicPr>
        <xdr:cNvPr id="1898" name="Imagem 1897">
          <a:extLst>
            <a:ext uri="{FF2B5EF4-FFF2-40B4-BE49-F238E27FC236}">
              <a16:creationId xmlns:a16="http://schemas.microsoft.com/office/drawing/2014/main" id="{B7DFB4DE-8B7C-4D37-BA5F-F421C4065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79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0</xdr:rowOff>
    </xdr:from>
    <xdr:to>
      <xdr:col>0</xdr:col>
      <xdr:colOff>9525</xdr:colOff>
      <xdr:row>380</xdr:row>
      <xdr:rowOff>0</xdr:rowOff>
    </xdr:to>
    <xdr:pic>
      <xdr:nvPicPr>
        <xdr:cNvPr id="1899" name="Imagem 1898">
          <a:extLst>
            <a:ext uri="{FF2B5EF4-FFF2-40B4-BE49-F238E27FC236}">
              <a16:creationId xmlns:a16="http://schemas.microsoft.com/office/drawing/2014/main" id="{D769867E-26AE-4A5B-92B5-DB696AD2E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274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9525</xdr:colOff>
      <xdr:row>382</xdr:row>
      <xdr:rowOff>0</xdr:rowOff>
    </xdr:to>
    <xdr:pic>
      <xdr:nvPicPr>
        <xdr:cNvPr id="1900" name="Imagem 1899">
          <a:extLst>
            <a:ext uri="{FF2B5EF4-FFF2-40B4-BE49-F238E27FC236}">
              <a16:creationId xmlns:a16="http://schemas.microsoft.com/office/drawing/2014/main" id="{BCB39522-0B81-4D36-BD49-072122B69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5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0</xdr:rowOff>
    </xdr:from>
    <xdr:to>
      <xdr:col>0</xdr:col>
      <xdr:colOff>9525</xdr:colOff>
      <xdr:row>413</xdr:row>
      <xdr:rowOff>0</xdr:rowOff>
    </xdr:to>
    <xdr:pic>
      <xdr:nvPicPr>
        <xdr:cNvPr id="1901" name="Imagem 1900">
          <a:extLst>
            <a:ext uri="{FF2B5EF4-FFF2-40B4-BE49-F238E27FC236}">
              <a16:creationId xmlns:a16="http://schemas.microsoft.com/office/drawing/2014/main" id="{442576AC-FD79-4FD4-96BC-B1F4B4EDC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46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xdr:row>
      <xdr:rowOff>0</xdr:rowOff>
    </xdr:from>
    <xdr:to>
      <xdr:col>0</xdr:col>
      <xdr:colOff>9525</xdr:colOff>
      <xdr:row>415</xdr:row>
      <xdr:rowOff>0</xdr:rowOff>
    </xdr:to>
    <xdr:pic>
      <xdr:nvPicPr>
        <xdr:cNvPr id="1902" name="Imagem 1901">
          <a:extLst>
            <a:ext uri="{FF2B5EF4-FFF2-40B4-BE49-F238E27FC236}">
              <a16:creationId xmlns:a16="http://schemas.microsoft.com/office/drawing/2014/main" id="{DB59C25A-0F40-415D-A5A0-DC2116FB9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84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426</xdr:row>
      <xdr:rowOff>0</xdr:rowOff>
    </xdr:from>
    <xdr:to>
      <xdr:col>0</xdr:col>
      <xdr:colOff>9525</xdr:colOff>
      <xdr:row>426</xdr:row>
      <xdr:rowOff>0</xdr:rowOff>
    </xdr:to>
    <xdr:pic>
      <xdr:nvPicPr>
        <xdr:cNvPr id="1903" name="Imagem 1902">
          <a:extLst>
            <a:ext uri="{FF2B5EF4-FFF2-40B4-BE49-F238E27FC236}">
              <a16:creationId xmlns:a16="http://schemas.microsoft.com/office/drawing/2014/main" id="{3BB3B529-58E1-4689-A27B-3A49B7E2A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941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0</xdr:rowOff>
    </xdr:from>
    <xdr:to>
      <xdr:col>0</xdr:col>
      <xdr:colOff>9525</xdr:colOff>
      <xdr:row>437</xdr:row>
      <xdr:rowOff>0</xdr:rowOff>
    </xdr:to>
    <xdr:pic>
      <xdr:nvPicPr>
        <xdr:cNvPr id="1904" name="Imagem 1903">
          <a:extLst>
            <a:ext uri="{FF2B5EF4-FFF2-40B4-BE49-F238E27FC236}">
              <a16:creationId xmlns:a16="http://schemas.microsoft.com/office/drawing/2014/main" id="{1B58504F-FE9D-4E81-AD3A-F9D01CEAD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03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448</xdr:row>
      <xdr:rowOff>0</xdr:rowOff>
    </xdr:from>
    <xdr:to>
      <xdr:col>0</xdr:col>
      <xdr:colOff>9525</xdr:colOff>
      <xdr:row>448</xdr:row>
      <xdr:rowOff>0</xdr:rowOff>
    </xdr:to>
    <xdr:pic>
      <xdr:nvPicPr>
        <xdr:cNvPr id="1905" name="Imagem 1904">
          <a:extLst>
            <a:ext uri="{FF2B5EF4-FFF2-40B4-BE49-F238E27FC236}">
              <a16:creationId xmlns:a16="http://schemas.microsoft.com/office/drawing/2014/main" id="{2A66DB9F-44F8-4649-9C44-2F46929CE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13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460</xdr:row>
      <xdr:rowOff>0</xdr:rowOff>
    </xdr:from>
    <xdr:to>
      <xdr:col>0</xdr:col>
      <xdr:colOff>9525</xdr:colOff>
      <xdr:row>460</xdr:row>
      <xdr:rowOff>0</xdr:rowOff>
    </xdr:to>
    <xdr:pic>
      <xdr:nvPicPr>
        <xdr:cNvPr id="1906" name="Imagem 1905">
          <a:extLst>
            <a:ext uri="{FF2B5EF4-FFF2-40B4-BE49-F238E27FC236}">
              <a16:creationId xmlns:a16="http://schemas.microsoft.com/office/drawing/2014/main" id="{BA55179C-E681-48EC-A735-CA3ADB704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1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xdr:row>
      <xdr:rowOff>0</xdr:rowOff>
    </xdr:from>
    <xdr:to>
      <xdr:col>0</xdr:col>
      <xdr:colOff>9525</xdr:colOff>
      <xdr:row>472</xdr:row>
      <xdr:rowOff>0</xdr:rowOff>
    </xdr:to>
    <xdr:pic>
      <xdr:nvPicPr>
        <xdr:cNvPr id="1907" name="Imagem 1906">
          <a:extLst>
            <a:ext uri="{FF2B5EF4-FFF2-40B4-BE49-F238E27FC236}">
              <a16:creationId xmlns:a16="http://schemas.microsoft.com/office/drawing/2014/main" id="{87D961A5-BCB6-48B7-8244-DAAD5F93E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0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484</xdr:row>
      <xdr:rowOff>0</xdr:rowOff>
    </xdr:from>
    <xdr:to>
      <xdr:col>0</xdr:col>
      <xdr:colOff>9525</xdr:colOff>
      <xdr:row>484</xdr:row>
      <xdr:rowOff>0</xdr:rowOff>
    </xdr:to>
    <xdr:pic>
      <xdr:nvPicPr>
        <xdr:cNvPr id="1908" name="Imagem 1907">
          <a:extLst>
            <a:ext uri="{FF2B5EF4-FFF2-40B4-BE49-F238E27FC236}">
              <a16:creationId xmlns:a16="http://schemas.microsoft.com/office/drawing/2014/main" id="{5E04835C-F5E1-4548-AD77-5B7BBB7CB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99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497</xdr:row>
      <xdr:rowOff>0</xdr:rowOff>
    </xdr:from>
    <xdr:to>
      <xdr:col>0</xdr:col>
      <xdr:colOff>9525</xdr:colOff>
      <xdr:row>497</xdr:row>
      <xdr:rowOff>0</xdr:rowOff>
    </xdr:to>
    <xdr:pic>
      <xdr:nvPicPr>
        <xdr:cNvPr id="1909" name="Imagem 1908">
          <a:extLst>
            <a:ext uri="{FF2B5EF4-FFF2-40B4-BE49-F238E27FC236}">
              <a16:creationId xmlns:a16="http://schemas.microsoft.com/office/drawing/2014/main" id="{612FD38A-30EE-4D1B-8DF6-C9201CC73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467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508</xdr:row>
      <xdr:rowOff>0</xdr:rowOff>
    </xdr:from>
    <xdr:to>
      <xdr:col>0</xdr:col>
      <xdr:colOff>9525</xdr:colOff>
      <xdr:row>508</xdr:row>
      <xdr:rowOff>0</xdr:rowOff>
    </xdr:to>
    <xdr:pic>
      <xdr:nvPicPr>
        <xdr:cNvPr id="1910" name="Imagem 1909">
          <a:extLst>
            <a:ext uri="{FF2B5EF4-FFF2-40B4-BE49-F238E27FC236}">
              <a16:creationId xmlns:a16="http://schemas.microsoft.com/office/drawing/2014/main" id="{417099BC-66A8-4D90-9298-EE419B578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6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519</xdr:row>
      <xdr:rowOff>0</xdr:rowOff>
    </xdr:from>
    <xdr:to>
      <xdr:col>0</xdr:col>
      <xdr:colOff>9525</xdr:colOff>
      <xdr:row>519</xdr:row>
      <xdr:rowOff>0</xdr:rowOff>
    </xdr:to>
    <xdr:pic>
      <xdr:nvPicPr>
        <xdr:cNvPr id="1911" name="Imagem 1910">
          <a:extLst>
            <a:ext uri="{FF2B5EF4-FFF2-40B4-BE49-F238E27FC236}">
              <a16:creationId xmlns:a16="http://schemas.microsoft.com/office/drawing/2014/main" id="{CCE0E5A5-9D1A-4E76-8A44-CCDD38455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65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521</xdr:row>
      <xdr:rowOff>0</xdr:rowOff>
    </xdr:from>
    <xdr:to>
      <xdr:col>0</xdr:col>
      <xdr:colOff>9525</xdr:colOff>
      <xdr:row>521</xdr:row>
      <xdr:rowOff>0</xdr:rowOff>
    </xdr:to>
    <xdr:pic>
      <xdr:nvPicPr>
        <xdr:cNvPr id="1912" name="Imagem 1911">
          <a:extLst>
            <a:ext uri="{FF2B5EF4-FFF2-40B4-BE49-F238E27FC236}">
              <a16:creationId xmlns:a16="http://schemas.microsoft.com/office/drawing/2014/main" id="{9681DB56-9D3D-4B9B-BC35-608373DF3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3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xdr:row>
      <xdr:rowOff>0</xdr:rowOff>
    </xdr:from>
    <xdr:to>
      <xdr:col>0</xdr:col>
      <xdr:colOff>9525</xdr:colOff>
      <xdr:row>536</xdr:row>
      <xdr:rowOff>0</xdr:rowOff>
    </xdr:to>
    <xdr:pic>
      <xdr:nvPicPr>
        <xdr:cNvPr id="1913" name="Imagem 1912">
          <a:extLst>
            <a:ext uri="{FF2B5EF4-FFF2-40B4-BE49-F238E27FC236}">
              <a16:creationId xmlns:a16="http://schemas.microsoft.com/office/drawing/2014/main" id="{EDB002C4-58B8-48BC-B940-ACA94EB9C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89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xdr:row>
      <xdr:rowOff>0</xdr:rowOff>
    </xdr:from>
    <xdr:to>
      <xdr:col>0</xdr:col>
      <xdr:colOff>9525</xdr:colOff>
      <xdr:row>538</xdr:row>
      <xdr:rowOff>0</xdr:rowOff>
    </xdr:to>
    <xdr:pic>
      <xdr:nvPicPr>
        <xdr:cNvPr id="1914" name="Imagem 1913">
          <a:extLst>
            <a:ext uri="{FF2B5EF4-FFF2-40B4-BE49-F238E27FC236}">
              <a16:creationId xmlns:a16="http://schemas.microsoft.com/office/drawing/2014/main" id="{3980D465-D269-4E76-8083-4600135B8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27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553</xdr:row>
      <xdr:rowOff>0</xdr:rowOff>
    </xdr:from>
    <xdr:to>
      <xdr:col>0</xdr:col>
      <xdr:colOff>9525</xdr:colOff>
      <xdr:row>553</xdr:row>
      <xdr:rowOff>0</xdr:rowOff>
    </xdr:to>
    <xdr:pic>
      <xdr:nvPicPr>
        <xdr:cNvPr id="1915" name="Imagem 1914">
          <a:extLst>
            <a:ext uri="{FF2B5EF4-FFF2-40B4-BE49-F238E27FC236}">
              <a16:creationId xmlns:a16="http://schemas.microsoft.com/office/drawing/2014/main" id="{B407CE86-D1FC-4559-A1D1-41E70C1CF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13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573</xdr:row>
      <xdr:rowOff>0</xdr:rowOff>
    </xdr:from>
    <xdr:to>
      <xdr:col>0</xdr:col>
      <xdr:colOff>9525</xdr:colOff>
      <xdr:row>573</xdr:row>
      <xdr:rowOff>0</xdr:rowOff>
    </xdr:to>
    <xdr:pic>
      <xdr:nvPicPr>
        <xdr:cNvPr id="1916" name="Imagem 1915">
          <a:extLst>
            <a:ext uri="{FF2B5EF4-FFF2-40B4-BE49-F238E27FC236}">
              <a16:creationId xmlns:a16="http://schemas.microsoft.com/office/drawing/2014/main" id="{72662157-13A9-4DE6-84DB-4DA9300FC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94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575</xdr:row>
      <xdr:rowOff>0</xdr:rowOff>
    </xdr:from>
    <xdr:to>
      <xdr:col>0</xdr:col>
      <xdr:colOff>9525</xdr:colOff>
      <xdr:row>575</xdr:row>
      <xdr:rowOff>0</xdr:rowOff>
    </xdr:to>
    <xdr:pic>
      <xdr:nvPicPr>
        <xdr:cNvPr id="1917" name="Imagem 1916">
          <a:extLst>
            <a:ext uri="{FF2B5EF4-FFF2-40B4-BE49-F238E27FC236}">
              <a16:creationId xmlns:a16="http://schemas.microsoft.com/office/drawing/2014/main" id="{C257058D-6669-4116-A5B4-D534B6DE6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32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585</xdr:row>
      <xdr:rowOff>0</xdr:rowOff>
    </xdr:from>
    <xdr:to>
      <xdr:col>0</xdr:col>
      <xdr:colOff>9525</xdr:colOff>
      <xdr:row>585</xdr:row>
      <xdr:rowOff>0</xdr:rowOff>
    </xdr:to>
    <xdr:pic>
      <xdr:nvPicPr>
        <xdr:cNvPr id="1918" name="Imagem 1917">
          <a:extLst>
            <a:ext uri="{FF2B5EF4-FFF2-40B4-BE49-F238E27FC236}">
              <a16:creationId xmlns:a16="http://schemas.microsoft.com/office/drawing/2014/main" id="{EBFD9A79-799C-4F41-962F-94F5E02F1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23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587</xdr:row>
      <xdr:rowOff>0</xdr:rowOff>
    </xdr:from>
    <xdr:to>
      <xdr:col>0</xdr:col>
      <xdr:colOff>9525</xdr:colOff>
      <xdr:row>587</xdr:row>
      <xdr:rowOff>0</xdr:rowOff>
    </xdr:to>
    <xdr:pic>
      <xdr:nvPicPr>
        <xdr:cNvPr id="1919" name="Imagem 1918">
          <a:extLst>
            <a:ext uri="{FF2B5EF4-FFF2-40B4-BE49-F238E27FC236}">
              <a16:creationId xmlns:a16="http://schemas.microsoft.com/office/drawing/2014/main" id="{0F225F77-A87E-4129-9822-55FD55EC6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612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608</xdr:row>
      <xdr:rowOff>0</xdr:rowOff>
    </xdr:from>
    <xdr:to>
      <xdr:col>0</xdr:col>
      <xdr:colOff>9525</xdr:colOff>
      <xdr:row>608</xdr:row>
      <xdr:rowOff>0</xdr:rowOff>
    </xdr:to>
    <xdr:pic>
      <xdr:nvPicPr>
        <xdr:cNvPr id="1920" name="Imagem 1919">
          <a:extLst>
            <a:ext uri="{FF2B5EF4-FFF2-40B4-BE49-F238E27FC236}">
              <a16:creationId xmlns:a16="http://schemas.microsoft.com/office/drawing/2014/main" id="{5BE01B38-12F1-4567-A7B2-889C510F8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61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623</xdr:row>
      <xdr:rowOff>0</xdr:rowOff>
    </xdr:from>
    <xdr:to>
      <xdr:col>0</xdr:col>
      <xdr:colOff>9525</xdr:colOff>
      <xdr:row>623</xdr:row>
      <xdr:rowOff>0</xdr:rowOff>
    </xdr:to>
    <xdr:pic>
      <xdr:nvPicPr>
        <xdr:cNvPr id="1921" name="Imagem 1920">
          <a:extLst>
            <a:ext uri="{FF2B5EF4-FFF2-40B4-BE49-F238E27FC236}">
              <a16:creationId xmlns:a16="http://schemas.microsoft.com/office/drawing/2014/main" id="{630DD115-34AA-4A84-AE42-F521531CC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470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638</xdr:row>
      <xdr:rowOff>0</xdr:rowOff>
    </xdr:from>
    <xdr:to>
      <xdr:col>0</xdr:col>
      <xdr:colOff>9525</xdr:colOff>
      <xdr:row>638</xdr:row>
      <xdr:rowOff>0</xdr:rowOff>
    </xdr:to>
    <xdr:pic>
      <xdr:nvPicPr>
        <xdr:cNvPr id="1922" name="Imagem 1921">
          <a:extLst>
            <a:ext uri="{FF2B5EF4-FFF2-40B4-BE49-F238E27FC236}">
              <a16:creationId xmlns:a16="http://schemas.microsoft.com/office/drawing/2014/main" id="{A1D57EB6-5DC4-493F-A2E3-0D70242FB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327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641</xdr:row>
      <xdr:rowOff>0</xdr:rowOff>
    </xdr:from>
    <xdr:to>
      <xdr:col>0</xdr:col>
      <xdr:colOff>9525</xdr:colOff>
      <xdr:row>641</xdr:row>
      <xdr:rowOff>0</xdr:rowOff>
    </xdr:to>
    <xdr:pic>
      <xdr:nvPicPr>
        <xdr:cNvPr id="1923" name="Imagem 1922">
          <a:extLst>
            <a:ext uri="{FF2B5EF4-FFF2-40B4-BE49-F238E27FC236}">
              <a16:creationId xmlns:a16="http://schemas.microsoft.com/office/drawing/2014/main" id="{17CC7150-3010-4A55-90A3-0CD1CB0DA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89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662</xdr:row>
      <xdr:rowOff>0</xdr:rowOff>
    </xdr:from>
    <xdr:to>
      <xdr:col>0</xdr:col>
      <xdr:colOff>9525</xdr:colOff>
      <xdr:row>662</xdr:row>
      <xdr:rowOff>0</xdr:rowOff>
    </xdr:to>
    <xdr:pic>
      <xdr:nvPicPr>
        <xdr:cNvPr id="1924" name="Imagem 1923">
          <a:extLst>
            <a:ext uri="{FF2B5EF4-FFF2-40B4-BE49-F238E27FC236}">
              <a16:creationId xmlns:a16="http://schemas.microsoft.com/office/drawing/2014/main" id="{8B925356-9803-466F-B3E6-079DCBD9F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899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664</xdr:row>
      <xdr:rowOff>0</xdr:rowOff>
    </xdr:from>
    <xdr:to>
      <xdr:col>0</xdr:col>
      <xdr:colOff>9525</xdr:colOff>
      <xdr:row>664</xdr:row>
      <xdr:rowOff>0</xdr:rowOff>
    </xdr:to>
    <xdr:pic>
      <xdr:nvPicPr>
        <xdr:cNvPr id="1925" name="Imagem 1924">
          <a:extLst>
            <a:ext uri="{FF2B5EF4-FFF2-40B4-BE49-F238E27FC236}">
              <a16:creationId xmlns:a16="http://schemas.microsoft.com/office/drawing/2014/main" id="{F7AD653B-C719-4F4B-AB72-7D36320AB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280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679</xdr:row>
      <xdr:rowOff>0</xdr:rowOff>
    </xdr:from>
    <xdr:to>
      <xdr:col>0</xdr:col>
      <xdr:colOff>9525</xdr:colOff>
      <xdr:row>679</xdr:row>
      <xdr:rowOff>0</xdr:rowOff>
    </xdr:to>
    <xdr:pic>
      <xdr:nvPicPr>
        <xdr:cNvPr id="1926" name="Imagem 1925">
          <a:extLst>
            <a:ext uri="{FF2B5EF4-FFF2-40B4-BE49-F238E27FC236}">
              <a16:creationId xmlns:a16="http://schemas.microsoft.com/office/drawing/2014/main" id="{213BCA86-346C-47A8-89BE-7CF90CB20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13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681</xdr:row>
      <xdr:rowOff>0</xdr:rowOff>
    </xdr:from>
    <xdr:to>
      <xdr:col>0</xdr:col>
      <xdr:colOff>9525</xdr:colOff>
      <xdr:row>681</xdr:row>
      <xdr:rowOff>0</xdr:rowOff>
    </xdr:to>
    <xdr:pic>
      <xdr:nvPicPr>
        <xdr:cNvPr id="1927" name="Imagem 1926">
          <a:extLst>
            <a:ext uri="{FF2B5EF4-FFF2-40B4-BE49-F238E27FC236}">
              <a16:creationId xmlns:a16="http://schemas.microsoft.com/office/drawing/2014/main" id="{C8B6AC9C-B01B-4810-91D1-2137BA111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519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693</xdr:row>
      <xdr:rowOff>0</xdr:rowOff>
    </xdr:from>
    <xdr:to>
      <xdr:col>0</xdr:col>
      <xdr:colOff>9525</xdr:colOff>
      <xdr:row>693</xdr:row>
      <xdr:rowOff>0</xdr:rowOff>
    </xdr:to>
    <xdr:pic>
      <xdr:nvPicPr>
        <xdr:cNvPr id="1928" name="Imagem 1927">
          <a:extLst>
            <a:ext uri="{FF2B5EF4-FFF2-40B4-BE49-F238E27FC236}">
              <a16:creationId xmlns:a16="http://schemas.microsoft.com/office/drawing/2014/main" id="{B88B8828-D08C-4F76-B8FF-89F4F5DD8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7805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708</xdr:row>
      <xdr:rowOff>0</xdr:rowOff>
    </xdr:from>
    <xdr:to>
      <xdr:col>0</xdr:col>
      <xdr:colOff>9525</xdr:colOff>
      <xdr:row>708</xdr:row>
      <xdr:rowOff>0</xdr:rowOff>
    </xdr:to>
    <xdr:pic>
      <xdr:nvPicPr>
        <xdr:cNvPr id="1929" name="Imagem 1928">
          <a:extLst>
            <a:ext uri="{FF2B5EF4-FFF2-40B4-BE49-F238E27FC236}">
              <a16:creationId xmlns:a16="http://schemas.microsoft.com/office/drawing/2014/main" id="{C5DB794C-5C84-44CC-B93B-E225A7C5F0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66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720</xdr:row>
      <xdr:rowOff>0</xdr:rowOff>
    </xdr:from>
    <xdr:to>
      <xdr:col>0</xdr:col>
      <xdr:colOff>9525</xdr:colOff>
      <xdr:row>720</xdr:row>
      <xdr:rowOff>0</xdr:rowOff>
    </xdr:to>
    <xdr:pic>
      <xdr:nvPicPr>
        <xdr:cNvPr id="1930" name="Imagem 1929">
          <a:extLst>
            <a:ext uri="{FF2B5EF4-FFF2-40B4-BE49-F238E27FC236}">
              <a16:creationId xmlns:a16="http://schemas.microsoft.com/office/drawing/2014/main" id="{22BA2963-2DD4-4F3A-9BC3-1B3C1AED4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948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732</xdr:row>
      <xdr:rowOff>0</xdr:rowOff>
    </xdr:from>
    <xdr:to>
      <xdr:col>0</xdr:col>
      <xdr:colOff>9525</xdr:colOff>
      <xdr:row>732</xdr:row>
      <xdr:rowOff>0</xdr:rowOff>
    </xdr:to>
    <xdr:pic>
      <xdr:nvPicPr>
        <xdr:cNvPr id="1931" name="Imagem 1930">
          <a:extLst>
            <a:ext uri="{FF2B5EF4-FFF2-40B4-BE49-F238E27FC236}">
              <a16:creationId xmlns:a16="http://schemas.microsoft.com/office/drawing/2014/main" id="{AEFF901D-E5FB-45A8-B314-D9E64A5FB6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234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734</xdr:row>
      <xdr:rowOff>0</xdr:rowOff>
    </xdr:from>
    <xdr:to>
      <xdr:col>0</xdr:col>
      <xdr:colOff>9525</xdr:colOff>
      <xdr:row>734</xdr:row>
      <xdr:rowOff>0</xdr:rowOff>
    </xdr:to>
    <xdr:pic>
      <xdr:nvPicPr>
        <xdr:cNvPr id="1932" name="Imagem 1931">
          <a:extLst>
            <a:ext uri="{FF2B5EF4-FFF2-40B4-BE49-F238E27FC236}">
              <a16:creationId xmlns:a16="http://schemas.microsoft.com/office/drawing/2014/main" id="{A5D1D5B3-514B-4898-95E2-ED26552B6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615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745</xdr:row>
      <xdr:rowOff>0</xdr:rowOff>
    </xdr:from>
    <xdr:to>
      <xdr:col>0</xdr:col>
      <xdr:colOff>9525</xdr:colOff>
      <xdr:row>745</xdr:row>
      <xdr:rowOff>0</xdr:rowOff>
    </xdr:to>
    <xdr:pic>
      <xdr:nvPicPr>
        <xdr:cNvPr id="1933" name="Imagem 1932">
          <a:extLst>
            <a:ext uri="{FF2B5EF4-FFF2-40B4-BE49-F238E27FC236}">
              <a16:creationId xmlns:a16="http://schemas.microsoft.com/office/drawing/2014/main" id="{6F21E621-DB36-44C2-AD0E-FF5C420D5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711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755</xdr:row>
      <xdr:rowOff>0</xdr:rowOff>
    </xdr:from>
    <xdr:to>
      <xdr:col>0</xdr:col>
      <xdr:colOff>9525</xdr:colOff>
      <xdr:row>755</xdr:row>
      <xdr:rowOff>0</xdr:rowOff>
    </xdr:to>
    <xdr:pic>
      <xdr:nvPicPr>
        <xdr:cNvPr id="1934" name="Imagem 1933">
          <a:extLst>
            <a:ext uri="{FF2B5EF4-FFF2-40B4-BE49-F238E27FC236}">
              <a16:creationId xmlns:a16="http://schemas.microsoft.com/office/drawing/2014/main" id="{47148059-079B-4F66-BD1A-62EFACFD0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616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9525</xdr:colOff>
      <xdr:row>6</xdr:row>
      <xdr:rowOff>0</xdr:rowOff>
    </xdr:to>
    <xdr:pic>
      <xdr:nvPicPr>
        <xdr:cNvPr id="1856" name="Imagem 1855">
          <a:extLst>
            <a:ext uri="{FF2B5EF4-FFF2-40B4-BE49-F238E27FC236}">
              <a16:creationId xmlns:a16="http://schemas.microsoft.com/office/drawing/2014/main" id="{8ABD33D0-81B8-4A9F-88E6-19CD5A2EC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9525</xdr:colOff>
      <xdr:row>7</xdr:row>
      <xdr:rowOff>0</xdr:rowOff>
    </xdr:to>
    <xdr:pic>
      <xdr:nvPicPr>
        <xdr:cNvPr id="1857" name="Imagem 1856">
          <a:extLst>
            <a:ext uri="{FF2B5EF4-FFF2-40B4-BE49-F238E27FC236}">
              <a16:creationId xmlns:a16="http://schemas.microsoft.com/office/drawing/2014/main" id="{2D635703-E9D4-4AE0-AC41-66C5B1C95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9525</xdr:colOff>
      <xdr:row>14</xdr:row>
      <xdr:rowOff>0</xdr:rowOff>
    </xdr:to>
    <xdr:pic>
      <xdr:nvPicPr>
        <xdr:cNvPr id="1858" name="Imagem 1857">
          <a:extLst>
            <a:ext uri="{FF2B5EF4-FFF2-40B4-BE49-F238E27FC236}">
              <a16:creationId xmlns:a16="http://schemas.microsoft.com/office/drawing/2014/main" id="{878CB309-44C7-4904-89D9-0975D8915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9525</xdr:colOff>
      <xdr:row>21</xdr:row>
      <xdr:rowOff>0</xdr:rowOff>
    </xdr:to>
    <xdr:pic>
      <xdr:nvPicPr>
        <xdr:cNvPr id="1859" name="Imagem 1858">
          <a:extLst>
            <a:ext uri="{FF2B5EF4-FFF2-40B4-BE49-F238E27FC236}">
              <a16:creationId xmlns:a16="http://schemas.microsoft.com/office/drawing/2014/main" id="{833043F5-8FB2-417D-AAF7-FFD204596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9525</xdr:colOff>
      <xdr:row>24</xdr:row>
      <xdr:rowOff>0</xdr:rowOff>
    </xdr:to>
    <xdr:pic>
      <xdr:nvPicPr>
        <xdr:cNvPr id="1860" name="Imagem 1859">
          <a:extLst>
            <a:ext uri="{FF2B5EF4-FFF2-40B4-BE49-F238E27FC236}">
              <a16:creationId xmlns:a16="http://schemas.microsoft.com/office/drawing/2014/main" id="{E58123F6-B82D-4FCA-B9DD-FB2CB0CCE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4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0</xdr:col>
      <xdr:colOff>9525</xdr:colOff>
      <xdr:row>27</xdr:row>
      <xdr:rowOff>0</xdr:rowOff>
    </xdr:to>
    <xdr:pic>
      <xdr:nvPicPr>
        <xdr:cNvPr id="1861" name="Imagem 1860">
          <a:extLst>
            <a:ext uri="{FF2B5EF4-FFF2-40B4-BE49-F238E27FC236}">
              <a16:creationId xmlns:a16="http://schemas.microsoft.com/office/drawing/2014/main" id="{281B8789-6AB6-4B80-8A82-1819495D0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1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0</xdr:col>
      <xdr:colOff>9525</xdr:colOff>
      <xdr:row>29</xdr:row>
      <xdr:rowOff>0</xdr:rowOff>
    </xdr:to>
    <xdr:pic>
      <xdr:nvPicPr>
        <xdr:cNvPr id="1935" name="Imagem 1934">
          <a:extLst>
            <a:ext uri="{FF2B5EF4-FFF2-40B4-BE49-F238E27FC236}">
              <a16:creationId xmlns:a16="http://schemas.microsoft.com/office/drawing/2014/main" id="{3B90FDBF-ACAE-4D50-8455-73AC5C692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9525</xdr:colOff>
      <xdr:row>31</xdr:row>
      <xdr:rowOff>0</xdr:rowOff>
    </xdr:to>
    <xdr:pic>
      <xdr:nvPicPr>
        <xdr:cNvPr id="1936" name="Imagem 1935">
          <a:extLst>
            <a:ext uri="{FF2B5EF4-FFF2-40B4-BE49-F238E27FC236}">
              <a16:creationId xmlns:a16="http://schemas.microsoft.com/office/drawing/2014/main" id="{877BFA2A-AE06-4D4B-9027-59088D4BE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8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0</xdr:rowOff>
    </xdr:from>
    <xdr:to>
      <xdr:col>0</xdr:col>
      <xdr:colOff>9525</xdr:colOff>
      <xdr:row>55</xdr:row>
      <xdr:rowOff>0</xdr:rowOff>
    </xdr:to>
    <xdr:pic>
      <xdr:nvPicPr>
        <xdr:cNvPr id="1937" name="Imagem 1936">
          <a:extLst>
            <a:ext uri="{FF2B5EF4-FFF2-40B4-BE49-F238E27FC236}">
              <a16:creationId xmlns:a16="http://schemas.microsoft.com/office/drawing/2014/main" id="{0ACE1483-3ED8-45D0-9B02-3885A533A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9525</xdr:colOff>
      <xdr:row>67</xdr:row>
      <xdr:rowOff>0</xdr:rowOff>
    </xdr:to>
    <xdr:pic>
      <xdr:nvPicPr>
        <xdr:cNvPr id="1938" name="Imagem 1937">
          <a:extLst>
            <a:ext uri="{FF2B5EF4-FFF2-40B4-BE49-F238E27FC236}">
              <a16:creationId xmlns:a16="http://schemas.microsoft.com/office/drawing/2014/main" id="{5569A2C2-E710-49A6-A10E-14D028738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3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9525</xdr:colOff>
      <xdr:row>77</xdr:row>
      <xdr:rowOff>0</xdr:rowOff>
    </xdr:to>
    <xdr:pic>
      <xdr:nvPicPr>
        <xdr:cNvPr id="1939" name="Imagem 1938">
          <a:extLst>
            <a:ext uri="{FF2B5EF4-FFF2-40B4-BE49-F238E27FC236}">
              <a16:creationId xmlns:a16="http://schemas.microsoft.com/office/drawing/2014/main" id="{FD0F08AF-D0E3-44AA-BE00-A314C3EC4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9525</xdr:colOff>
      <xdr:row>87</xdr:row>
      <xdr:rowOff>0</xdr:rowOff>
    </xdr:to>
    <xdr:pic>
      <xdr:nvPicPr>
        <xdr:cNvPr id="1940" name="Imagem 1939">
          <a:extLst>
            <a:ext uri="{FF2B5EF4-FFF2-40B4-BE49-F238E27FC236}">
              <a16:creationId xmlns:a16="http://schemas.microsoft.com/office/drawing/2014/main" id="{D508A304-9EC9-448B-8839-9ED7D43D1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4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9525</xdr:colOff>
      <xdr:row>89</xdr:row>
      <xdr:rowOff>0</xdr:rowOff>
    </xdr:to>
    <xdr:pic>
      <xdr:nvPicPr>
        <xdr:cNvPr id="1941" name="Imagem 1940">
          <a:extLst>
            <a:ext uri="{FF2B5EF4-FFF2-40B4-BE49-F238E27FC236}">
              <a16:creationId xmlns:a16="http://schemas.microsoft.com/office/drawing/2014/main" id="{48847816-BEAD-4016-94D8-CFE125976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3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9525</xdr:colOff>
      <xdr:row>101</xdr:row>
      <xdr:rowOff>0</xdr:rowOff>
    </xdr:to>
    <xdr:pic>
      <xdr:nvPicPr>
        <xdr:cNvPr id="1942" name="Imagem 1941">
          <a:extLst>
            <a:ext uri="{FF2B5EF4-FFF2-40B4-BE49-F238E27FC236}">
              <a16:creationId xmlns:a16="http://schemas.microsoft.com/office/drawing/2014/main" id="{1BE26A18-7936-4BC4-8663-6D35FA970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1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0</xdr:col>
      <xdr:colOff>9525</xdr:colOff>
      <xdr:row>125</xdr:row>
      <xdr:rowOff>0</xdr:rowOff>
    </xdr:to>
    <xdr:pic>
      <xdr:nvPicPr>
        <xdr:cNvPr id="1943" name="Imagem 1942">
          <a:extLst>
            <a:ext uri="{FF2B5EF4-FFF2-40B4-BE49-F238E27FC236}">
              <a16:creationId xmlns:a16="http://schemas.microsoft.com/office/drawing/2014/main" id="{3D7491E5-3EA7-4422-96CC-62F5DB419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xdr:row>
      <xdr:rowOff>0</xdr:rowOff>
    </xdr:from>
    <xdr:to>
      <xdr:col>0</xdr:col>
      <xdr:colOff>9525</xdr:colOff>
      <xdr:row>149</xdr:row>
      <xdr:rowOff>0</xdr:rowOff>
    </xdr:to>
    <xdr:pic>
      <xdr:nvPicPr>
        <xdr:cNvPr id="1944" name="Imagem 1943">
          <a:extLst>
            <a:ext uri="{FF2B5EF4-FFF2-40B4-BE49-F238E27FC236}">
              <a16:creationId xmlns:a16="http://schemas.microsoft.com/office/drawing/2014/main" id="{79657123-B838-44F0-B895-3E63D6001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8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xdr:row>
      <xdr:rowOff>0</xdr:rowOff>
    </xdr:from>
    <xdr:to>
      <xdr:col>0</xdr:col>
      <xdr:colOff>9525</xdr:colOff>
      <xdr:row>152</xdr:row>
      <xdr:rowOff>0</xdr:rowOff>
    </xdr:to>
    <xdr:pic>
      <xdr:nvPicPr>
        <xdr:cNvPr id="1945" name="Imagem 1944">
          <a:extLst>
            <a:ext uri="{FF2B5EF4-FFF2-40B4-BE49-F238E27FC236}">
              <a16:creationId xmlns:a16="http://schemas.microsoft.com/office/drawing/2014/main" id="{AF10CC05-68D6-4FF3-8272-385A450300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9525</xdr:colOff>
      <xdr:row>162</xdr:row>
      <xdr:rowOff>0</xdr:rowOff>
    </xdr:to>
    <xdr:pic>
      <xdr:nvPicPr>
        <xdr:cNvPr id="1946" name="Imagem 1945">
          <a:extLst>
            <a:ext uri="{FF2B5EF4-FFF2-40B4-BE49-F238E27FC236}">
              <a16:creationId xmlns:a16="http://schemas.microsoft.com/office/drawing/2014/main" id="{8AF70031-0682-4775-9F98-130786647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6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0</xdr:rowOff>
    </xdr:from>
    <xdr:to>
      <xdr:col>0</xdr:col>
      <xdr:colOff>9525</xdr:colOff>
      <xdr:row>171</xdr:row>
      <xdr:rowOff>0</xdr:rowOff>
    </xdr:to>
    <xdr:pic>
      <xdr:nvPicPr>
        <xdr:cNvPr id="1947" name="Imagem 1946">
          <a:extLst>
            <a:ext uri="{FF2B5EF4-FFF2-40B4-BE49-F238E27FC236}">
              <a16:creationId xmlns:a16="http://schemas.microsoft.com/office/drawing/2014/main" id="{358B8A1B-A782-44A3-B045-967F2FF66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xdr:row>
      <xdr:rowOff>0</xdr:rowOff>
    </xdr:from>
    <xdr:to>
      <xdr:col>0</xdr:col>
      <xdr:colOff>9525</xdr:colOff>
      <xdr:row>173</xdr:row>
      <xdr:rowOff>0</xdr:rowOff>
    </xdr:to>
    <xdr:pic>
      <xdr:nvPicPr>
        <xdr:cNvPr id="1948" name="Imagem 1947">
          <a:extLst>
            <a:ext uri="{FF2B5EF4-FFF2-40B4-BE49-F238E27FC236}">
              <a16:creationId xmlns:a16="http://schemas.microsoft.com/office/drawing/2014/main" id="{1D23D571-D057-4071-BA14-E2CFE2187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xdr:row>
      <xdr:rowOff>0</xdr:rowOff>
    </xdr:from>
    <xdr:to>
      <xdr:col>0</xdr:col>
      <xdr:colOff>9525</xdr:colOff>
      <xdr:row>188</xdr:row>
      <xdr:rowOff>0</xdr:rowOff>
    </xdr:to>
    <xdr:pic>
      <xdr:nvPicPr>
        <xdr:cNvPr id="1949" name="Imagem 1948">
          <a:extLst>
            <a:ext uri="{FF2B5EF4-FFF2-40B4-BE49-F238E27FC236}">
              <a16:creationId xmlns:a16="http://schemas.microsoft.com/office/drawing/2014/main" id="{4A09BAA4-EB70-4675-A0F3-5BDB67293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1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233</xdr:row>
      <xdr:rowOff>0</xdr:rowOff>
    </xdr:from>
    <xdr:to>
      <xdr:col>0</xdr:col>
      <xdr:colOff>9525</xdr:colOff>
      <xdr:row>233</xdr:row>
      <xdr:rowOff>0</xdr:rowOff>
    </xdr:to>
    <xdr:pic>
      <xdr:nvPicPr>
        <xdr:cNvPr id="1950" name="Imagem 1949">
          <a:extLst>
            <a:ext uri="{FF2B5EF4-FFF2-40B4-BE49-F238E27FC236}">
              <a16:creationId xmlns:a16="http://schemas.microsoft.com/office/drawing/2014/main" id="{D9FDB939-2635-48C4-9444-527E0B06F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1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xdr:row>
      <xdr:rowOff>0</xdr:rowOff>
    </xdr:from>
    <xdr:to>
      <xdr:col>0</xdr:col>
      <xdr:colOff>9525</xdr:colOff>
      <xdr:row>247</xdr:row>
      <xdr:rowOff>0</xdr:rowOff>
    </xdr:to>
    <xdr:pic>
      <xdr:nvPicPr>
        <xdr:cNvPr id="1951" name="Imagem 1950">
          <a:extLst>
            <a:ext uri="{FF2B5EF4-FFF2-40B4-BE49-F238E27FC236}">
              <a16:creationId xmlns:a16="http://schemas.microsoft.com/office/drawing/2014/main" id="{579A4EB0-C02B-4A19-BFEE-11DAD2C28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7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xdr:row>
      <xdr:rowOff>0</xdr:rowOff>
    </xdr:from>
    <xdr:to>
      <xdr:col>0</xdr:col>
      <xdr:colOff>9525</xdr:colOff>
      <xdr:row>249</xdr:row>
      <xdr:rowOff>0</xdr:rowOff>
    </xdr:to>
    <xdr:pic>
      <xdr:nvPicPr>
        <xdr:cNvPr id="1952" name="Imagem 1951">
          <a:extLst>
            <a:ext uri="{FF2B5EF4-FFF2-40B4-BE49-F238E27FC236}">
              <a16:creationId xmlns:a16="http://schemas.microsoft.com/office/drawing/2014/main" id="{53AFD6CD-55D4-4D5E-A2A3-02365B8B6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15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260</xdr:row>
      <xdr:rowOff>0</xdr:rowOff>
    </xdr:from>
    <xdr:to>
      <xdr:col>0</xdr:col>
      <xdr:colOff>9525</xdr:colOff>
      <xdr:row>260</xdr:row>
      <xdr:rowOff>0</xdr:rowOff>
    </xdr:to>
    <xdr:pic>
      <xdr:nvPicPr>
        <xdr:cNvPr id="1953" name="Imagem 1952">
          <a:extLst>
            <a:ext uri="{FF2B5EF4-FFF2-40B4-BE49-F238E27FC236}">
              <a16:creationId xmlns:a16="http://schemas.microsoft.com/office/drawing/2014/main" id="{2876B5AF-3C2B-4162-A669-FF5A3DD39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2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0</xdr:rowOff>
    </xdr:from>
    <xdr:to>
      <xdr:col>0</xdr:col>
      <xdr:colOff>9525</xdr:colOff>
      <xdr:row>287</xdr:row>
      <xdr:rowOff>0</xdr:rowOff>
    </xdr:to>
    <xdr:pic>
      <xdr:nvPicPr>
        <xdr:cNvPr id="1954" name="Imagem 1953">
          <a:extLst>
            <a:ext uri="{FF2B5EF4-FFF2-40B4-BE49-F238E27FC236}">
              <a16:creationId xmlns:a16="http://schemas.microsoft.com/office/drawing/2014/main" id="{E15639FA-7E51-4B19-ABD4-533F7C3EF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72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301</xdr:row>
      <xdr:rowOff>0</xdr:rowOff>
    </xdr:from>
    <xdr:to>
      <xdr:col>0</xdr:col>
      <xdr:colOff>9525</xdr:colOff>
      <xdr:row>301</xdr:row>
      <xdr:rowOff>0</xdr:rowOff>
    </xdr:to>
    <xdr:pic>
      <xdr:nvPicPr>
        <xdr:cNvPr id="1955" name="Imagem 1954">
          <a:extLst>
            <a:ext uri="{FF2B5EF4-FFF2-40B4-BE49-F238E27FC236}">
              <a16:creationId xmlns:a16="http://schemas.microsoft.com/office/drawing/2014/main" id="{F75F4258-7FDE-4F3C-8FE6-2BDDA891B8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0</xdr:rowOff>
    </xdr:from>
    <xdr:to>
      <xdr:col>0</xdr:col>
      <xdr:colOff>9525</xdr:colOff>
      <xdr:row>314</xdr:row>
      <xdr:rowOff>0</xdr:rowOff>
    </xdr:to>
    <xdr:pic>
      <xdr:nvPicPr>
        <xdr:cNvPr id="1956" name="Imagem 1955">
          <a:extLst>
            <a:ext uri="{FF2B5EF4-FFF2-40B4-BE49-F238E27FC236}">
              <a16:creationId xmlns:a16="http://schemas.microsoft.com/office/drawing/2014/main" id="{C1334FAC-43DC-40EB-8C28-896A89517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87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xdr:row>
      <xdr:rowOff>0</xdr:rowOff>
    </xdr:from>
    <xdr:to>
      <xdr:col>0</xdr:col>
      <xdr:colOff>9525</xdr:colOff>
      <xdr:row>316</xdr:row>
      <xdr:rowOff>0</xdr:rowOff>
    </xdr:to>
    <xdr:pic>
      <xdr:nvPicPr>
        <xdr:cNvPr id="1957" name="Imagem 1956">
          <a:extLst>
            <a:ext uri="{FF2B5EF4-FFF2-40B4-BE49-F238E27FC236}">
              <a16:creationId xmlns:a16="http://schemas.microsoft.com/office/drawing/2014/main" id="{BB026C7B-CCE1-4F68-938E-D6FCB6489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9525</xdr:colOff>
      <xdr:row>330</xdr:row>
      <xdr:rowOff>0</xdr:rowOff>
    </xdr:to>
    <xdr:pic>
      <xdr:nvPicPr>
        <xdr:cNvPr id="1958" name="Imagem 1957">
          <a:extLst>
            <a:ext uri="{FF2B5EF4-FFF2-40B4-BE49-F238E27FC236}">
              <a16:creationId xmlns:a16="http://schemas.microsoft.com/office/drawing/2014/main" id="{4EE64A5D-EFA9-456D-A484-8CC188486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9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0</xdr:rowOff>
    </xdr:from>
    <xdr:to>
      <xdr:col>0</xdr:col>
      <xdr:colOff>9525</xdr:colOff>
      <xdr:row>373</xdr:row>
      <xdr:rowOff>0</xdr:rowOff>
    </xdr:to>
    <xdr:pic>
      <xdr:nvPicPr>
        <xdr:cNvPr id="1959" name="Imagem 1958">
          <a:extLst>
            <a:ext uri="{FF2B5EF4-FFF2-40B4-BE49-F238E27FC236}">
              <a16:creationId xmlns:a16="http://schemas.microsoft.com/office/drawing/2014/main" id="{8F0FB0AD-73EC-4AF9-825E-6B82CC733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1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9525</xdr:colOff>
      <xdr:row>386</xdr:row>
      <xdr:rowOff>0</xdr:rowOff>
    </xdr:to>
    <xdr:pic>
      <xdr:nvPicPr>
        <xdr:cNvPr id="1960" name="Imagem 1959">
          <a:extLst>
            <a:ext uri="{FF2B5EF4-FFF2-40B4-BE49-F238E27FC236}">
              <a16:creationId xmlns:a16="http://schemas.microsoft.com/office/drawing/2014/main" id="{EE7557A3-9128-4EF9-A78E-310A44A4F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58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xdr:row>
      <xdr:rowOff>0</xdr:rowOff>
    </xdr:from>
    <xdr:to>
      <xdr:col>0</xdr:col>
      <xdr:colOff>9525</xdr:colOff>
      <xdr:row>411</xdr:row>
      <xdr:rowOff>0</xdr:rowOff>
    </xdr:to>
    <xdr:pic>
      <xdr:nvPicPr>
        <xdr:cNvPr id="1961" name="Imagem 1960">
          <a:extLst>
            <a:ext uri="{FF2B5EF4-FFF2-40B4-BE49-F238E27FC236}">
              <a16:creationId xmlns:a16="http://schemas.microsoft.com/office/drawing/2014/main" id="{F6DC37C5-E438-4032-A2E6-886BFA3CE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5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425</xdr:row>
      <xdr:rowOff>0</xdr:rowOff>
    </xdr:from>
    <xdr:to>
      <xdr:col>0</xdr:col>
      <xdr:colOff>9525</xdr:colOff>
      <xdr:row>425</xdr:row>
      <xdr:rowOff>0</xdr:rowOff>
    </xdr:to>
    <xdr:pic>
      <xdr:nvPicPr>
        <xdr:cNvPr id="1962" name="Imagem 1961">
          <a:extLst>
            <a:ext uri="{FF2B5EF4-FFF2-40B4-BE49-F238E27FC236}">
              <a16:creationId xmlns:a16="http://schemas.microsoft.com/office/drawing/2014/main" id="{795DD41D-51D1-49F2-85C0-8F689FE61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92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xdr:row>
      <xdr:rowOff>0</xdr:rowOff>
    </xdr:from>
    <xdr:to>
      <xdr:col>0</xdr:col>
      <xdr:colOff>9525</xdr:colOff>
      <xdr:row>436</xdr:row>
      <xdr:rowOff>0</xdr:rowOff>
    </xdr:to>
    <xdr:pic>
      <xdr:nvPicPr>
        <xdr:cNvPr id="1963" name="Imagem 1962">
          <a:extLst>
            <a:ext uri="{FF2B5EF4-FFF2-40B4-BE49-F238E27FC236}">
              <a16:creationId xmlns:a16="http://schemas.microsoft.com/office/drawing/2014/main" id="{2F15667E-A3E8-468C-A507-7F32A76E9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01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xdr:row>
      <xdr:rowOff>0</xdr:rowOff>
    </xdr:from>
    <xdr:to>
      <xdr:col>0</xdr:col>
      <xdr:colOff>9525</xdr:colOff>
      <xdr:row>438</xdr:row>
      <xdr:rowOff>0</xdr:rowOff>
    </xdr:to>
    <xdr:pic>
      <xdr:nvPicPr>
        <xdr:cNvPr id="1964" name="Imagem 1963">
          <a:extLst>
            <a:ext uri="{FF2B5EF4-FFF2-40B4-BE49-F238E27FC236}">
              <a16:creationId xmlns:a16="http://schemas.microsoft.com/office/drawing/2014/main" id="{8C36DC59-6127-4911-857F-0599448D4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3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455</xdr:row>
      <xdr:rowOff>0</xdr:rowOff>
    </xdr:from>
    <xdr:to>
      <xdr:col>0</xdr:col>
      <xdr:colOff>9525</xdr:colOff>
      <xdr:row>455</xdr:row>
      <xdr:rowOff>0</xdr:rowOff>
    </xdr:to>
    <xdr:pic>
      <xdr:nvPicPr>
        <xdr:cNvPr id="1965" name="Imagem 1964">
          <a:extLst>
            <a:ext uri="{FF2B5EF4-FFF2-40B4-BE49-F238E27FC236}">
              <a16:creationId xmlns:a16="http://schemas.microsoft.com/office/drawing/2014/main" id="{D040D30D-389F-4CDD-AA78-2AB52698D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63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467</xdr:row>
      <xdr:rowOff>0</xdr:rowOff>
    </xdr:from>
    <xdr:to>
      <xdr:col>0</xdr:col>
      <xdr:colOff>9525</xdr:colOff>
      <xdr:row>467</xdr:row>
      <xdr:rowOff>0</xdr:rowOff>
    </xdr:to>
    <xdr:pic>
      <xdr:nvPicPr>
        <xdr:cNvPr id="1966" name="Imagem 1965">
          <a:extLst>
            <a:ext uri="{FF2B5EF4-FFF2-40B4-BE49-F238E27FC236}">
              <a16:creationId xmlns:a16="http://schemas.microsoft.com/office/drawing/2014/main" id="{AD40960C-5259-4543-B173-589BDF7DB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92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483</xdr:row>
      <xdr:rowOff>0</xdr:rowOff>
    </xdr:from>
    <xdr:to>
      <xdr:col>0</xdr:col>
      <xdr:colOff>9525</xdr:colOff>
      <xdr:row>483</xdr:row>
      <xdr:rowOff>0</xdr:rowOff>
    </xdr:to>
    <xdr:pic>
      <xdr:nvPicPr>
        <xdr:cNvPr id="1967" name="Imagem 1966">
          <a:extLst>
            <a:ext uri="{FF2B5EF4-FFF2-40B4-BE49-F238E27FC236}">
              <a16:creationId xmlns:a16="http://schemas.microsoft.com/office/drawing/2014/main" id="{00CCCCFB-22CE-4D72-9BF1-0347CFCAC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9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xdr:row>
      <xdr:rowOff>0</xdr:rowOff>
    </xdr:from>
    <xdr:to>
      <xdr:col>0</xdr:col>
      <xdr:colOff>9525</xdr:colOff>
      <xdr:row>499</xdr:row>
      <xdr:rowOff>0</xdr:rowOff>
    </xdr:to>
    <xdr:pic>
      <xdr:nvPicPr>
        <xdr:cNvPr id="1968" name="Imagem 1967">
          <a:extLst>
            <a:ext uri="{FF2B5EF4-FFF2-40B4-BE49-F238E27FC236}">
              <a16:creationId xmlns:a16="http://schemas.microsoft.com/office/drawing/2014/main" id="{5632EE45-8368-48AB-8463-4C38BA42F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511</xdr:row>
      <xdr:rowOff>0</xdr:rowOff>
    </xdr:from>
    <xdr:to>
      <xdr:col>0</xdr:col>
      <xdr:colOff>9525</xdr:colOff>
      <xdr:row>511</xdr:row>
      <xdr:rowOff>0</xdr:rowOff>
    </xdr:to>
    <xdr:pic>
      <xdr:nvPicPr>
        <xdr:cNvPr id="1969" name="Imagem 1968">
          <a:extLst>
            <a:ext uri="{FF2B5EF4-FFF2-40B4-BE49-F238E27FC236}">
              <a16:creationId xmlns:a16="http://schemas.microsoft.com/office/drawing/2014/main" id="{B98A67FE-161C-4E96-A573-F4964A90A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3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xdr:row>
      <xdr:rowOff>0</xdr:rowOff>
    </xdr:from>
    <xdr:to>
      <xdr:col>0</xdr:col>
      <xdr:colOff>9525</xdr:colOff>
      <xdr:row>523</xdr:row>
      <xdr:rowOff>0</xdr:rowOff>
    </xdr:to>
    <xdr:pic>
      <xdr:nvPicPr>
        <xdr:cNvPr id="1970" name="Imagem 1969">
          <a:extLst>
            <a:ext uri="{FF2B5EF4-FFF2-40B4-BE49-F238E27FC236}">
              <a16:creationId xmlns:a16="http://schemas.microsoft.com/office/drawing/2014/main" id="{E9C7233F-7411-4F66-83B1-F599CFEC5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5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535</xdr:row>
      <xdr:rowOff>0</xdr:rowOff>
    </xdr:from>
    <xdr:to>
      <xdr:col>0</xdr:col>
      <xdr:colOff>9525</xdr:colOff>
      <xdr:row>535</xdr:row>
      <xdr:rowOff>0</xdr:rowOff>
    </xdr:to>
    <xdr:pic>
      <xdr:nvPicPr>
        <xdr:cNvPr id="1971" name="Imagem 1970">
          <a:extLst>
            <a:ext uri="{FF2B5EF4-FFF2-40B4-BE49-F238E27FC236}">
              <a16:creationId xmlns:a16="http://schemas.microsoft.com/office/drawing/2014/main" id="{F7510573-7C89-4189-BBB2-4D286EDF7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87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551</xdr:row>
      <xdr:rowOff>0</xdr:rowOff>
    </xdr:from>
    <xdr:to>
      <xdr:col>0</xdr:col>
      <xdr:colOff>9525</xdr:colOff>
      <xdr:row>551</xdr:row>
      <xdr:rowOff>0</xdr:rowOff>
    </xdr:to>
    <xdr:pic>
      <xdr:nvPicPr>
        <xdr:cNvPr id="1972" name="Imagem 1971">
          <a:extLst>
            <a:ext uri="{FF2B5EF4-FFF2-40B4-BE49-F238E27FC236}">
              <a16:creationId xmlns:a16="http://schemas.microsoft.com/office/drawing/2014/main" id="{C8789085-ECBD-47A9-B223-9144EE0CC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9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567</xdr:row>
      <xdr:rowOff>0</xdr:rowOff>
    </xdr:from>
    <xdr:to>
      <xdr:col>0</xdr:col>
      <xdr:colOff>9525</xdr:colOff>
      <xdr:row>567</xdr:row>
      <xdr:rowOff>0</xdr:rowOff>
    </xdr:to>
    <xdr:pic>
      <xdr:nvPicPr>
        <xdr:cNvPr id="1973" name="Imagem 1972">
          <a:extLst>
            <a:ext uri="{FF2B5EF4-FFF2-40B4-BE49-F238E27FC236}">
              <a16:creationId xmlns:a16="http://schemas.microsoft.com/office/drawing/2014/main" id="{1C7DF0E8-1230-4603-9F91-B8D45F5C1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7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580</xdr:row>
      <xdr:rowOff>0</xdr:rowOff>
    </xdr:from>
    <xdr:to>
      <xdr:col>0</xdr:col>
      <xdr:colOff>9525</xdr:colOff>
      <xdr:row>580</xdr:row>
      <xdr:rowOff>0</xdr:rowOff>
    </xdr:to>
    <xdr:pic>
      <xdr:nvPicPr>
        <xdr:cNvPr id="1974" name="Imagem 1973">
          <a:extLst>
            <a:ext uri="{FF2B5EF4-FFF2-40B4-BE49-F238E27FC236}">
              <a16:creationId xmlns:a16="http://schemas.microsoft.com/office/drawing/2014/main" id="{225B5611-916F-4FBA-9164-9E2C885E3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44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593</xdr:row>
      <xdr:rowOff>0</xdr:rowOff>
    </xdr:from>
    <xdr:to>
      <xdr:col>0</xdr:col>
      <xdr:colOff>9525</xdr:colOff>
      <xdr:row>593</xdr:row>
      <xdr:rowOff>0</xdr:rowOff>
    </xdr:to>
    <xdr:pic>
      <xdr:nvPicPr>
        <xdr:cNvPr id="1975" name="Imagem 1974">
          <a:extLst>
            <a:ext uri="{FF2B5EF4-FFF2-40B4-BE49-F238E27FC236}">
              <a16:creationId xmlns:a16="http://schemas.microsoft.com/office/drawing/2014/main" id="{5B834123-FF21-4584-B4F1-CC2B76FE3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606</xdr:row>
      <xdr:rowOff>0</xdr:rowOff>
    </xdr:from>
    <xdr:to>
      <xdr:col>0</xdr:col>
      <xdr:colOff>9525</xdr:colOff>
      <xdr:row>606</xdr:row>
      <xdr:rowOff>0</xdr:rowOff>
    </xdr:to>
    <xdr:pic>
      <xdr:nvPicPr>
        <xdr:cNvPr id="1976" name="Imagem 1975">
          <a:extLst>
            <a:ext uri="{FF2B5EF4-FFF2-40B4-BE49-F238E27FC236}">
              <a16:creationId xmlns:a16="http://schemas.microsoft.com/office/drawing/2014/main" id="{203073DC-2987-4C28-8964-2A7453D0B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619</xdr:row>
      <xdr:rowOff>0</xdr:rowOff>
    </xdr:from>
    <xdr:to>
      <xdr:col>0</xdr:col>
      <xdr:colOff>9525</xdr:colOff>
      <xdr:row>619</xdr:row>
      <xdr:rowOff>0</xdr:rowOff>
    </xdr:to>
    <xdr:pic>
      <xdr:nvPicPr>
        <xdr:cNvPr id="1977" name="Imagem 1976">
          <a:extLst>
            <a:ext uri="{FF2B5EF4-FFF2-40B4-BE49-F238E27FC236}">
              <a16:creationId xmlns:a16="http://schemas.microsoft.com/office/drawing/2014/main" id="{BC2010AC-FC00-4061-9485-337F18760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640</xdr:row>
      <xdr:rowOff>0</xdr:rowOff>
    </xdr:from>
    <xdr:to>
      <xdr:col>0</xdr:col>
      <xdr:colOff>9525</xdr:colOff>
      <xdr:row>640</xdr:row>
      <xdr:rowOff>0</xdr:rowOff>
    </xdr:to>
    <xdr:pic>
      <xdr:nvPicPr>
        <xdr:cNvPr id="1978" name="Imagem 1977">
          <a:extLst>
            <a:ext uri="{FF2B5EF4-FFF2-40B4-BE49-F238E27FC236}">
              <a16:creationId xmlns:a16="http://schemas.microsoft.com/office/drawing/2014/main" id="{22B8B312-1EE7-4FA5-85C4-EC1613277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87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651</xdr:row>
      <xdr:rowOff>0</xdr:rowOff>
    </xdr:from>
    <xdr:to>
      <xdr:col>0</xdr:col>
      <xdr:colOff>9525</xdr:colOff>
      <xdr:row>651</xdr:row>
      <xdr:rowOff>0</xdr:rowOff>
    </xdr:to>
    <xdr:pic>
      <xdr:nvPicPr>
        <xdr:cNvPr id="1979" name="Imagem 1978">
          <a:extLst>
            <a:ext uri="{FF2B5EF4-FFF2-40B4-BE49-F238E27FC236}">
              <a16:creationId xmlns:a16="http://schemas.microsoft.com/office/drawing/2014/main" id="{6CCEC08C-F55C-4F2A-865E-BD89F4311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97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662</xdr:row>
      <xdr:rowOff>0</xdr:rowOff>
    </xdr:from>
    <xdr:to>
      <xdr:col>0</xdr:col>
      <xdr:colOff>9525</xdr:colOff>
      <xdr:row>662</xdr:row>
      <xdr:rowOff>0</xdr:rowOff>
    </xdr:to>
    <xdr:pic>
      <xdr:nvPicPr>
        <xdr:cNvPr id="1980" name="Imagem 1979">
          <a:extLst>
            <a:ext uri="{FF2B5EF4-FFF2-40B4-BE49-F238E27FC236}">
              <a16:creationId xmlns:a16="http://schemas.microsoft.com/office/drawing/2014/main" id="{B2F198B3-9C30-437F-B7A8-61C2F9FCD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07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673</xdr:row>
      <xdr:rowOff>0</xdr:rowOff>
    </xdr:from>
    <xdr:to>
      <xdr:col>0</xdr:col>
      <xdr:colOff>9525</xdr:colOff>
      <xdr:row>673</xdr:row>
      <xdr:rowOff>0</xdr:rowOff>
    </xdr:to>
    <xdr:pic>
      <xdr:nvPicPr>
        <xdr:cNvPr id="1981" name="Imagem 1980">
          <a:extLst>
            <a:ext uri="{FF2B5EF4-FFF2-40B4-BE49-F238E27FC236}">
              <a16:creationId xmlns:a16="http://schemas.microsoft.com/office/drawing/2014/main" id="{DEAD2E1C-F7E2-43F9-92F4-F73B5F521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6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685</xdr:row>
      <xdr:rowOff>0</xdr:rowOff>
    </xdr:from>
    <xdr:to>
      <xdr:col>0</xdr:col>
      <xdr:colOff>9525</xdr:colOff>
      <xdr:row>685</xdr:row>
      <xdr:rowOff>0</xdr:rowOff>
    </xdr:to>
    <xdr:pic>
      <xdr:nvPicPr>
        <xdr:cNvPr id="1982" name="Imagem 1981">
          <a:extLst>
            <a:ext uri="{FF2B5EF4-FFF2-40B4-BE49-F238E27FC236}">
              <a16:creationId xmlns:a16="http://schemas.microsoft.com/office/drawing/2014/main" id="{6C9D809E-DE87-4706-B847-FAB7744FA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45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696</xdr:row>
      <xdr:rowOff>0</xdr:rowOff>
    </xdr:from>
    <xdr:to>
      <xdr:col>0</xdr:col>
      <xdr:colOff>9525</xdr:colOff>
      <xdr:row>696</xdr:row>
      <xdr:rowOff>0</xdr:rowOff>
    </xdr:to>
    <xdr:pic>
      <xdr:nvPicPr>
        <xdr:cNvPr id="1983" name="Imagem 1982">
          <a:extLst>
            <a:ext uri="{FF2B5EF4-FFF2-40B4-BE49-F238E27FC236}">
              <a16:creationId xmlns:a16="http://schemas.microsoft.com/office/drawing/2014/main" id="{F9B5F09C-1022-4CA6-B41D-2456F9796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54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707</xdr:row>
      <xdr:rowOff>0</xdr:rowOff>
    </xdr:from>
    <xdr:to>
      <xdr:col>0</xdr:col>
      <xdr:colOff>9525</xdr:colOff>
      <xdr:row>707</xdr:row>
      <xdr:rowOff>0</xdr:rowOff>
    </xdr:to>
    <xdr:pic>
      <xdr:nvPicPr>
        <xdr:cNvPr id="1716" name="Imagem 1715">
          <a:extLst>
            <a:ext uri="{FF2B5EF4-FFF2-40B4-BE49-F238E27FC236}">
              <a16:creationId xmlns:a16="http://schemas.microsoft.com/office/drawing/2014/main" id="{303094E7-E0DB-4CA6-9262-95CFACCB67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6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717</xdr:row>
      <xdr:rowOff>0</xdr:rowOff>
    </xdr:from>
    <xdr:to>
      <xdr:col>0</xdr:col>
      <xdr:colOff>9525</xdr:colOff>
      <xdr:row>717</xdr:row>
      <xdr:rowOff>0</xdr:rowOff>
    </xdr:to>
    <xdr:pic>
      <xdr:nvPicPr>
        <xdr:cNvPr id="1717" name="Imagem 1716">
          <a:extLst>
            <a:ext uri="{FF2B5EF4-FFF2-40B4-BE49-F238E27FC236}">
              <a16:creationId xmlns:a16="http://schemas.microsoft.com/office/drawing/2014/main" id="{B9ADF50D-E994-41F9-8E95-D4D67A4B8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54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728</xdr:row>
      <xdr:rowOff>0</xdr:rowOff>
    </xdr:from>
    <xdr:to>
      <xdr:col>0</xdr:col>
      <xdr:colOff>9525</xdr:colOff>
      <xdr:row>728</xdr:row>
      <xdr:rowOff>0</xdr:rowOff>
    </xdr:to>
    <xdr:pic>
      <xdr:nvPicPr>
        <xdr:cNvPr id="1718" name="Imagem 1717">
          <a:extLst>
            <a:ext uri="{FF2B5EF4-FFF2-40B4-BE49-F238E27FC236}">
              <a16:creationId xmlns:a16="http://schemas.microsoft.com/office/drawing/2014/main" id="{83063819-37BF-4D7A-B9E7-FE9D96739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264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738</xdr:row>
      <xdr:rowOff>0</xdr:rowOff>
    </xdr:from>
    <xdr:to>
      <xdr:col>0</xdr:col>
      <xdr:colOff>9525</xdr:colOff>
      <xdr:row>738</xdr:row>
      <xdr:rowOff>0</xdr:rowOff>
    </xdr:to>
    <xdr:pic>
      <xdr:nvPicPr>
        <xdr:cNvPr id="1719" name="Imagem 1718">
          <a:extLst>
            <a:ext uri="{FF2B5EF4-FFF2-40B4-BE49-F238E27FC236}">
              <a16:creationId xmlns:a16="http://schemas.microsoft.com/office/drawing/2014/main" id="{02054AC9-CA6E-47B6-A5DF-C3EDEA6AE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54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757</xdr:row>
      <xdr:rowOff>0</xdr:rowOff>
    </xdr:from>
    <xdr:to>
      <xdr:col>0</xdr:col>
      <xdr:colOff>9525</xdr:colOff>
      <xdr:row>757</xdr:row>
      <xdr:rowOff>0</xdr:rowOff>
    </xdr:to>
    <xdr:pic>
      <xdr:nvPicPr>
        <xdr:cNvPr id="1720" name="Imagem 1719">
          <a:extLst>
            <a:ext uri="{FF2B5EF4-FFF2-40B4-BE49-F238E27FC236}">
              <a16:creationId xmlns:a16="http://schemas.microsoft.com/office/drawing/2014/main" id="{E3E96DB4-3A72-4D57-A59F-9F4C1F68B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16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768</xdr:row>
      <xdr:rowOff>0</xdr:rowOff>
    </xdr:from>
    <xdr:to>
      <xdr:col>0</xdr:col>
      <xdr:colOff>9525</xdr:colOff>
      <xdr:row>768</xdr:row>
      <xdr:rowOff>0</xdr:rowOff>
    </xdr:to>
    <xdr:pic>
      <xdr:nvPicPr>
        <xdr:cNvPr id="1721" name="Imagem 1720">
          <a:extLst>
            <a:ext uri="{FF2B5EF4-FFF2-40B4-BE49-F238E27FC236}">
              <a16:creationId xmlns:a16="http://schemas.microsoft.com/office/drawing/2014/main" id="{E5AC6031-14A1-4618-B6E1-9382FE18B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2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779</xdr:row>
      <xdr:rowOff>0</xdr:rowOff>
    </xdr:from>
    <xdr:to>
      <xdr:col>0</xdr:col>
      <xdr:colOff>9525</xdr:colOff>
      <xdr:row>779</xdr:row>
      <xdr:rowOff>0</xdr:rowOff>
    </xdr:to>
    <xdr:pic>
      <xdr:nvPicPr>
        <xdr:cNvPr id="1722" name="Imagem 1721">
          <a:extLst>
            <a:ext uri="{FF2B5EF4-FFF2-40B4-BE49-F238E27FC236}">
              <a16:creationId xmlns:a16="http://schemas.microsoft.com/office/drawing/2014/main" id="{DA078BE9-55CC-4791-A6E3-7F70FFF7B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5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790</xdr:row>
      <xdr:rowOff>0</xdr:rowOff>
    </xdr:from>
    <xdr:to>
      <xdr:col>0</xdr:col>
      <xdr:colOff>9525</xdr:colOff>
      <xdr:row>790</xdr:row>
      <xdr:rowOff>0</xdr:rowOff>
    </xdr:to>
    <xdr:pic>
      <xdr:nvPicPr>
        <xdr:cNvPr id="1723" name="Imagem 1722">
          <a:extLst>
            <a:ext uri="{FF2B5EF4-FFF2-40B4-BE49-F238E27FC236}">
              <a16:creationId xmlns:a16="http://schemas.microsoft.com/office/drawing/2014/main" id="{337815BD-5784-45C6-A58C-358404695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5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801</xdr:row>
      <xdr:rowOff>0</xdr:rowOff>
    </xdr:from>
    <xdr:to>
      <xdr:col>0</xdr:col>
      <xdr:colOff>9525</xdr:colOff>
      <xdr:row>801</xdr:row>
      <xdr:rowOff>0</xdr:rowOff>
    </xdr:to>
    <xdr:pic>
      <xdr:nvPicPr>
        <xdr:cNvPr id="1724" name="Imagem 1723">
          <a:extLst>
            <a:ext uri="{FF2B5EF4-FFF2-40B4-BE49-F238E27FC236}">
              <a16:creationId xmlns:a16="http://schemas.microsoft.com/office/drawing/2014/main" id="{33D33AFB-1986-4B81-9ACF-BE82E672B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5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816</xdr:row>
      <xdr:rowOff>0</xdr:rowOff>
    </xdr:from>
    <xdr:to>
      <xdr:col>0</xdr:col>
      <xdr:colOff>9525</xdr:colOff>
      <xdr:row>816</xdr:row>
      <xdr:rowOff>0</xdr:rowOff>
    </xdr:to>
    <xdr:pic>
      <xdr:nvPicPr>
        <xdr:cNvPr id="1725" name="Imagem 1724">
          <a:extLst>
            <a:ext uri="{FF2B5EF4-FFF2-40B4-BE49-F238E27FC236}">
              <a16:creationId xmlns:a16="http://schemas.microsoft.com/office/drawing/2014/main" id="{6495EDB2-32B6-49D8-B3F3-C90A9DD5B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40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827</xdr:row>
      <xdr:rowOff>0</xdr:rowOff>
    </xdr:from>
    <xdr:to>
      <xdr:col>0</xdr:col>
      <xdr:colOff>9525</xdr:colOff>
      <xdr:row>827</xdr:row>
      <xdr:rowOff>0</xdr:rowOff>
    </xdr:to>
    <xdr:pic>
      <xdr:nvPicPr>
        <xdr:cNvPr id="1726" name="Imagem 1725">
          <a:extLst>
            <a:ext uri="{FF2B5EF4-FFF2-40B4-BE49-F238E27FC236}">
              <a16:creationId xmlns:a16="http://schemas.microsoft.com/office/drawing/2014/main" id="{225EF8D3-5CF9-428F-A4B6-59AFC5491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50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838</xdr:row>
      <xdr:rowOff>0</xdr:rowOff>
    </xdr:from>
    <xdr:to>
      <xdr:col>0</xdr:col>
      <xdr:colOff>9525</xdr:colOff>
      <xdr:row>838</xdr:row>
      <xdr:rowOff>0</xdr:rowOff>
    </xdr:to>
    <xdr:pic>
      <xdr:nvPicPr>
        <xdr:cNvPr id="1727" name="Imagem 1726">
          <a:extLst>
            <a:ext uri="{FF2B5EF4-FFF2-40B4-BE49-F238E27FC236}">
              <a16:creationId xmlns:a16="http://schemas.microsoft.com/office/drawing/2014/main" id="{7FD6DD35-1ACE-49F3-A8E5-5B1512065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35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856</xdr:row>
      <xdr:rowOff>0</xdr:rowOff>
    </xdr:from>
    <xdr:to>
      <xdr:col>0</xdr:col>
      <xdr:colOff>9525</xdr:colOff>
      <xdr:row>856</xdr:row>
      <xdr:rowOff>0</xdr:rowOff>
    </xdr:to>
    <xdr:pic>
      <xdr:nvPicPr>
        <xdr:cNvPr id="1984" name="Imagem 1983">
          <a:extLst>
            <a:ext uri="{FF2B5EF4-FFF2-40B4-BE49-F238E27FC236}">
              <a16:creationId xmlns:a16="http://schemas.microsoft.com/office/drawing/2014/main" id="{7791CF86-BA28-458D-936B-F8C29DFBA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0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866</xdr:row>
      <xdr:rowOff>0</xdr:rowOff>
    </xdr:from>
    <xdr:to>
      <xdr:col>0</xdr:col>
      <xdr:colOff>9525</xdr:colOff>
      <xdr:row>866</xdr:row>
      <xdr:rowOff>0</xdr:rowOff>
    </xdr:to>
    <xdr:pic>
      <xdr:nvPicPr>
        <xdr:cNvPr id="1985" name="Imagem 1984">
          <a:extLst>
            <a:ext uri="{FF2B5EF4-FFF2-40B4-BE49-F238E27FC236}">
              <a16:creationId xmlns:a16="http://schemas.microsoft.com/office/drawing/2014/main" id="{70A8B926-3CFC-43F1-9C37-B39098889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93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876</xdr:row>
      <xdr:rowOff>0</xdr:rowOff>
    </xdr:from>
    <xdr:to>
      <xdr:col>0</xdr:col>
      <xdr:colOff>9525</xdr:colOff>
      <xdr:row>876</xdr:row>
      <xdr:rowOff>0</xdr:rowOff>
    </xdr:to>
    <xdr:pic>
      <xdr:nvPicPr>
        <xdr:cNvPr id="1986" name="Imagem 1985">
          <a:extLst>
            <a:ext uri="{FF2B5EF4-FFF2-40B4-BE49-F238E27FC236}">
              <a16:creationId xmlns:a16="http://schemas.microsoft.com/office/drawing/2014/main" id="{79F36C30-896D-4E63-83B5-7DB3E0902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83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886</xdr:row>
      <xdr:rowOff>0</xdr:rowOff>
    </xdr:from>
    <xdr:to>
      <xdr:col>0</xdr:col>
      <xdr:colOff>9525</xdr:colOff>
      <xdr:row>886</xdr:row>
      <xdr:rowOff>0</xdr:rowOff>
    </xdr:to>
    <xdr:pic>
      <xdr:nvPicPr>
        <xdr:cNvPr id="1987" name="Imagem 1986">
          <a:extLst>
            <a:ext uri="{FF2B5EF4-FFF2-40B4-BE49-F238E27FC236}">
              <a16:creationId xmlns:a16="http://schemas.microsoft.com/office/drawing/2014/main" id="{09FAD917-528D-493E-9414-EBD5C1577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74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888</xdr:row>
      <xdr:rowOff>0</xdr:rowOff>
    </xdr:from>
    <xdr:to>
      <xdr:col>0</xdr:col>
      <xdr:colOff>9525</xdr:colOff>
      <xdr:row>888</xdr:row>
      <xdr:rowOff>0</xdr:rowOff>
    </xdr:to>
    <xdr:pic>
      <xdr:nvPicPr>
        <xdr:cNvPr id="1988" name="Imagem 1987">
          <a:extLst>
            <a:ext uri="{FF2B5EF4-FFF2-40B4-BE49-F238E27FC236}">
              <a16:creationId xmlns:a16="http://schemas.microsoft.com/office/drawing/2014/main" id="{38532CF0-3926-4908-9898-3309CB5AD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12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904</xdr:row>
      <xdr:rowOff>0</xdr:rowOff>
    </xdr:from>
    <xdr:to>
      <xdr:col>0</xdr:col>
      <xdr:colOff>9525</xdr:colOff>
      <xdr:row>904</xdr:row>
      <xdr:rowOff>0</xdr:rowOff>
    </xdr:to>
    <xdr:pic>
      <xdr:nvPicPr>
        <xdr:cNvPr id="1989" name="Imagem 1988">
          <a:extLst>
            <a:ext uri="{FF2B5EF4-FFF2-40B4-BE49-F238E27FC236}">
              <a16:creationId xmlns:a16="http://schemas.microsoft.com/office/drawing/2014/main" id="{0D2B1F10-C7FD-48E4-935A-AB83005B7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17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917</xdr:row>
      <xdr:rowOff>0</xdr:rowOff>
    </xdr:from>
    <xdr:to>
      <xdr:col>0</xdr:col>
      <xdr:colOff>9525</xdr:colOff>
      <xdr:row>917</xdr:row>
      <xdr:rowOff>0</xdr:rowOff>
    </xdr:to>
    <xdr:pic>
      <xdr:nvPicPr>
        <xdr:cNvPr id="1990" name="Imagem 1989">
          <a:extLst>
            <a:ext uri="{FF2B5EF4-FFF2-40B4-BE49-F238E27FC236}">
              <a16:creationId xmlns:a16="http://schemas.microsoft.com/office/drawing/2014/main" id="{61D9CBAE-9639-4BB1-8C20-F3B241BF3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64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931</xdr:row>
      <xdr:rowOff>0</xdr:rowOff>
    </xdr:from>
    <xdr:to>
      <xdr:col>0</xdr:col>
      <xdr:colOff>9525</xdr:colOff>
      <xdr:row>931</xdr:row>
      <xdr:rowOff>0</xdr:rowOff>
    </xdr:to>
    <xdr:pic>
      <xdr:nvPicPr>
        <xdr:cNvPr id="1991" name="Imagem 1990">
          <a:extLst>
            <a:ext uri="{FF2B5EF4-FFF2-40B4-BE49-F238E27FC236}">
              <a16:creationId xmlns:a16="http://schemas.microsoft.com/office/drawing/2014/main" id="{FE4787E6-D479-41DC-8A66-756CB21A6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3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932</xdr:row>
      <xdr:rowOff>0</xdr:rowOff>
    </xdr:from>
    <xdr:to>
      <xdr:col>0</xdr:col>
      <xdr:colOff>9525</xdr:colOff>
      <xdr:row>932</xdr:row>
      <xdr:rowOff>0</xdr:rowOff>
    </xdr:to>
    <xdr:pic>
      <xdr:nvPicPr>
        <xdr:cNvPr id="1992" name="Imagem 1991">
          <a:extLst>
            <a:ext uri="{FF2B5EF4-FFF2-40B4-BE49-F238E27FC236}">
              <a16:creationId xmlns:a16="http://schemas.microsoft.com/office/drawing/2014/main" id="{563A4E28-B32A-4AB1-9A5A-10A8F271B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22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932</xdr:row>
      <xdr:rowOff>0</xdr:rowOff>
    </xdr:from>
    <xdr:to>
      <xdr:col>0</xdr:col>
      <xdr:colOff>9525</xdr:colOff>
      <xdr:row>932</xdr:row>
      <xdr:rowOff>0</xdr:rowOff>
    </xdr:to>
    <xdr:pic>
      <xdr:nvPicPr>
        <xdr:cNvPr id="1993" name="Imagem 1992">
          <a:extLst>
            <a:ext uri="{FF2B5EF4-FFF2-40B4-BE49-F238E27FC236}">
              <a16:creationId xmlns:a16="http://schemas.microsoft.com/office/drawing/2014/main" id="{A2A4E94D-CBB6-424C-A4EA-5C5F73349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51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941</xdr:row>
      <xdr:rowOff>0</xdr:rowOff>
    </xdr:from>
    <xdr:to>
      <xdr:col>0</xdr:col>
      <xdr:colOff>9525</xdr:colOff>
      <xdr:row>941</xdr:row>
      <xdr:rowOff>0</xdr:rowOff>
    </xdr:to>
    <xdr:pic>
      <xdr:nvPicPr>
        <xdr:cNvPr id="1994" name="Imagem 1993">
          <a:extLst>
            <a:ext uri="{FF2B5EF4-FFF2-40B4-BE49-F238E27FC236}">
              <a16:creationId xmlns:a16="http://schemas.microsoft.com/office/drawing/2014/main" id="{768DBC0A-72DD-4170-B5C3-758F204F4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03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952</xdr:row>
      <xdr:rowOff>0</xdr:rowOff>
    </xdr:from>
    <xdr:to>
      <xdr:col>0</xdr:col>
      <xdr:colOff>9525</xdr:colOff>
      <xdr:row>952</xdr:row>
      <xdr:rowOff>0</xdr:rowOff>
    </xdr:to>
    <xdr:pic>
      <xdr:nvPicPr>
        <xdr:cNvPr id="1995" name="Imagem 1994">
          <a:extLst>
            <a:ext uri="{FF2B5EF4-FFF2-40B4-BE49-F238E27FC236}">
              <a16:creationId xmlns:a16="http://schemas.microsoft.com/office/drawing/2014/main" id="{F9568E30-F7FE-4DB1-A951-E9A2D0524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12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963</xdr:row>
      <xdr:rowOff>0</xdr:rowOff>
    </xdr:from>
    <xdr:to>
      <xdr:col>0</xdr:col>
      <xdr:colOff>9525</xdr:colOff>
      <xdr:row>963</xdr:row>
      <xdr:rowOff>0</xdr:rowOff>
    </xdr:to>
    <xdr:pic>
      <xdr:nvPicPr>
        <xdr:cNvPr id="1996" name="Imagem 1995">
          <a:extLst>
            <a:ext uri="{FF2B5EF4-FFF2-40B4-BE49-F238E27FC236}">
              <a16:creationId xmlns:a16="http://schemas.microsoft.com/office/drawing/2014/main" id="{E1824ECA-116D-4351-8967-61F05B2D2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2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964</xdr:row>
      <xdr:rowOff>0</xdr:rowOff>
    </xdr:from>
    <xdr:to>
      <xdr:col>0</xdr:col>
      <xdr:colOff>9525</xdr:colOff>
      <xdr:row>964</xdr:row>
      <xdr:rowOff>0</xdr:rowOff>
    </xdr:to>
    <xdr:pic>
      <xdr:nvPicPr>
        <xdr:cNvPr id="1997" name="Imagem 1996">
          <a:extLst>
            <a:ext uri="{FF2B5EF4-FFF2-40B4-BE49-F238E27FC236}">
              <a16:creationId xmlns:a16="http://schemas.microsoft.com/office/drawing/2014/main" id="{AC6BB50B-CBD3-401F-AEFC-17CB9F3F2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1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992</xdr:row>
      <xdr:rowOff>0</xdr:rowOff>
    </xdr:from>
    <xdr:to>
      <xdr:col>0</xdr:col>
      <xdr:colOff>9525</xdr:colOff>
      <xdr:row>992</xdr:row>
      <xdr:rowOff>0</xdr:rowOff>
    </xdr:to>
    <xdr:pic>
      <xdr:nvPicPr>
        <xdr:cNvPr id="1998" name="Imagem 1997">
          <a:extLst>
            <a:ext uri="{FF2B5EF4-FFF2-40B4-BE49-F238E27FC236}">
              <a16:creationId xmlns:a16="http://schemas.microsoft.com/office/drawing/2014/main" id="{02F8FA72-88DF-472E-A020-F26067428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5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0</xdr:rowOff>
    </xdr:from>
    <xdr:to>
      <xdr:col>0</xdr:col>
      <xdr:colOff>9525</xdr:colOff>
      <xdr:row>993</xdr:row>
      <xdr:rowOff>0</xdr:rowOff>
    </xdr:to>
    <xdr:pic>
      <xdr:nvPicPr>
        <xdr:cNvPr id="1999" name="Imagem 1998">
          <a:extLst>
            <a:ext uri="{FF2B5EF4-FFF2-40B4-BE49-F238E27FC236}">
              <a16:creationId xmlns:a16="http://schemas.microsoft.com/office/drawing/2014/main" id="{F13A32D3-9C55-4E45-BFF6-2F024452A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55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0</xdr:rowOff>
    </xdr:from>
    <xdr:to>
      <xdr:col>0</xdr:col>
      <xdr:colOff>9525</xdr:colOff>
      <xdr:row>993</xdr:row>
      <xdr:rowOff>0</xdr:rowOff>
    </xdr:to>
    <xdr:pic>
      <xdr:nvPicPr>
        <xdr:cNvPr id="2000" name="Imagem 1999">
          <a:extLst>
            <a:ext uri="{FF2B5EF4-FFF2-40B4-BE49-F238E27FC236}">
              <a16:creationId xmlns:a16="http://schemas.microsoft.com/office/drawing/2014/main" id="{8BAEF924-3B46-4272-B10E-5691CAF61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246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0</xdr:rowOff>
    </xdr:from>
    <xdr:to>
      <xdr:col>0</xdr:col>
      <xdr:colOff>9525</xdr:colOff>
      <xdr:row>993</xdr:row>
      <xdr:rowOff>0</xdr:rowOff>
    </xdr:to>
    <xdr:pic>
      <xdr:nvPicPr>
        <xdr:cNvPr id="2001" name="Imagem 2000">
          <a:extLst>
            <a:ext uri="{FF2B5EF4-FFF2-40B4-BE49-F238E27FC236}">
              <a16:creationId xmlns:a16="http://schemas.microsoft.com/office/drawing/2014/main" id="{CBCD4B38-555A-475C-B3D3-6D2BD33FC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36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0</xdr:rowOff>
    </xdr:from>
    <xdr:to>
      <xdr:col>0</xdr:col>
      <xdr:colOff>9525</xdr:colOff>
      <xdr:row>993</xdr:row>
      <xdr:rowOff>0</xdr:rowOff>
    </xdr:to>
    <xdr:pic>
      <xdr:nvPicPr>
        <xdr:cNvPr id="2002" name="Imagem 2001">
          <a:extLst>
            <a:ext uri="{FF2B5EF4-FFF2-40B4-BE49-F238E27FC236}">
              <a16:creationId xmlns:a16="http://schemas.microsoft.com/office/drawing/2014/main" id="{48666298-FFC3-4C0F-ADEA-78FCDFF59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27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993</xdr:row>
      <xdr:rowOff>0</xdr:rowOff>
    </xdr:from>
    <xdr:to>
      <xdr:col>0</xdr:col>
      <xdr:colOff>9525</xdr:colOff>
      <xdr:row>993</xdr:row>
      <xdr:rowOff>0</xdr:rowOff>
    </xdr:to>
    <xdr:pic>
      <xdr:nvPicPr>
        <xdr:cNvPr id="2003" name="Imagem 2002">
          <a:extLst>
            <a:ext uri="{FF2B5EF4-FFF2-40B4-BE49-F238E27FC236}">
              <a16:creationId xmlns:a16="http://schemas.microsoft.com/office/drawing/2014/main" id="{B9C744EF-1233-4C6F-A89E-AD789A378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55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994</xdr:row>
      <xdr:rowOff>0</xdr:rowOff>
    </xdr:from>
    <xdr:to>
      <xdr:col>0</xdr:col>
      <xdr:colOff>9525</xdr:colOff>
      <xdr:row>994</xdr:row>
      <xdr:rowOff>0</xdr:rowOff>
    </xdr:to>
    <xdr:pic>
      <xdr:nvPicPr>
        <xdr:cNvPr id="2004" name="Imagem 2003">
          <a:extLst>
            <a:ext uri="{FF2B5EF4-FFF2-40B4-BE49-F238E27FC236}">
              <a16:creationId xmlns:a16="http://schemas.microsoft.com/office/drawing/2014/main" id="{DA8C79D5-A9B8-4EB8-8865-A4FDA6733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93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1009</xdr:row>
      <xdr:rowOff>0</xdr:rowOff>
    </xdr:from>
    <xdr:to>
      <xdr:col>0</xdr:col>
      <xdr:colOff>9525</xdr:colOff>
      <xdr:row>1009</xdr:row>
      <xdr:rowOff>0</xdr:rowOff>
    </xdr:to>
    <xdr:pic>
      <xdr:nvPicPr>
        <xdr:cNvPr id="2005" name="Imagem 2004">
          <a:extLst>
            <a:ext uri="{FF2B5EF4-FFF2-40B4-BE49-F238E27FC236}">
              <a16:creationId xmlns:a16="http://schemas.microsoft.com/office/drawing/2014/main" id="{88F352BF-6B22-4CF8-BF32-8836BA12C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2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1020</xdr:row>
      <xdr:rowOff>0</xdr:rowOff>
    </xdr:from>
    <xdr:to>
      <xdr:col>0</xdr:col>
      <xdr:colOff>9525</xdr:colOff>
      <xdr:row>1020</xdr:row>
      <xdr:rowOff>0</xdr:rowOff>
    </xdr:to>
    <xdr:pic>
      <xdr:nvPicPr>
        <xdr:cNvPr id="2006" name="Imagem 2005">
          <a:extLst>
            <a:ext uri="{FF2B5EF4-FFF2-40B4-BE49-F238E27FC236}">
              <a16:creationId xmlns:a16="http://schemas.microsoft.com/office/drawing/2014/main" id="{A17ABA39-8F82-44FA-BDA4-85D36E706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36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1030</xdr:row>
      <xdr:rowOff>0</xdr:rowOff>
    </xdr:from>
    <xdr:to>
      <xdr:col>0</xdr:col>
      <xdr:colOff>9525</xdr:colOff>
      <xdr:row>1030</xdr:row>
      <xdr:rowOff>0</xdr:rowOff>
    </xdr:to>
    <xdr:pic>
      <xdr:nvPicPr>
        <xdr:cNvPr id="2007" name="Imagem 2006">
          <a:extLst>
            <a:ext uri="{FF2B5EF4-FFF2-40B4-BE49-F238E27FC236}">
              <a16:creationId xmlns:a16="http://schemas.microsoft.com/office/drawing/2014/main" id="{F8F9C60E-46C8-4605-870B-FCEE212AD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27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2521080</xdr:colOff>
      <xdr:row>30</xdr:row>
      <xdr:rowOff>47880</xdr:rowOff>
    </xdr:from>
    <xdr:to>
      <xdr:col>3</xdr:col>
      <xdr:colOff>839880</xdr:colOff>
      <xdr:row>38</xdr:row>
      <xdr:rowOff>10800</xdr:rowOff>
    </xdr:to>
    <xdr:sp macro="" textlink="">
      <xdr:nvSpPr>
        <xdr:cNvPr id="1716" name="CustomShape 1">
          <a:extLst>
            <a:ext uri="{FF2B5EF4-FFF2-40B4-BE49-F238E27FC236}">
              <a16:creationId xmlns:a16="http://schemas.microsoft.com/office/drawing/2014/main" id="{00000000-0008-0000-0500-0000B4060000}"/>
            </a:ext>
          </a:extLst>
        </xdr:cNvPr>
        <xdr:cNvSpPr/>
      </xdr:nvSpPr>
      <xdr:spPr>
        <a:xfrm>
          <a:off x="2773080" y="6924600"/>
          <a:ext cx="4044600" cy="1487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pt-BR" sz="1100" b="0" strike="noStrike" spc="-1">
              <a:solidFill>
                <a:srgbClr val="000000"/>
              </a:solidFill>
              <a:latin typeface="Cambria Math"/>
            </a:rPr>
            <a:t>𝐵𝐷𝐼=[ (1+(𝐴𝐶+𝑆+𝑅+𝐺))(1+𝐷𝐹)(1+𝐿)/((1−𝐼))−1]𝑥100</a:t>
          </a:r>
          <a:endParaRPr lang="pt-BR" sz="1100" b="0" strike="noStrike" spc="-1">
            <a:latin typeface="Times New Roman"/>
          </a:endParaRPr>
        </a:p>
        <a:p>
          <a:pPr>
            <a:lnSpc>
              <a:spcPct val="100000"/>
            </a:lnSpc>
          </a:pPr>
          <a:r>
            <a:rPr lang="pt-BR" sz="1100" b="0" strike="noStrike" spc="-1">
              <a:solidFill>
                <a:srgbClr val="000000"/>
              </a:solidFill>
              <a:latin typeface="Calibri"/>
            </a:rPr>
            <a:t>Em que:</a:t>
          </a:r>
          <a:endParaRPr lang="pt-BR" sz="1100" b="0" strike="noStrike" spc="-1">
            <a:latin typeface="Times New Roman"/>
          </a:endParaRPr>
        </a:p>
        <a:p>
          <a:pPr>
            <a:lnSpc>
              <a:spcPct val="100000"/>
            </a:lnSpc>
          </a:pPr>
          <a:r>
            <a:rPr lang="pt-BR" sz="1100" b="0" strike="noStrike" spc="-1">
              <a:solidFill>
                <a:srgbClr val="000000"/>
              </a:solidFill>
              <a:latin typeface="Calibri"/>
            </a:rPr>
            <a:t>AC  é a taxa de rateio da administração central;</a:t>
          </a:r>
          <a:endParaRPr lang="pt-BR" sz="1100" b="0" strike="noStrike" spc="-1">
            <a:latin typeface="Times New Roman"/>
          </a:endParaRPr>
        </a:p>
        <a:p>
          <a:pPr>
            <a:lnSpc>
              <a:spcPct val="100000"/>
            </a:lnSpc>
          </a:pPr>
          <a:r>
            <a:rPr lang="pt-BR" sz="1100" b="0" strike="noStrike" spc="-1">
              <a:solidFill>
                <a:srgbClr val="000000"/>
              </a:solidFill>
              <a:latin typeface="Calibri"/>
            </a:rPr>
            <a:t>S é uma taxa representativa de seguros;</a:t>
          </a:r>
          <a:endParaRPr lang="pt-BR" sz="1100" b="0" strike="noStrike" spc="-1">
            <a:latin typeface="Times New Roman"/>
          </a:endParaRPr>
        </a:p>
        <a:p>
          <a:pPr>
            <a:lnSpc>
              <a:spcPct val="100000"/>
            </a:lnSpc>
          </a:pPr>
          <a:r>
            <a:rPr lang="pt-BR" sz="1100" b="0" strike="noStrike" spc="-1">
              <a:solidFill>
                <a:srgbClr val="000000"/>
              </a:solidFill>
              <a:latin typeface="Calibri"/>
            </a:rPr>
            <a:t>R corresponde aos riscos e imprevistos;</a:t>
          </a:r>
          <a:endParaRPr lang="pt-BR" sz="1100" b="0" strike="noStrike" spc="-1">
            <a:latin typeface="Times New Roman"/>
          </a:endParaRPr>
        </a:p>
        <a:p>
          <a:pPr>
            <a:lnSpc>
              <a:spcPct val="100000"/>
            </a:lnSpc>
          </a:pPr>
          <a:r>
            <a:rPr lang="pt-BR" sz="1100" b="0" strike="noStrike" spc="-1">
              <a:solidFill>
                <a:srgbClr val="000000"/>
              </a:solidFill>
              <a:latin typeface="Calibri"/>
            </a:rPr>
            <a:t>G é a taxa que representa o ônus das garantias exigidas em edital;</a:t>
          </a:r>
          <a:endParaRPr lang="pt-BR" sz="1100" b="0" strike="noStrike" spc="-1">
            <a:latin typeface="Times New Roman"/>
          </a:endParaRPr>
        </a:p>
        <a:p>
          <a:pPr>
            <a:lnSpc>
              <a:spcPct val="100000"/>
            </a:lnSpc>
          </a:pPr>
          <a:r>
            <a:rPr lang="pt-BR" sz="1100" b="0" strike="noStrike" spc="-1">
              <a:solidFill>
                <a:srgbClr val="000000"/>
              </a:solidFill>
              <a:latin typeface="Calibri"/>
            </a:rPr>
            <a:t>DF é a taxa representativa das despesas financeiras;</a:t>
          </a:r>
          <a:endParaRPr lang="pt-BR" sz="1100" b="0" strike="noStrike" spc="-1">
            <a:latin typeface="Times New Roman"/>
          </a:endParaRPr>
        </a:p>
        <a:p>
          <a:pPr>
            <a:lnSpc>
              <a:spcPct val="100000"/>
            </a:lnSpc>
          </a:pPr>
          <a:r>
            <a:rPr lang="pt-BR" sz="1100" b="0" strike="noStrike" spc="-1">
              <a:solidFill>
                <a:srgbClr val="000000"/>
              </a:solidFill>
              <a:latin typeface="Calibri"/>
            </a:rPr>
            <a:t>L corresponde à remuneração bruta do construtor;</a:t>
          </a:r>
          <a:endParaRPr lang="pt-BR" sz="1100" b="0" strike="noStrike" spc="-1">
            <a:latin typeface="Times New Roman"/>
          </a:endParaRPr>
        </a:p>
        <a:p>
          <a:pPr>
            <a:lnSpc>
              <a:spcPct val="100000"/>
            </a:lnSpc>
          </a:pPr>
          <a:r>
            <a:rPr lang="pt-BR" sz="1100" b="0" strike="noStrike" spc="-1">
              <a:solidFill>
                <a:srgbClr val="000000"/>
              </a:solidFill>
              <a:latin typeface="Calibri"/>
            </a:rPr>
            <a:t>I é a taxa representativa dos tributos incidentes sobre o preço de venda (PIS, Cofins, CPRB e ISS)</a:t>
          </a:r>
          <a:endParaRPr lang="pt-BR" sz="11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6</xdr:col>
      <xdr:colOff>1338524</xdr:colOff>
      <xdr:row>55</xdr:row>
      <xdr:rowOff>47625</xdr:rowOff>
    </xdr:to>
    <xdr:pic>
      <xdr:nvPicPr>
        <xdr:cNvPr id="2" name="Imagem 1">
          <a:extLst>
            <a:ext uri="{FF2B5EF4-FFF2-40B4-BE49-F238E27FC236}">
              <a16:creationId xmlns:a16="http://schemas.microsoft.com/office/drawing/2014/main" id="{B68FCF65-A5BD-4C40-82CC-AAB0D184A6BD}"/>
            </a:ext>
          </a:extLst>
        </xdr:cNvPr>
        <xdr:cNvPicPr>
          <a:picLocks noChangeAspect="1"/>
        </xdr:cNvPicPr>
      </xdr:nvPicPr>
      <xdr:blipFill>
        <a:blip xmlns:r="http://schemas.openxmlformats.org/officeDocument/2006/relationships" r:embed="rId1"/>
        <a:stretch>
          <a:fillRect/>
        </a:stretch>
      </xdr:blipFill>
      <xdr:spPr>
        <a:xfrm>
          <a:off x="0" y="1012031"/>
          <a:ext cx="7946493" cy="9715500"/>
        </a:xfrm>
        <a:prstGeom prst="rect">
          <a:avLst/>
        </a:prstGeom>
      </xdr:spPr>
    </xdr:pic>
    <xdr:clientData/>
  </xdr:twoCellAnchor>
  <xdr:twoCellAnchor editAs="oneCell">
    <xdr:from>
      <xdr:col>3</xdr:col>
      <xdr:colOff>275963</xdr:colOff>
      <xdr:row>8</xdr:row>
      <xdr:rowOff>46132</xdr:rowOff>
    </xdr:from>
    <xdr:to>
      <xdr:col>5</xdr:col>
      <xdr:colOff>129803</xdr:colOff>
      <xdr:row>52</xdr:row>
      <xdr:rowOff>166687</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3919276" y="1772538"/>
          <a:ext cx="1830277" cy="8502555"/>
        </a:xfrm>
        <a:prstGeom prst="rect">
          <a:avLst/>
        </a:prstGeom>
        <a:noFill/>
        <a:ln w="57240">
          <a:solidFill>
            <a:srgbClr val="FF0000"/>
          </a:solidFill>
          <a:custDash>
            <a:ds d="400000" sp="300000"/>
          </a:custDash>
          <a:round/>
        </a:ln>
      </xdr:spPr>
      <xdr:style>
        <a:lnRef idx="2">
          <a:schemeClr val="dk1">
            <a:shade val="50000"/>
          </a:schemeClr>
        </a:lnRef>
        <a:fillRef idx="1">
          <a:schemeClr val="dk1"/>
        </a:fillRef>
        <a:effectRef idx="0">
          <a:schemeClr val="dk1"/>
        </a:effectRef>
        <a:fontRef idx="minor"/>
      </xdr:style>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a.me/551122221143?text=Oi%21%20Estou%20entrando%20em%20contato%20pelo%20chat%20WhatsApp%20do%20seu%20web%20site.%20Poderia%20me%20ajudar%3F" TargetMode="External"/><Relationship Id="rId13" Type="http://schemas.openxmlformats.org/officeDocument/2006/relationships/hyperlink" Target="https://produto.mercadolivre.com.br/MLB-2732431548-sonex-illtec-perfilado-625x625mm-modelo-3535-natural-_JM?matt_tool=18956390&amp;utm_source=google_shopping&amp;utm_medium=organic" TargetMode="External"/><Relationship Id="rId18" Type="http://schemas.openxmlformats.org/officeDocument/2006/relationships/hyperlink" Target="https://www.tudoemacrilico.com/chapa-placa-de-acrilico-azul-100x100cm-10mm-az-601.html" TargetMode="External"/><Relationship Id="rId3"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7" Type="http://schemas.openxmlformats.org/officeDocument/2006/relationships/hyperlink" Target="https://loja.tropobella.com.br/produto/hexagonal-branco-artico/" TargetMode="External"/><Relationship Id="rId12" Type="http://schemas.openxmlformats.org/officeDocument/2006/relationships/hyperlink" Target="https://www.suportesnicbox.com.br/loja/busca.php?loja=598337&amp;palavra_busca=SONEX+ILLTEC" TargetMode="External"/><Relationship Id="rId17" Type="http://schemas.openxmlformats.org/officeDocument/2006/relationships/hyperlink" Target="https://wa.me/556285627000" TargetMode="External"/><Relationship Id="rId2" Type="http://schemas.openxmlformats.org/officeDocument/2006/relationships/hyperlink" Target="https://www.google.com/search?safe=active&amp;tbs=lf:1,lf_ui:14&amp;tbm=lcl&amp;q=ca&#231;amba+entulhos+goiania&amp;rflfq=1&amp;num=10&amp;sa=X&amp;ved=2ahUKEwiBmOe3oOH1AhXYGbkGHWWSAmUQjGp6BAgDEGM&amp;biw=1920&amp;bih=969&amp;dpr=1" TargetMode="External"/><Relationship Id="rId16" Type="http://schemas.openxmlformats.org/officeDocument/2006/relationships/hyperlink" Target="https://www.google.com/search?q=sams+club+goiania&amp;rlz=1C1GCEU_pt-BRBR849BR858&amp;ei=5h43Y7PwE4yp1sQPrLmI6As&amp;ved=0ahUKEwiz-_eZ_bz6AhWMlJUCHawcAr0Q4dUDCA4&amp;uact=5&amp;oq=sams+club+goiania&amp;gs_lcp=Cgdnd3Mtd2l6EAMyCgguEMcBEK8BEAoyBggAEB4QFjIGCAAQHhAWMgYIABAeEBYyCAgAEB4QFhAKMgIIJjICCCY6CggAEEcQ1gQQsAM6BwgAELADEEM6CQgAELADEAoQQzoNCAAQ5AIQ1gQQsAMYAToMCC4QyAMQsAMQQxgCOhIILhDHARDRAxDIAxCwAxBDGAI6DQguEIAEEMcBEK8BEAo6BQgAEIAEOgoIABCxAxCDARAKOgcIABCABBAKOhEILhCABBCxAxCDARDHARCvAToECAAQCkoECEEYAEoECEYYAVDtA1ihEGDzEWgBcAF4AYABkwSIAfwMkgEHMC43LjUtMZgBAKABAcgBE8ABAdoBBggBEAEYCdoBBggCEAEYCA&amp;sclient=gws-wiz" TargetMode="External"/><Relationship Id="rId1" Type="http://schemas.openxmlformats.org/officeDocument/2006/relationships/hyperlink" Target="http://www.crea-go.org.br/" TargetMode="External"/><Relationship Id="rId6" Type="http://schemas.openxmlformats.org/officeDocument/2006/relationships/hyperlink" Target="https://www.arqplace.com.br/pastilha-de-porcelana-atlas-hexagonal-m-6249-artico?variant_id=2977" TargetMode="External"/><Relationship Id="rId11" Type="http://schemas.openxmlformats.org/officeDocument/2006/relationships/hyperlink" Target="https://www.google.com/search?q=espuma%20acustica%20goiania&amp;rlz=1C1GCEU_pt-BRBR849BR858&amp;ei=Mzs0Y-GNMvX41sQPxYyoyAY&amp;ved=2ahUKEwi45_zlu7f6AhVVpZUCHbxiAt0QvS56BAgJEAE&amp;uact=5&amp;oq=espuma+acustica+goiania&amp;gs_lcp=Cgdnd3Mtd2l6EAMyBQgAEIAEMgYIABAeEBY6CggAEEcQ1gQQsAM6BwgAELADEEM6DQgAEOQCENYEELADGAE6FQguEMcBENEDENQCEMgDELADEEMYAjoSCC4QxwEQ0QMQyAMQsAMQQxgCOhIILhDHARCvARDIAxCwAxBDGAI6CAgAEB4QDxAWSgQIQRgASgQIRhgBUEhY_RZgthhoAnABeACAAa8BiAG2CZIBAzAuOZgBAKABAcgBE8ABAdoBBggBEAEYCdoBBggCEAEYCA&amp;sclient=gws-wiz&amp;tbs=lf:1,lf_ui:2&amp;tbm=lcl&amp;rflfq=1&amp;num=10&amp;rldimm=5370904888845777908&amp;lqi=Chdlc3B1bWEgYWN1c3RpY2EgZ29pYW5pYVoZIhdlc3B1bWEgYWN1c3RpY2EgZ29pYW5pYZIBGmluc3VsYXRpb25fbWF0ZXJpYWxzX3N0b3JlqgEXEAEqEyIPZXNwdW1hIGFjdXN0aWNhKAw&amp;sa=X&amp;rlst=f" TargetMode="External"/><Relationship Id="rId5" Type="http://schemas.openxmlformats.org/officeDocument/2006/relationships/hyperlink" Target="https://www.pastilhart.com.br/carrinho/index" TargetMode="External"/><Relationship Id="rId15" Type="http://schemas.openxmlformats.org/officeDocument/2006/relationships/hyperlink" Target="https://wa.me/556285627000" TargetMode="External"/><Relationship Id="rId10" Type="http://schemas.openxmlformats.org/officeDocument/2006/relationships/hyperlink" Target="mailto:vilabarbaraacustica@gmail.com" TargetMode="External"/><Relationship Id="rId19" Type="http://schemas.openxmlformats.org/officeDocument/2006/relationships/printerSettings" Target="../printerSettings/printerSettings5.bin"/><Relationship Id="rId4" Type="http://schemas.openxmlformats.org/officeDocument/2006/relationships/hyperlink" Target="https://www.google.com/search?q=rg+entulhos&amp;safe=active&amp;biw=1920&amp;bih=969&amp;tbm=lcl&amp;ei=8Jj6YcPuLubW5OUPw7OP-AM&amp;oq=rg+entulhos&amp;gs_l=psy-ab.3..0i512k1l2j38.225170.227155.0.227273.11.10.0.0.0.0.388.1142.0j1j1j2.4.0....0...1c.1.64.psy-ab..7.4.1141...0i512i433i13" TargetMode="External"/><Relationship Id="rId9" Type="http://schemas.openxmlformats.org/officeDocument/2006/relationships/hyperlink" Target="tel:047%2030454340%20%20-%20%20047%20996874422%20(whatsapp)" TargetMode="External"/><Relationship Id="rId14" Type="http://schemas.openxmlformats.org/officeDocument/2006/relationships/hyperlink" Target="tel:047%2030454340%20%20-%20%20047%20996874422%20(whatsap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00B050"/>
    <pageSetUpPr fitToPage="1"/>
  </sheetPr>
  <dimension ref="B2:N28"/>
  <sheetViews>
    <sheetView showGridLines="0" view="pageBreakPreview" topLeftCell="A4" zoomScaleNormal="100" workbookViewId="0">
      <selection activeCell="W14" sqref="W14"/>
    </sheetView>
  </sheetViews>
  <sheetFormatPr defaultRowHeight="15" x14ac:dyDescent="0.25"/>
  <cols>
    <col min="1" max="1" width="3.7109375" customWidth="1"/>
    <col min="2" max="2" width="9.140625" customWidth="1"/>
    <col min="3" max="3" width="21.28515625" customWidth="1"/>
    <col min="4" max="4" width="12.140625" customWidth="1"/>
    <col min="5" max="5" width="10.7109375" customWidth="1"/>
    <col min="6" max="12" width="8.7109375" customWidth="1"/>
    <col min="13" max="13" width="3.7109375" customWidth="1"/>
    <col min="14" max="1025" width="8.7109375" customWidth="1"/>
  </cols>
  <sheetData>
    <row r="2" spans="2:14" ht="52.5" customHeight="1" x14ac:dyDescent="0.25">
      <c r="B2" s="1"/>
      <c r="C2" s="2"/>
      <c r="D2" s="2"/>
      <c r="E2" s="2"/>
      <c r="F2" s="2"/>
      <c r="G2" s="2"/>
      <c r="H2" s="2"/>
      <c r="I2" s="2"/>
      <c r="J2" s="2"/>
      <c r="K2" s="2"/>
      <c r="L2" s="3"/>
    </row>
    <row r="3" spans="2:14" ht="15.75" x14ac:dyDescent="0.25">
      <c r="B3" s="279" t="s">
        <v>0</v>
      </c>
      <c r="C3" s="279"/>
      <c r="D3" s="279"/>
      <c r="E3" s="279"/>
      <c r="F3" s="279"/>
      <c r="G3" s="279"/>
      <c r="H3" s="279"/>
      <c r="I3" s="279"/>
      <c r="J3" s="279"/>
      <c r="K3" s="279"/>
      <c r="L3" s="279"/>
    </row>
    <row r="4" spans="2:14" ht="15.75" x14ac:dyDescent="0.25">
      <c r="B4" s="279" t="s">
        <v>1</v>
      </c>
      <c r="C4" s="279"/>
      <c r="D4" s="279"/>
      <c r="E4" s="279"/>
      <c r="F4" s="279"/>
      <c r="G4" s="279"/>
      <c r="H4" s="279"/>
      <c r="I4" s="279"/>
      <c r="J4" s="279"/>
      <c r="K4" s="279"/>
      <c r="L4" s="279"/>
    </row>
    <row r="5" spans="2:14" ht="15.75" x14ac:dyDescent="0.25">
      <c r="B5" s="279" t="s">
        <v>2</v>
      </c>
      <c r="C5" s="279"/>
      <c r="D5" s="279"/>
      <c r="E5" s="279"/>
      <c r="F5" s="279"/>
      <c r="G5" s="279"/>
      <c r="H5" s="279"/>
      <c r="I5" s="279"/>
      <c r="J5" s="279"/>
      <c r="K5" s="279"/>
      <c r="L5" s="279"/>
    </row>
    <row r="6" spans="2:14" ht="15.75" x14ac:dyDescent="0.25">
      <c r="B6" s="279" t="s">
        <v>3</v>
      </c>
      <c r="C6" s="279"/>
      <c r="D6" s="279"/>
      <c r="E6" s="279"/>
      <c r="F6" s="279"/>
      <c r="G6" s="279"/>
      <c r="H6" s="279"/>
      <c r="I6" s="279"/>
      <c r="J6" s="279"/>
      <c r="K6" s="279"/>
      <c r="L6" s="279"/>
    </row>
    <row r="7" spans="2:14" x14ac:dyDescent="0.25">
      <c r="B7" s="4"/>
      <c r="L7" s="5"/>
    </row>
    <row r="8" spans="2:14" x14ac:dyDescent="0.25">
      <c r="B8" s="6" t="s">
        <v>4</v>
      </c>
      <c r="L8" s="5"/>
    </row>
    <row r="9" spans="2:14" x14ac:dyDescent="0.25">
      <c r="B9" s="6"/>
      <c r="L9" s="5"/>
    </row>
    <row r="10" spans="2:14" ht="15" customHeight="1" x14ac:dyDescent="0.25">
      <c r="B10" s="4"/>
      <c r="C10" t="s">
        <v>5</v>
      </c>
      <c r="D10" s="280" t="s">
        <v>7187</v>
      </c>
      <c r="E10" s="280"/>
      <c r="F10" s="280"/>
      <c r="G10" s="280"/>
      <c r="H10" s="280"/>
      <c r="I10" s="280"/>
      <c r="J10" s="280"/>
      <c r="K10" s="280"/>
      <c r="L10" s="5"/>
    </row>
    <row r="11" spans="2:14" x14ac:dyDescent="0.25">
      <c r="B11" s="4"/>
      <c r="D11" s="280"/>
      <c r="E11" s="280"/>
      <c r="F11" s="280"/>
      <c r="G11" s="280"/>
      <c r="H11" s="280"/>
      <c r="I11" s="280"/>
      <c r="J11" s="280"/>
      <c r="K11" s="280"/>
      <c r="L11" s="5"/>
    </row>
    <row r="12" spans="2:14" x14ac:dyDescent="0.25">
      <c r="B12" s="4"/>
      <c r="C12" t="s">
        <v>6</v>
      </c>
      <c r="E12" s="7" t="s">
        <v>7</v>
      </c>
      <c r="L12" s="5"/>
    </row>
    <row r="13" spans="2:14" x14ac:dyDescent="0.25">
      <c r="B13" s="4"/>
      <c r="C13" s="8" t="s">
        <v>8</v>
      </c>
      <c r="D13" s="8"/>
      <c r="E13" s="9">
        <v>44957</v>
      </c>
      <c r="L13" s="5"/>
      <c r="N13" t="s">
        <v>9</v>
      </c>
    </row>
    <row r="14" spans="2:14" x14ac:dyDescent="0.25">
      <c r="B14" s="4"/>
      <c r="C14" s="8"/>
      <c r="D14" s="8"/>
      <c r="E14" s="9"/>
      <c r="L14" s="5"/>
    </row>
    <row r="15" spans="2:14" x14ac:dyDescent="0.25">
      <c r="B15" s="6" t="s">
        <v>4</v>
      </c>
      <c r="E15" s="7"/>
      <c r="L15" s="5"/>
    </row>
    <row r="16" spans="2:14" x14ac:dyDescent="0.25">
      <c r="B16" s="4"/>
      <c r="C16" t="s">
        <v>10</v>
      </c>
      <c r="E16" s="10" t="s">
        <v>12838</v>
      </c>
      <c r="G16" t="s">
        <v>11</v>
      </c>
      <c r="L16" s="5"/>
    </row>
    <row r="17" spans="2:12" x14ac:dyDescent="0.25">
      <c r="B17" s="4"/>
      <c r="E17" t="s">
        <v>12</v>
      </c>
      <c r="L17" s="5"/>
    </row>
    <row r="18" spans="2:12" x14ac:dyDescent="0.25">
      <c r="B18" s="4"/>
      <c r="C18" t="s">
        <v>13</v>
      </c>
      <c r="E18" t="s">
        <v>14</v>
      </c>
      <c r="L18" s="5"/>
    </row>
    <row r="19" spans="2:12" x14ac:dyDescent="0.25">
      <c r="B19" s="4"/>
      <c r="L19" s="5"/>
    </row>
    <row r="20" spans="2:12" x14ac:dyDescent="0.25">
      <c r="B20" s="6" t="s">
        <v>15</v>
      </c>
      <c r="L20" s="5"/>
    </row>
    <row r="21" spans="2:12" x14ac:dyDescent="0.25">
      <c r="B21" s="6"/>
      <c r="L21" s="5"/>
    </row>
    <row r="22" spans="2:12" x14ac:dyDescent="0.25">
      <c r="B22" s="4"/>
      <c r="C22" t="s">
        <v>16</v>
      </c>
      <c r="L22" s="5"/>
    </row>
    <row r="23" spans="2:12" x14ac:dyDescent="0.25">
      <c r="B23" s="4"/>
      <c r="C23" t="s">
        <v>17</v>
      </c>
      <c r="L23" s="5"/>
    </row>
    <row r="24" spans="2:12" x14ac:dyDescent="0.25">
      <c r="B24" s="4"/>
      <c r="C24" t="s">
        <v>18</v>
      </c>
      <c r="L24" s="5"/>
    </row>
    <row r="25" spans="2:12" x14ac:dyDescent="0.25">
      <c r="B25" s="4"/>
      <c r="C25" t="s">
        <v>19</v>
      </c>
      <c r="L25" s="5"/>
    </row>
    <row r="26" spans="2:12" x14ac:dyDescent="0.25">
      <c r="B26" s="4"/>
      <c r="C26" t="s">
        <v>20</v>
      </c>
      <c r="L26" s="5"/>
    </row>
    <row r="27" spans="2:12" x14ac:dyDescent="0.25">
      <c r="B27" s="4"/>
      <c r="C27" t="s">
        <v>21</v>
      </c>
      <c r="L27" s="5"/>
    </row>
    <row r="28" spans="2:12" x14ac:dyDescent="0.25">
      <c r="B28" s="11"/>
      <c r="C28" s="12"/>
      <c r="D28" s="12"/>
      <c r="E28" s="12"/>
      <c r="F28" s="12"/>
      <c r="G28" s="12"/>
      <c r="H28" s="12"/>
      <c r="I28" s="12"/>
      <c r="J28" s="12"/>
      <c r="K28" s="12"/>
      <c r="L28" s="13"/>
    </row>
  </sheetData>
  <mergeCells count="5">
    <mergeCell ref="B3:L3"/>
    <mergeCell ref="B4:L4"/>
    <mergeCell ref="B5:L5"/>
    <mergeCell ref="B6:L6"/>
    <mergeCell ref="D10:K11"/>
  </mergeCells>
  <pageMargins left="0.51180555555555496" right="0.51180555555555496" top="0.78749999999999998" bottom="0.78749999999999998" header="0.51180555555555496" footer="0.51180555555555496"/>
  <pageSetup paperSize="9" scale="75" firstPageNumber="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pageSetUpPr fitToPage="1"/>
  </sheetPr>
  <dimension ref="A1:E5023"/>
  <sheetViews>
    <sheetView view="pageBreakPreview" topLeftCell="A66" zoomScaleNormal="85" workbookViewId="0">
      <selection activeCell="B50" sqref="B50"/>
    </sheetView>
  </sheetViews>
  <sheetFormatPr defaultRowHeight="15" x14ac:dyDescent="0.25"/>
  <cols>
    <col min="1" max="1" width="8.7109375" customWidth="1"/>
    <col min="2" max="2" width="99.28515625" customWidth="1"/>
    <col min="3" max="4" width="8.7109375" customWidth="1"/>
    <col min="5" max="5" width="19.7109375" customWidth="1"/>
    <col min="6" max="1020" width="8.7109375" customWidth="1"/>
  </cols>
  <sheetData>
    <row r="1" spans="1:5" x14ac:dyDescent="0.25">
      <c r="A1" t="s">
        <v>7236</v>
      </c>
    </row>
    <row r="3" spans="1:5" x14ac:dyDescent="0.25">
      <c r="A3" t="s">
        <v>7237</v>
      </c>
    </row>
    <row r="4" spans="1:5" x14ac:dyDescent="0.25">
      <c r="A4" t="s">
        <v>326</v>
      </c>
    </row>
    <row r="5" spans="1:5" x14ac:dyDescent="0.25">
      <c r="A5" t="s">
        <v>7238</v>
      </c>
    </row>
    <row r="7" spans="1:5" x14ac:dyDescent="0.25">
      <c r="A7" t="s">
        <v>327</v>
      </c>
      <c r="B7" t="s">
        <v>328</v>
      </c>
      <c r="C7" t="s">
        <v>7239</v>
      </c>
      <c r="D7" t="s">
        <v>329</v>
      </c>
      <c r="E7" t="s">
        <v>7240</v>
      </c>
    </row>
    <row r="8" spans="1:5" x14ac:dyDescent="0.25">
      <c r="A8">
        <v>38605</v>
      </c>
      <c r="B8" t="s">
        <v>7241</v>
      </c>
      <c r="C8" t="s">
        <v>330</v>
      </c>
      <c r="D8" t="s">
        <v>332</v>
      </c>
      <c r="E8" s="277">
        <v>126.16</v>
      </c>
    </row>
    <row r="9" spans="1:5" x14ac:dyDescent="0.25">
      <c r="A9">
        <v>11270</v>
      </c>
      <c r="B9" t="s">
        <v>7242</v>
      </c>
      <c r="C9" t="s">
        <v>330</v>
      </c>
      <c r="D9" t="s">
        <v>334</v>
      </c>
      <c r="E9" s="277">
        <v>2.89</v>
      </c>
    </row>
    <row r="10" spans="1:5" x14ac:dyDescent="0.25">
      <c r="A10">
        <v>412</v>
      </c>
      <c r="B10" t="s">
        <v>7243</v>
      </c>
      <c r="C10" t="s">
        <v>330</v>
      </c>
      <c r="D10" t="s">
        <v>332</v>
      </c>
      <c r="E10" s="277">
        <v>0.92</v>
      </c>
    </row>
    <row r="11" spans="1:5" x14ac:dyDescent="0.25">
      <c r="A11">
        <v>414</v>
      </c>
      <c r="B11" t="s">
        <v>7244</v>
      </c>
      <c r="C11" t="s">
        <v>330</v>
      </c>
      <c r="D11" t="s">
        <v>332</v>
      </c>
      <c r="E11" s="277">
        <v>0.05</v>
      </c>
    </row>
    <row r="12" spans="1:5" x14ac:dyDescent="0.25">
      <c r="A12">
        <v>410</v>
      </c>
      <c r="B12" t="s">
        <v>7245</v>
      </c>
      <c r="C12" t="s">
        <v>330</v>
      </c>
      <c r="D12" t="s">
        <v>332</v>
      </c>
      <c r="E12" s="277">
        <v>0.14000000000000001</v>
      </c>
    </row>
    <row r="13" spans="1:5" x14ac:dyDescent="0.25">
      <c r="A13">
        <v>411</v>
      </c>
      <c r="B13" t="s">
        <v>7246</v>
      </c>
      <c r="C13" t="s">
        <v>330</v>
      </c>
      <c r="D13" t="s">
        <v>331</v>
      </c>
      <c r="E13" s="277">
        <v>0.18</v>
      </c>
    </row>
    <row r="14" spans="1:5" x14ac:dyDescent="0.25">
      <c r="A14">
        <v>408</v>
      </c>
      <c r="B14" t="s">
        <v>7247</v>
      </c>
      <c r="C14" t="s">
        <v>330</v>
      </c>
      <c r="D14" t="s">
        <v>332</v>
      </c>
      <c r="E14" s="277">
        <v>0.89</v>
      </c>
    </row>
    <row r="15" spans="1:5" x14ac:dyDescent="0.25">
      <c r="A15">
        <v>39131</v>
      </c>
      <c r="B15" t="s">
        <v>7248</v>
      </c>
      <c r="C15" t="s">
        <v>330</v>
      </c>
      <c r="D15" t="s">
        <v>332</v>
      </c>
      <c r="E15" s="277">
        <v>2.63</v>
      </c>
    </row>
    <row r="16" spans="1:5" x14ac:dyDescent="0.25">
      <c r="A16">
        <v>394</v>
      </c>
      <c r="B16" t="s">
        <v>7249</v>
      </c>
      <c r="C16" t="s">
        <v>330</v>
      </c>
      <c r="D16" t="s">
        <v>332</v>
      </c>
      <c r="E16" s="277">
        <v>2.67</v>
      </c>
    </row>
    <row r="17" spans="1:5" x14ac:dyDescent="0.25">
      <c r="A17">
        <v>39130</v>
      </c>
      <c r="B17" t="s">
        <v>7250</v>
      </c>
      <c r="C17" t="s">
        <v>330</v>
      </c>
      <c r="D17" t="s">
        <v>332</v>
      </c>
      <c r="E17" s="277">
        <v>2.4</v>
      </c>
    </row>
    <row r="18" spans="1:5" x14ac:dyDescent="0.25">
      <c r="A18">
        <v>395</v>
      </c>
      <c r="B18" t="s">
        <v>7251</v>
      </c>
      <c r="C18" t="s">
        <v>330</v>
      </c>
      <c r="D18" t="s">
        <v>332</v>
      </c>
      <c r="E18" s="277">
        <v>2.57</v>
      </c>
    </row>
    <row r="19" spans="1:5" x14ac:dyDescent="0.25">
      <c r="A19">
        <v>39127</v>
      </c>
      <c r="B19" t="s">
        <v>7252</v>
      </c>
      <c r="C19" t="s">
        <v>330</v>
      </c>
      <c r="D19" t="s">
        <v>332</v>
      </c>
      <c r="E19" s="277">
        <v>1.26</v>
      </c>
    </row>
    <row r="20" spans="1:5" x14ac:dyDescent="0.25">
      <c r="A20">
        <v>392</v>
      </c>
      <c r="B20" t="s">
        <v>7253</v>
      </c>
      <c r="C20" t="s">
        <v>330</v>
      </c>
      <c r="D20" t="s">
        <v>332</v>
      </c>
      <c r="E20" s="277">
        <v>1.3</v>
      </c>
    </row>
    <row r="21" spans="1:5" x14ac:dyDescent="0.25">
      <c r="A21">
        <v>39129</v>
      </c>
      <c r="B21" t="s">
        <v>7254</v>
      </c>
      <c r="C21" t="s">
        <v>330</v>
      </c>
      <c r="D21" t="s">
        <v>332</v>
      </c>
      <c r="E21" s="277">
        <v>1.48</v>
      </c>
    </row>
    <row r="22" spans="1:5" x14ac:dyDescent="0.25">
      <c r="A22">
        <v>393</v>
      </c>
      <c r="B22" t="s">
        <v>7255</v>
      </c>
      <c r="C22" t="s">
        <v>330</v>
      </c>
      <c r="D22" t="s">
        <v>331</v>
      </c>
      <c r="E22" s="277">
        <v>1.55</v>
      </c>
    </row>
    <row r="23" spans="1:5" x14ac:dyDescent="0.25">
      <c r="A23">
        <v>39133</v>
      </c>
      <c r="B23" t="s">
        <v>7256</v>
      </c>
      <c r="C23" t="s">
        <v>330</v>
      </c>
      <c r="D23" t="s">
        <v>332</v>
      </c>
      <c r="E23" s="277">
        <v>3.46</v>
      </c>
    </row>
    <row r="24" spans="1:5" x14ac:dyDescent="0.25">
      <c r="A24">
        <v>397</v>
      </c>
      <c r="B24" t="s">
        <v>7257</v>
      </c>
      <c r="C24" t="s">
        <v>330</v>
      </c>
      <c r="D24" t="s">
        <v>332</v>
      </c>
      <c r="E24" s="277">
        <v>3.82</v>
      </c>
    </row>
    <row r="25" spans="1:5" x14ac:dyDescent="0.25">
      <c r="A25">
        <v>39132</v>
      </c>
      <c r="B25" t="s">
        <v>7258</v>
      </c>
      <c r="C25" t="s">
        <v>330</v>
      </c>
      <c r="D25" t="s">
        <v>332</v>
      </c>
      <c r="E25" s="277">
        <v>2.77</v>
      </c>
    </row>
    <row r="26" spans="1:5" x14ac:dyDescent="0.25">
      <c r="A26">
        <v>396</v>
      </c>
      <c r="B26" t="s">
        <v>7259</v>
      </c>
      <c r="C26" t="s">
        <v>330</v>
      </c>
      <c r="D26" t="s">
        <v>332</v>
      </c>
      <c r="E26" s="277">
        <v>2.96</v>
      </c>
    </row>
    <row r="27" spans="1:5" x14ac:dyDescent="0.25">
      <c r="A27">
        <v>39135</v>
      </c>
      <c r="B27" t="s">
        <v>7260</v>
      </c>
      <c r="C27" t="s">
        <v>330</v>
      </c>
      <c r="D27" t="s">
        <v>332</v>
      </c>
      <c r="E27" s="277">
        <v>5.54</v>
      </c>
    </row>
    <row r="28" spans="1:5" x14ac:dyDescent="0.25">
      <c r="A28">
        <v>39128</v>
      </c>
      <c r="B28" t="s">
        <v>7261</v>
      </c>
      <c r="C28" t="s">
        <v>330</v>
      </c>
      <c r="D28" t="s">
        <v>332</v>
      </c>
      <c r="E28" s="277">
        <v>1.38</v>
      </c>
    </row>
    <row r="29" spans="1:5" x14ac:dyDescent="0.25">
      <c r="A29">
        <v>400</v>
      </c>
      <c r="B29" t="s">
        <v>7262</v>
      </c>
      <c r="C29" t="s">
        <v>330</v>
      </c>
      <c r="D29" t="s">
        <v>332</v>
      </c>
      <c r="E29" s="277">
        <v>1.35</v>
      </c>
    </row>
    <row r="30" spans="1:5" x14ac:dyDescent="0.25">
      <c r="A30">
        <v>39125</v>
      </c>
      <c r="B30" t="s">
        <v>7263</v>
      </c>
      <c r="C30" t="s">
        <v>330</v>
      </c>
      <c r="D30" t="s">
        <v>332</v>
      </c>
      <c r="E30" s="277">
        <v>1.38</v>
      </c>
    </row>
    <row r="31" spans="1:5" x14ac:dyDescent="0.25">
      <c r="A31">
        <v>39134</v>
      </c>
      <c r="B31" t="s">
        <v>7264</v>
      </c>
      <c r="C31" t="s">
        <v>330</v>
      </c>
      <c r="D31" t="s">
        <v>332</v>
      </c>
      <c r="E31" s="277">
        <v>4.6100000000000003</v>
      </c>
    </row>
    <row r="32" spans="1:5" x14ac:dyDescent="0.25">
      <c r="A32">
        <v>398</v>
      </c>
      <c r="B32" t="s">
        <v>7265</v>
      </c>
      <c r="C32" t="s">
        <v>330</v>
      </c>
      <c r="D32" t="s">
        <v>332</v>
      </c>
      <c r="E32" s="277">
        <v>4.25</v>
      </c>
    </row>
    <row r="33" spans="1:5" x14ac:dyDescent="0.25">
      <c r="A33">
        <v>39126</v>
      </c>
      <c r="B33" t="s">
        <v>7266</v>
      </c>
      <c r="C33" t="s">
        <v>330</v>
      </c>
      <c r="D33" t="s">
        <v>332</v>
      </c>
      <c r="E33" s="277">
        <v>6.23</v>
      </c>
    </row>
    <row r="34" spans="1:5" x14ac:dyDescent="0.25">
      <c r="A34">
        <v>399</v>
      </c>
      <c r="B34" t="s">
        <v>7267</v>
      </c>
      <c r="C34" t="s">
        <v>330</v>
      </c>
      <c r="D34" t="s">
        <v>332</v>
      </c>
      <c r="E34" s="277">
        <v>5.49</v>
      </c>
    </row>
    <row r="35" spans="1:5" x14ac:dyDescent="0.25">
      <c r="A35">
        <v>39158</v>
      </c>
      <c r="B35" t="s">
        <v>7268</v>
      </c>
      <c r="C35" t="s">
        <v>330</v>
      </c>
      <c r="D35" t="s">
        <v>332</v>
      </c>
      <c r="E35" s="277">
        <v>14.74</v>
      </c>
    </row>
    <row r="36" spans="1:5" x14ac:dyDescent="0.25">
      <c r="A36">
        <v>39141</v>
      </c>
      <c r="B36" t="s">
        <v>7269</v>
      </c>
      <c r="C36" t="s">
        <v>330</v>
      </c>
      <c r="D36" t="s">
        <v>332</v>
      </c>
      <c r="E36" s="277">
        <v>1.07</v>
      </c>
    </row>
    <row r="37" spans="1:5" x14ac:dyDescent="0.25">
      <c r="A37">
        <v>39140</v>
      </c>
      <c r="B37" t="s">
        <v>7270</v>
      </c>
      <c r="C37" t="s">
        <v>330</v>
      </c>
      <c r="D37" t="s">
        <v>332</v>
      </c>
      <c r="E37" s="277">
        <v>0.97</v>
      </c>
    </row>
    <row r="38" spans="1:5" x14ac:dyDescent="0.25">
      <c r="A38">
        <v>39137</v>
      </c>
      <c r="B38" t="s">
        <v>7271</v>
      </c>
      <c r="C38" t="s">
        <v>330</v>
      </c>
      <c r="D38" t="s">
        <v>332</v>
      </c>
      <c r="E38" s="277">
        <v>0.56000000000000005</v>
      </c>
    </row>
    <row r="39" spans="1:5" x14ac:dyDescent="0.25">
      <c r="A39">
        <v>39139</v>
      </c>
      <c r="B39" t="s">
        <v>7272</v>
      </c>
      <c r="C39" t="s">
        <v>330</v>
      </c>
      <c r="D39" t="s">
        <v>332</v>
      </c>
      <c r="E39" s="277">
        <v>0.8</v>
      </c>
    </row>
    <row r="40" spans="1:5" x14ac:dyDescent="0.25">
      <c r="A40">
        <v>39143</v>
      </c>
      <c r="B40" t="s">
        <v>7273</v>
      </c>
      <c r="C40" t="s">
        <v>330</v>
      </c>
      <c r="D40" t="s">
        <v>332</v>
      </c>
      <c r="E40" s="277">
        <v>2.2000000000000002</v>
      </c>
    </row>
    <row r="41" spans="1:5" x14ac:dyDescent="0.25">
      <c r="A41">
        <v>39142</v>
      </c>
      <c r="B41" t="s">
        <v>7274</v>
      </c>
      <c r="C41" t="s">
        <v>330</v>
      </c>
      <c r="D41" t="s">
        <v>332</v>
      </c>
      <c r="E41" s="277">
        <v>1.58</v>
      </c>
    </row>
    <row r="42" spans="1:5" x14ac:dyDescent="0.25">
      <c r="A42">
        <v>39138</v>
      </c>
      <c r="B42" t="s">
        <v>7275</v>
      </c>
      <c r="C42" t="s">
        <v>330</v>
      </c>
      <c r="D42" t="s">
        <v>332</v>
      </c>
      <c r="E42" s="277">
        <v>0.59</v>
      </c>
    </row>
    <row r="43" spans="1:5" x14ac:dyDescent="0.25">
      <c r="A43">
        <v>39136</v>
      </c>
      <c r="B43" t="s">
        <v>7276</v>
      </c>
      <c r="C43" t="s">
        <v>330</v>
      </c>
      <c r="D43" t="s">
        <v>332</v>
      </c>
      <c r="E43" s="277">
        <v>0.39</v>
      </c>
    </row>
    <row r="44" spans="1:5" x14ac:dyDescent="0.25">
      <c r="A44">
        <v>39144</v>
      </c>
      <c r="B44" t="s">
        <v>7277</v>
      </c>
      <c r="C44" t="s">
        <v>330</v>
      </c>
      <c r="D44" t="s">
        <v>332</v>
      </c>
      <c r="E44" s="277">
        <v>2.57</v>
      </c>
    </row>
    <row r="45" spans="1:5" x14ac:dyDescent="0.25">
      <c r="A45">
        <v>39145</v>
      </c>
      <c r="B45" t="s">
        <v>7278</v>
      </c>
      <c r="C45" t="s">
        <v>330</v>
      </c>
      <c r="D45" t="s">
        <v>332</v>
      </c>
      <c r="E45" s="277">
        <v>4.2300000000000004</v>
      </c>
    </row>
    <row r="46" spans="1:5" x14ac:dyDescent="0.25">
      <c r="A46">
        <v>12615</v>
      </c>
      <c r="B46" t="s">
        <v>12839</v>
      </c>
      <c r="C46" t="s">
        <v>330</v>
      </c>
      <c r="D46" t="s">
        <v>332</v>
      </c>
      <c r="E46" s="277">
        <v>12.74</v>
      </c>
    </row>
    <row r="47" spans="1:5" x14ac:dyDescent="0.25">
      <c r="A47">
        <v>11927</v>
      </c>
      <c r="B47" t="s">
        <v>7279</v>
      </c>
      <c r="C47" t="s">
        <v>330</v>
      </c>
      <c r="D47" t="s">
        <v>334</v>
      </c>
      <c r="E47" s="277">
        <v>8.6300000000000008</v>
      </c>
    </row>
    <row r="48" spans="1:5" x14ac:dyDescent="0.25">
      <c r="A48">
        <v>11928</v>
      </c>
      <c r="B48" t="s">
        <v>7280</v>
      </c>
      <c r="C48" t="s">
        <v>330</v>
      </c>
      <c r="D48" t="s">
        <v>334</v>
      </c>
      <c r="E48" s="277">
        <v>9.89</v>
      </c>
    </row>
    <row r="49" spans="1:5" x14ac:dyDescent="0.25">
      <c r="A49">
        <v>11929</v>
      </c>
      <c r="B49" t="s">
        <v>7281</v>
      </c>
      <c r="C49" t="s">
        <v>330</v>
      </c>
      <c r="D49" t="s">
        <v>334</v>
      </c>
      <c r="E49" s="277">
        <v>15.29</v>
      </c>
    </row>
    <row r="50" spans="1:5" x14ac:dyDescent="0.25">
      <c r="A50">
        <v>36801</v>
      </c>
      <c r="B50" t="s">
        <v>7282</v>
      </c>
      <c r="C50" t="s">
        <v>330</v>
      </c>
      <c r="D50" t="s">
        <v>332</v>
      </c>
      <c r="E50" s="277">
        <v>36.44</v>
      </c>
    </row>
    <row r="51" spans="1:5" x14ac:dyDescent="0.25">
      <c r="A51">
        <v>36246</v>
      </c>
      <c r="B51" t="s">
        <v>7283</v>
      </c>
      <c r="C51" t="s">
        <v>335</v>
      </c>
      <c r="D51" t="s">
        <v>332</v>
      </c>
      <c r="E51" s="277">
        <v>3.39</v>
      </c>
    </row>
    <row r="52" spans="1:5" x14ac:dyDescent="0.25">
      <c r="A52">
        <v>37600</v>
      </c>
      <c r="B52" t="s">
        <v>7284</v>
      </c>
      <c r="C52" t="s">
        <v>330</v>
      </c>
      <c r="D52" t="s">
        <v>334</v>
      </c>
      <c r="E52" s="277">
        <v>112.99</v>
      </c>
    </row>
    <row r="53" spans="1:5" x14ac:dyDescent="0.25">
      <c r="A53">
        <v>37599</v>
      </c>
      <c r="B53" t="s">
        <v>7285</v>
      </c>
      <c r="C53" t="s">
        <v>330</v>
      </c>
      <c r="D53" t="s">
        <v>334</v>
      </c>
      <c r="E53" s="277">
        <v>105.16</v>
      </c>
    </row>
    <row r="54" spans="1:5" x14ac:dyDescent="0.25">
      <c r="A54">
        <v>1</v>
      </c>
      <c r="B54" t="s">
        <v>7286</v>
      </c>
      <c r="C54" t="s">
        <v>336</v>
      </c>
      <c r="D54" t="s">
        <v>331</v>
      </c>
      <c r="E54" s="277">
        <v>68.61</v>
      </c>
    </row>
    <row r="55" spans="1:5" x14ac:dyDescent="0.25">
      <c r="A55">
        <v>3</v>
      </c>
      <c r="B55" t="s">
        <v>7287</v>
      </c>
      <c r="C55" t="s">
        <v>337</v>
      </c>
      <c r="D55" t="s">
        <v>332</v>
      </c>
      <c r="E55" s="277">
        <v>15.17</v>
      </c>
    </row>
    <row r="56" spans="1:5" x14ac:dyDescent="0.25">
      <c r="A56">
        <v>43054</v>
      </c>
      <c r="B56" t="s">
        <v>7288</v>
      </c>
      <c r="C56" t="s">
        <v>336</v>
      </c>
      <c r="D56" t="s">
        <v>332</v>
      </c>
      <c r="E56" s="277">
        <v>10.24</v>
      </c>
    </row>
    <row r="57" spans="1:5" x14ac:dyDescent="0.25">
      <c r="A57">
        <v>42402</v>
      </c>
      <c r="B57" t="s">
        <v>7289</v>
      </c>
      <c r="C57" t="s">
        <v>336</v>
      </c>
      <c r="D57" t="s">
        <v>332</v>
      </c>
      <c r="E57" s="277">
        <v>9.7899999999999991</v>
      </c>
    </row>
    <row r="58" spans="1:5" x14ac:dyDescent="0.25">
      <c r="A58">
        <v>42403</v>
      </c>
      <c r="B58" t="s">
        <v>7290</v>
      </c>
      <c r="C58" t="s">
        <v>336</v>
      </c>
      <c r="D58" t="s">
        <v>332</v>
      </c>
      <c r="E58" s="277">
        <v>12.56</v>
      </c>
    </row>
    <row r="59" spans="1:5" x14ac:dyDescent="0.25">
      <c r="A59">
        <v>42404</v>
      </c>
      <c r="B59" t="s">
        <v>7291</v>
      </c>
      <c r="C59" t="s">
        <v>336</v>
      </c>
      <c r="D59" t="s">
        <v>332</v>
      </c>
      <c r="E59" s="277">
        <v>12.49</v>
      </c>
    </row>
    <row r="60" spans="1:5" x14ac:dyDescent="0.25">
      <c r="A60">
        <v>42405</v>
      </c>
      <c r="B60" t="s">
        <v>7292</v>
      </c>
      <c r="C60" t="s">
        <v>336</v>
      </c>
      <c r="D60" t="s">
        <v>332</v>
      </c>
      <c r="E60" s="277">
        <v>13.3</v>
      </c>
    </row>
    <row r="61" spans="1:5" x14ac:dyDescent="0.25">
      <c r="A61">
        <v>34341</v>
      </c>
      <c r="B61" t="s">
        <v>7293</v>
      </c>
      <c r="C61" t="s">
        <v>336</v>
      </c>
      <c r="D61" t="s">
        <v>332</v>
      </c>
      <c r="E61" s="277">
        <v>11.55</v>
      </c>
    </row>
    <row r="62" spans="1:5" x14ac:dyDescent="0.25">
      <c r="A62">
        <v>43053</v>
      </c>
      <c r="B62" t="s">
        <v>7294</v>
      </c>
      <c r="C62" t="s">
        <v>336</v>
      </c>
      <c r="D62" t="s">
        <v>332</v>
      </c>
      <c r="E62" s="277">
        <v>9.15</v>
      </c>
    </row>
    <row r="63" spans="1:5" x14ac:dyDescent="0.25">
      <c r="A63">
        <v>43058</v>
      </c>
      <c r="B63" t="s">
        <v>7295</v>
      </c>
      <c r="C63" t="s">
        <v>336</v>
      </c>
      <c r="D63" t="s">
        <v>332</v>
      </c>
      <c r="E63" s="277">
        <v>9.49</v>
      </c>
    </row>
    <row r="64" spans="1:5" x14ac:dyDescent="0.25">
      <c r="A64">
        <v>34</v>
      </c>
      <c r="B64" t="s">
        <v>7296</v>
      </c>
      <c r="C64" t="s">
        <v>336</v>
      </c>
      <c r="D64" t="s">
        <v>332</v>
      </c>
      <c r="E64" s="277">
        <v>9.5299999999999994</v>
      </c>
    </row>
    <row r="65" spans="1:5" x14ac:dyDescent="0.25">
      <c r="A65">
        <v>43055</v>
      </c>
      <c r="B65" t="s">
        <v>7297</v>
      </c>
      <c r="C65" t="s">
        <v>336</v>
      </c>
      <c r="D65" t="s">
        <v>331</v>
      </c>
      <c r="E65" s="277">
        <v>8.26</v>
      </c>
    </row>
    <row r="66" spans="1:5" x14ac:dyDescent="0.25">
      <c r="A66">
        <v>43056</v>
      </c>
      <c r="B66" t="s">
        <v>7298</v>
      </c>
      <c r="C66" t="s">
        <v>336</v>
      </c>
      <c r="D66" t="s">
        <v>332</v>
      </c>
      <c r="E66" s="277">
        <v>9.52</v>
      </c>
    </row>
    <row r="67" spans="1:5" x14ac:dyDescent="0.25">
      <c r="A67">
        <v>43057</v>
      </c>
      <c r="B67" t="s">
        <v>7299</v>
      </c>
      <c r="C67" t="s">
        <v>336</v>
      </c>
      <c r="D67" t="s">
        <v>332</v>
      </c>
      <c r="E67" s="277">
        <v>10.47</v>
      </c>
    </row>
    <row r="68" spans="1:5" x14ac:dyDescent="0.25">
      <c r="A68">
        <v>34449</v>
      </c>
      <c r="B68" t="s">
        <v>7300</v>
      </c>
      <c r="C68" t="s">
        <v>336</v>
      </c>
      <c r="D68" t="s">
        <v>332</v>
      </c>
      <c r="E68" s="277">
        <v>11.19</v>
      </c>
    </row>
    <row r="69" spans="1:5" x14ac:dyDescent="0.25">
      <c r="A69">
        <v>32</v>
      </c>
      <c r="B69" t="s">
        <v>7301</v>
      </c>
      <c r="C69" t="s">
        <v>336</v>
      </c>
      <c r="D69" t="s">
        <v>332</v>
      </c>
      <c r="E69" s="277">
        <v>10.06</v>
      </c>
    </row>
    <row r="70" spans="1:5" x14ac:dyDescent="0.25">
      <c r="A70">
        <v>33</v>
      </c>
      <c r="B70" t="s">
        <v>7302</v>
      </c>
      <c r="C70" t="s">
        <v>336</v>
      </c>
      <c r="D70" t="s">
        <v>332</v>
      </c>
      <c r="E70" s="277">
        <v>10.119999999999999</v>
      </c>
    </row>
    <row r="71" spans="1:5" x14ac:dyDescent="0.25">
      <c r="A71">
        <v>43061</v>
      </c>
      <c r="B71" t="s">
        <v>7303</v>
      </c>
      <c r="C71" t="s">
        <v>336</v>
      </c>
      <c r="D71" t="s">
        <v>332</v>
      </c>
      <c r="E71" s="277">
        <v>9.4499999999999993</v>
      </c>
    </row>
    <row r="72" spans="1:5" x14ac:dyDescent="0.25">
      <c r="A72">
        <v>43059</v>
      </c>
      <c r="B72" t="s">
        <v>7304</v>
      </c>
      <c r="C72" t="s">
        <v>336</v>
      </c>
      <c r="D72" t="s">
        <v>332</v>
      </c>
      <c r="E72" s="277">
        <v>9.02</v>
      </c>
    </row>
    <row r="73" spans="1:5" x14ac:dyDescent="0.25">
      <c r="A73">
        <v>43062</v>
      </c>
      <c r="B73" t="s">
        <v>7305</v>
      </c>
      <c r="C73" t="s">
        <v>336</v>
      </c>
      <c r="D73" t="s">
        <v>332</v>
      </c>
      <c r="E73" s="277">
        <v>10</v>
      </c>
    </row>
    <row r="74" spans="1:5" x14ac:dyDescent="0.25">
      <c r="A74">
        <v>43060</v>
      </c>
      <c r="B74" t="s">
        <v>7306</v>
      </c>
      <c r="C74" t="s">
        <v>336</v>
      </c>
      <c r="D74" t="s">
        <v>332</v>
      </c>
      <c r="E74" s="277">
        <v>7.86</v>
      </c>
    </row>
    <row r="75" spans="1:5" x14ac:dyDescent="0.25">
      <c r="A75">
        <v>40410</v>
      </c>
      <c r="B75" t="s">
        <v>7307</v>
      </c>
      <c r="C75" t="s">
        <v>330</v>
      </c>
      <c r="D75" t="s">
        <v>334</v>
      </c>
      <c r="E75" s="277">
        <v>26.3</v>
      </c>
    </row>
    <row r="76" spans="1:5" x14ac:dyDescent="0.25">
      <c r="A76">
        <v>40411</v>
      </c>
      <c r="B76" t="s">
        <v>7308</v>
      </c>
      <c r="C76" t="s">
        <v>330</v>
      </c>
      <c r="D76" t="s">
        <v>334</v>
      </c>
      <c r="E76" s="277">
        <v>28.54</v>
      </c>
    </row>
    <row r="77" spans="1:5" x14ac:dyDescent="0.25">
      <c r="A77">
        <v>40412</v>
      </c>
      <c r="B77" t="s">
        <v>7309</v>
      </c>
      <c r="C77" t="s">
        <v>330</v>
      </c>
      <c r="D77" t="s">
        <v>334</v>
      </c>
      <c r="E77" s="277">
        <v>32.03</v>
      </c>
    </row>
    <row r="78" spans="1:5" x14ac:dyDescent="0.25">
      <c r="A78">
        <v>44254</v>
      </c>
      <c r="B78" t="s">
        <v>12840</v>
      </c>
      <c r="C78" t="s">
        <v>330</v>
      </c>
      <c r="D78" t="s">
        <v>332</v>
      </c>
      <c r="E78" s="277">
        <v>27.11</v>
      </c>
    </row>
    <row r="79" spans="1:5" x14ac:dyDescent="0.25">
      <c r="A79">
        <v>44255</v>
      </c>
      <c r="B79" t="s">
        <v>12841</v>
      </c>
      <c r="C79" t="s">
        <v>330</v>
      </c>
      <c r="D79" t="s">
        <v>332</v>
      </c>
      <c r="E79" s="277">
        <v>30.05</v>
      </c>
    </row>
    <row r="80" spans="1:5" x14ac:dyDescent="0.25">
      <c r="A80">
        <v>44256</v>
      </c>
      <c r="B80" t="s">
        <v>12842</v>
      </c>
      <c r="C80" t="s">
        <v>330</v>
      </c>
      <c r="D80" t="s">
        <v>332</v>
      </c>
      <c r="E80" s="277">
        <v>33.94</v>
      </c>
    </row>
    <row r="81" spans="1:5" x14ac:dyDescent="0.25">
      <c r="A81">
        <v>44257</v>
      </c>
      <c r="B81" t="s">
        <v>12843</v>
      </c>
      <c r="C81" t="s">
        <v>330</v>
      </c>
      <c r="D81" t="s">
        <v>332</v>
      </c>
      <c r="E81" s="277">
        <v>53.7</v>
      </c>
    </row>
    <row r="82" spans="1:5" x14ac:dyDescent="0.25">
      <c r="A82">
        <v>44258</v>
      </c>
      <c r="B82" t="s">
        <v>12844</v>
      </c>
      <c r="C82" t="s">
        <v>330</v>
      </c>
      <c r="D82" t="s">
        <v>332</v>
      </c>
      <c r="E82" s="277">
        <v>61.37</v>
      </c>
    </row>
    <row r="83" spans="1:5" x14ac:dyDescent="0.25">
      <c r="A83">
        <v>44259</v>
      </c>
      <c r="B83" t="s">
        <v>12845</v>
      </c>
      <c r="C83" t="s">
        <v>330</v>
      </c>
      <c r="D83" t="s">
        <v>332</v>
      </c>
      <c r="E83" s="277">
        <v>84.24</v>
      </c>
    </row>
    <row r="84" spans="1:5" x14ac:dyDescent="0.25">
      <c r="A84">
        <v>38838</v>
      </c>
      <c r="B84" t="s">
        <v>7310</v>
      </c>
      <c r="C84" t="s">
        <v>330</v>
      </c>
      <c r="D84" t="s">
        <v>334</v>
      </c>
      <c r="E84" s="277">
        <v>8.11</v>
      </c>
    </row>
    <row r="85" spans="1:5" x14ac:dyDescent="0.25">
      <c r="A85">
        <v>38839</v>
      </c>
      <c r="B85" t="s">
        <v>7311</v>
      </c>
      <c r="C85" t="s">
        <v>330</v>
      </c>
      <c r="D85" t="s">
        <v>334</v>
      </c>
      <c r="E85" s="277">
        <v>9.5500000000000007</v>
      </c>
    </row>
    <row r="86" spans="1:5" x14ac:dyDescent="0.25">
      <c r="A86">
        <v>55</v>
      </c>
      <c r="B86" t="s">
        <v>7312</v>
      </c>
      <c r="C86" t="s">
        <v>330</v>
      </c>
      <c r="D86" t="s">
        <v>334</v>
      </c>
      <c r="E86" s="277">
        <v>4.08</v>
      </c>
    </row>
    <row r="87" spans="1:5" x14ac:dyDescent="0.25">
      <c r="A87">
        <v>61</v>
      </c>
      <c r="B87" t="s">
        <v>7313</v>
      </c>
      <c r="C87" t="s">
        <v>330</v>
      </c>
      <c r="D87" t="s">
        <v>334</v>
      </c>
      <c r="E87" s="277">
        <v>3.86</v>
      </c>
    </row>
    <row r="88" spans="1:5" x14ac:dyDescent="0.25">
      <c r="A88">
        <v>62</v>
      </c>
      <c r="B88" t="s">
        <v>7314</v>
      </c>
      <c r="C88" t="s">
        <v>330</v>
      </c>
      <c r="D88" t="s">
        <v>334</v>
      </c>
      <c r="E88" s="277">
        <v>7.99</v>
      </c>
    </row>
    <row r="89" spans="1:5" x14ac:dyDescent="0.25">
      <c r="A89">
        <v>103</v>
      </c>
      <c r="B89" t="s">
        <v>7315</v>
      </c>
      <c r="C89" t="s">
        <v>330</v>
      </c>
      <c r="D89" t="s">
        <v>332</v>
      </c>
      <c r="E89" s="277">
        <v>52.91</v>
      </c>
    </row>
    <row r="90" spans="1:5" x14ac:dyDescent="0.25">
      <c r="A90">
        <v>107</v>
      </c>
      <c r="B90" t="s">
        <v>7316</v>
      </c>
      <c r="C90" t="s">
        <v>330</v>
      </c>
      <c r="D90" t="s">
        <v>332</v>
      </c>
      <c r="E90" s="277">
        <v>0.99</v>
      </c>
    </row>
    <row r="91" spans="1:5" x14ac:dyDescent="0.25">
      <c r="A91">
        <v>65</v>
      </c>
      <c r="B91" t="s">
        <v>7317</v>
      </c>
      <c r="C91" t="s">
        <v>330</v>
      </c>
      <c r="D91" t="s">
        <v>332</v>
      </c>
      <c r="E91" s="277">
        <v>1.0900000000000001</v>
      </c>
    </row>
    <row r="92" spans="1:5" x14ac:dyDescent="0.25">
      <c r="A92">
        <v>108</v>
      </c>
      <c r="B92" t="s">
        <v>7318</v>
      </c>
      <c r="C92" t="s">
        <v>330</v>
      </c>
      <c r="D92" t="s">
        <v>332</v>
      </c>
      <c r="E92" s="277">
        <v>2.19</v>
      </c>
    </row>
    <row r="93" spans="1:5" x14ac:dyDescent="0.25">
      <c r="A93">
        <v>110</v>
      </c>
      <c r="B93" t="s">
        <v>7319</v>
      </c>
      <c r="C93" t="s">
        <v>330</v>
      </c>
      <c r="D93" t="s">
        <v>332</v>
      </c>
      <c r="E93" s="277">
        <v>7.61</v>
      </c>
    </row>
    <row r="94" spans="1:5" x14ac:dyDescent="0.25">
      <c r="A94">
        <v>109</v>
      </c>
      <c r="B94" t="s">
        <v>7320</v>
      </c>
      <c r="C94" t="s">
        <v>330</v>
      </c>
      <c r="D94" t="s">
        <v>332</v>
      </c>
      <c r="E94" s="277">
        <v>4.53</v>
      </c>
    </row>
    <row r="95" spans="1:5" x14ac:dyDescent="0.25">
      <c r="A95">
        <v>111</v>
      </c>
      <c r="B95" t="s">
        <v>7321</v>
      </c>
      <c r="C95" t="s">
        <v>330</v>
      </c>
      <c r="D95" t="s">
        <v>332</v>
      </c>
      <c r="E95" s="277">
        <v>10.3</v>
      </c>
    </row>
    <row r="96" spans="1:5" x14ac:dyDescent="0.25">
      <c r="A96">
        <v>112</v>
      </c>
      <c r="B96" t="s">
        <v>7322</v>
      </c>
      <c r="C96" t="s">
        <v>330</v>
      </c>
      <c r="D96" t="s">
        <v>332</v>
      </c>
      <c r="E96" s="277">
        <v>5.46</v>
      </c>
    </row>
    <row r="97" spans="1:5" x14ac:dyDescent="0.25">
      <c r="A97">
        <v>113</v>
      </c>
      <c r="B97" t="s">
        <v>7323</v>
      </c>
      <c r="C97" t="s">
        <v>330</v>
      </c>
      <c r="D97" t="s">
        <v>332</v>
      </c>
      <c r="E97" s="277">
        <v>13.66</v>
      </c>
    </row>
    <row r="98" spans="1:5" x14ac:dyDescent="0.25">
      <c r="A98">
        <v>104</v>
      </c>
      <c r="B98" t="s">
        <v>7324</v>
      </c>
      <c r="C98" t="s">
        <v>330</v>
      </c>
      <c r="D98" t="s">
        <v>332</v>
      </c>
      <c r="E98" s="277">
        <v>23.78</v>
      </c>
    </row>
    <row r="99" spans="1:5" x14ac:dyDescent="0.25">
      <c r="A99">
        <v>102</v>
      </c>
      <c r="B99" t="s">
        <v>7325</v>
      </c>
      <c r="C99" t="s">
        <v>330</v>
      </c>
      <c r="D99" t="s">
        <v>332</v>
      </c>
      <c r="E99" s="277">
        <v>32.78</v>
      </c>
    </row>
    <row r="100" spans="1:5" x14ac:dyDescent="0.25">
      <c r="A100">
        <v>95</v>
      </c>
      <c r="B100" t="s">
        <v>7326</v>
      </c>
      <c r="C100" t="s">
        <v>330</v>
      </c>
      <c r="D100" t="s">
        <v>332</v>
      </c>
      <c r="E100" s="277">
        <v>13.85</v>
      </c>
    </row>
    <row r="101" spans="1:5" x14ac:dyDescent="0.25">
      <c r="A101">
        <v>96</v>
      </c>
      <c r="B101" t="s">
        <v>7327</v>
      </c>
      <c r="C101" t="s">
        <v>330</v>
      </c>
      <c r="D101" t="s">
        <v>332</v>
      </c>
      <c r="E101" s="277">
        <v>15.07</v>
      </c>
    </row>
    <row r="102" spans="1:5" x14ac:dyDescent="0.25">
      <c r="A102">
        <v>97</v>
      </c>
      <c r="B102" t="s">
        <v>7328</v>
      </c>
      <c r="C102" t="s">
        <v>330</v>
      </c>
      <c r="D102" t="s">
        <v>332</v>
      </c>
      <c r="E102" s="277">
        <v>22.67</v>
      </c>
    </row>
    <row r="103" spans="1:5" x14ac:dyDescent="0.25">
      <c r="A103">
        <v>98</v>
      </c>
      <c r="B103" t="s">
        <v>7329</v>
      </c>
      <c r="C103" t="s">
        <v>330</v>
      </c>
      <c r="D103" t="s">
        <v>332</v>
      </c>
      <c r="E103" s="277">
        <v>33.94</v>
      </c>
    </row>
    <row r="104" spans="1:5" x14ac:dyDescent="0.25">
      <c r="A104">
        <v>99</v>
      </c>
      <c r="B104" t="s">
        <v>7330</v>
      </c>
      <c r="C104" t="s">
        <v>330</v>
      </c>
      <c r="D104" t="s">
        <v>332</v>
      </c>
      <c r="E104" s="277">
        <v>32.08</v>
      </c>
    </row>
    <row r="105" spans="1:5" x14ac:dyDescent="0.25">
      <c r="A105">
        <v>100</v>
      </c>
      <c r="B105" t="s">
        <v>7331</v>
      </c>
      <c r="C105" t="s">
        <v>330</v>
      </c>
      <c r="D105" t="s">
        <v>332</v>
      </c>
      <c r="E105" s="277">
        <v>56.04</v>
      </c>
    </row>
    <row r="106" spans="1:5" x14ac:dyDescent="0.25">
      <c r="A106">
        <v>75</v>
      </c>
      <c r="B106" t="s">
        <v>7332</v>
      </c>
      <c r="C106" t="s">
        <v>330</v>
      </c>
      <c r="D106" t="s">
        <v>332</v>
      </c>
      <c r="E106" s="277">
        <v>326.75</v>
      </c>
    </row>
    <row r="107" spans="1:5" x14ac:dyDescent="0.25">
      <c r="A107">
        <v>83</v>
      </c>
      <c r="B107" t="s">
        <v>7333</v>
      </c>
      <c r="C107" t="s">
        <v>330</v>
      </c>
      <c r="D107" t="s">
        <v>332</v>
      </c>
      <c r="E107" s="277">
        <v>261.22000000000003</v>
      </c>
    </row>
    <row r="108" spans="1:5" x14ac:dyDescent="0.25">
      <c r="A108">
        <v>74</v>
      </c>
      <c r="B108" t="s">
        <v>7334</v>
      </c>
      <c r="C108" t="s">
        <v>330</v>
      </c>
      <c r="D108" t="s">
        <v>332</v>
      </c>
      <c r="E108" s="277">
        <v>373.48</v>
      </c>
    </row>
    <row r="109" spans="1:5" x14ac:dyDescent="0.25">
      <c r="A109">
        <v>106</v>
      </c>
      <c r="B109" t="s">
        <v>7335</v>
      </c>
      <c r="C109" t="s">
        <v>330</v>
      </c>
      <c r="D109" t="s">
        <v>332</v>
      </c>
      <c r="E109" s="277">
        <v>472.28</v>
      </c>
    </row>
    <row r="110" spans="1:5" x14ac:dyDescent="0.25">
      <c r="A110">
        <v>88</v>
      </c>
      <c r="B110" t="s">
        <v>7336</v>
      </c>
      <c r="C110" t="s">
        <v>330</v>
      </c>
      <c r="D110" t="s">
        <v>332</v>
      </c>
      <c r="E110" s="277">
        <v>13.27</v>
      </c>
    </row>
    <row r="111" spans="1:5" x14ac:dyDescent="0.25">
      <c r="A111">
        <v>82</v>
      </c>
      <c r="B111" t="s">
        <v>7337</v>
      </c>
      <c r="C111" t="s">
        <v>330</v>
      </c>
      <c r="D111" t="s">
        <v>332</v>
      </c>
      <c r="E111" s="277">
        <v>248.53</v>
      </c>
    </row>
    <row r="112" spans="1:5" x14ac:dyDescent="0.25">
      <c r="A112">
        <v>105</v>
      </c>
      <c r="B112" t="s">
        <v>7338</v>
      </c>
      <c r="C112" t="s">
        <v>330</v>
      </c>
      <c r="D112" t="s">
        <v>332</v>
      </c>
      <c r="E112" s="277">
        <v>352.17</v>
      </c>
    </row>
    <row r="113" spans="1:5" x14ac:dyDescent="0.25">
      <c r="A113">
        <v>60</v>
      </c>
      <c r="B113" t="s">
        <v>7339</v>
      </c>
      <c r="C113" t="s">
        <v>330</v>
      </c>
      <c r="D113" t="s">
        <v>334</v>
      </c>
      <c r="E113" s="277">
        <v>5.29</v>
      </c>
    </row>
    <row r="114" spans="1:5" x14ac:dyDescent="0.25">
      <c r="A114">
        <v>72</v>
      </c>
      <c r="B114" t="s">
        <v>7340</v>
      </c>
      <c r="C114" t="s">
        <v>330</v>
      </c>
      <c r="D114" t="s">
        <v>332</v>
      </c>
      <c r="E114" s="277">
        <v>61.52</v>
      </c>
    </row>
    <row r="115" spans="1:5" x14ac:dyDescent="0.25">
      <c r="A115">
        <v>67</v>
      </c>
      <c r="B115" t="s">
        <v>12846</v>
      </c>
      <c r="C115" t="s">
        <v>330</v>
      </c>
      <c r="D115" t="s">
        <v>332</v>
      </c>
      <c r="E115" s="277">
        <v>19.89</v>
      </c>
    </row>
    <row r="116" spans="1:5" x14ac:dyDescent="0.25">
      <c r="A116">
        <v>71</v>
      </c>
      <c r="B116" t="s">
        <v>12847</v>
      </c>
      <c r="C116" t="s">
        <v>330</v>
      </c>
      <c r="D116" t="s">
        <v>332</v>
      </c>
      <c r="E116" s="277">
        <v>38</v>
      </c>
    </row>
    <row r="117" spans="1:5" x14ac:dyDescent="0.25">
      <c r="A117">
        <v>73</v>
      </c>
      <c r="B117" t="s">
        <v>12848</v>
      </c>
      <c r="C117" t="s">
        <v>330</v>
      </c>
      <c r="D117" t="s">
        <v>332</v>
      </c>
      <c r="E117" s="277">
        <v>19.03</v>
      </c>
    </row>
    <row r="118" spans="1:5" x14ac:dyDescent="0.25">
      <c r="A118">
        <v>37997</v>
      </c>
      <c r="B118" t="s">
        <v>7341</v>
      </c>
      <c r="C118" t="s">
        <v>330</v>
      </c>
      <c r="D118" t="s">
        <v>332</v>
      </c>
      <c r="E118" s="277">
        <v>16.16</v>
      </c>
    </row>
    <row r="119" spans="1:5" x14ac:dyDescent="0.25">
      <c r="A119">
        <v>37998</v>
      </c>
      <c r="B119" t="s">
        <v>7342</v>
      </c>
      <c r="C119" t="s">
        <v>330</v>
      </c>
      <c r="D119" t="s">
        <v>332</v>
      </c>
      <c r="E119" s="277">
        <v>21.62</v>
      </c>
    </row>
    <row r="120" spans="1:5" x14ac:dyDescent="0.25">
      <c r="A120">
        <v>10899</v>
      </c>
      <c r="B120" t="s">
        <v>7343</v>
      </c>
      <c r="C120" t="s">
        <v>330</v>
      </c>
      <c r="D120" t="s">
        <v>334</v>
      </c>
      <c r="E120" s="277">
        <v>126.17</v>
      </c>
    </row>
    <row r="121" spans="1:5" x14ac:dyDescent="0.25">
      <c r="A121">
        <v>10900</v>
      </c>
      <c r="B121" t="s">
        <v>7344</v>
      </c>
      <c r="C121" t="s">
        <v>330</v>
      </c>
      <c r="D121" t="s">
        <v>334</v>
      </c>
      <c r="E121" s="277">
        <v>98.74</v>
      </c>
    </row>
    <row r="122" spans="1:5" x14ac:dyDescent="0.25">
      <c r="A122">
        <v>46</v>
      </c>
      <c r="B122" t="s">
        <v>7345</v>
      </c>
      <c r="C122" t="s">
        <v>330</v>
      </c>
      <c r="D122" t="s">
        <v>334</v>
      </c>
      <c r="E122" s="277">
        <v>49.02</v>
      </c>
    </row>
    <row r="123" spans="1:5" x14ac:dyDescent="0.25">
      <c r="A123">
        <v>47</v>
      </c>
      <c r="B123" t="s">
        <v>7346</v>
      </c>
      <c r="C123" t="s">
        <v>330</v>
      </c>
      <c r="D123" t="s">
        <v>334</v>
      </c>
      <c r="E123" s="277">
        <v>83.83</v>
      </c>
    </row>
    <row r="124" spans="1:5" x14ac:dyDescent="0.25">
      <c r="A124">
        <v>48</v>
      </c>
      <c r="B124" t="s">
        <v>7347</v>
      </c>
      <c r="C124" t="s">
        <v>330</v>
      </c>
      <c r="D124" t="s">
        <v>334</v>
      </c>
      <c r="E124" s="277">
        <v>21.86</v>
      </c>
    </row>
    <row r="125" spans="1:5" x14ac:dyDescent="0.25">
      <c r="A125">
        <v>52</v>
      </c>
      <c r="B125" t="s">
        <v>7348</v>
      </c>
      <c r="C125" t="s">
        <v>330</v>
      </c>
      <c r="D125" t="s">
        <v>334</v>
      </c>
      <c r="E125" s="277">
        <v>16.61</v>
      </c>
    </row>
    <row r="126" spans="1:5" x14ac:dyDescent="0.25">
      <c r="A126">
        <v>43</v>
      </c>
      <c r="B126" t="s">
        <v>7349</v>
      </c>
      <c r="C126" t="s">
        <v>330</v>
      </c>
      <c r="D126" t="s">
        <v>334</v>
      </c>
      <c r="E126" s="277">
        <v>56.06</v>
      </c>
    </row>
    <row r="127" spans="1:5" x14ac:dyDescent="0.25">
      <c r="A127">
        <v>39719</v>
      </c>
      <c r="B127" t="s">
        <v>7350</v>
      </c>
      <c r="C127" t="s">
        <v>337</v>
      </c>
      <c r="D127" t="s">
        <v>332</v>
      </c>
      <c r="E127" s="277">
        <v>146.11000000000001</v>
      </c>
    </row>
    <row r="128" spans="1:5" x14ac:dyDescent="0.25">
      <c r="A128">
        <v>3410</v>
      </c>
      <c r="B128" t="s">
        <v>7351</v>
      </c>
      <c r="C128" t="s">
        <v>336</v>
      </c>
      <c r="D128" t="s">
        <v>332</v>
      </c>
      <c r="E128" s="277">
        <v>32.86</v>
      </c>
    </row>
    <row r="129" spans="1:5" x14ac:dyDescent="0.25">
      <c r="A129">
        <v>4791</v>
      </c>
      <c r="B129" t="s">
        <v>7352</v>
      </c>
      <c r="C129" t="s">
        <v>336</v>
      </c>
      <c r="D129" t="s">
        <v>332</v>
      </c>
      <c r="E129" s="277">
        <v>49.46</v>
      </c>
    </row>
    <row r="130" spans="1:5" x14ac:dyDescent="0.25">
      <c r="A130">
        <v>157</v>
      </c>
      <c r="B130" t="s">
        <v>7353</v>
      </c>
      <c r="C130" t="s">
        <v>336</v>
      </c>
      <c r="D130" t="s">
        <v>332</v>
      </c>
      <c r="E130" s="277">
        <v>172.56</v>
      </c>
    </row>
    <row r="131" spans="1:5" x14ac:dyDescent="0.25">
      <c r="A131">
        <v>156</v>
      </c>
      <c r="B131" t="s">
        <v>7354</v>
      </c>
      <c r="C131" t="s">
        <v>336</v>
      </c>
      <c r="D131" t="s">
        <v>332</v>
      </c>
      <c r="E131" s="277">
        <v>61.44</v>
      </c>
    </row>
    <row r="132" spans="1:5" x14ac:dyDescent="0.25">
      <c r="A132">
        <v>131</v>
      </c>
      <c r="B132" t="s">
        <v>7355</v>
      </c>
      <c r="C132" t="s">
        <v>336</v>
      </c>
      <c r="D132" t="s">
        <v>332</v>
      </c>
      <c r="E132" s="277">
        <v>52.54</v>
      </c>
    </row>
    <row r="133" spans="1:5" x14ac:dyDescent="0.25">
      <c r="A133">
        <v>21114</v>
      </c>
      <c r="B133" t="s">
        <v>7356</v>
      </c>
      <c r="C133" t="s">
        <v>330</v>
      </c>
      <c r="D133" t="s">
        <v>332</v>
      </c>
      <c r="E133" s="277">
        <v>28.8</v>
      </c>
    </row>
    <row r="134" spans="1:5" x14ac:dyDescent="0.25">
      <c r="A134">
        <v>119</v>
      </c>
      <c r="B134" t="s">
        <v>7357</v>
      </c>
      <c r="C134" t="s">
        <v>330</v>
      </c>
      <c r="D134" t="s">
        <v>331</v>
      </c>
      <c r="E134" s="277">
        <v>7.3</v>
      </c>
    </row>
    <row r="135" spans="1:5" x14ac:dyDescent="0.25">
      <c r="A135">
        <v>122</v>
      </c>
      <c r="B135" t="s">
        <v>7358</v>
      </c>
      <c r="C135" t="s">
        <v>330</v>
      </c>
      <c r="D135" t="s">
        <v>332</v>
      </c>
      <c r="E135" s="277">
        <v>56.16</v>
      </c>
    </row>
    <row r="136" spans="1:5" x14ac:dyDescent="0.25">
      <c r="A136">
        <v>20080</v>
      </c>
      <c r="B136" t="s">
        <v>7359</v>
      </c>
      <c r="C136" t="s">
        <v>330</v>
      </c>
      <c r="D136" t="s">
        <v>332</v>
      </c>
      <c r="E136" s="277">
        <v>18.329999999999998</v>
      </c>
    </row>
    <row r="137" spans="1:5" x14ac:dyDescent="0.25">
      <c r="A137">
        <v>124</v>
      </c>
      <c r="B137" t="s">
        <v>7360</v>
      </c>
      <c r="C137" t="s">
        <v>337</v>
      </c>
      <c r="D137" t="s">
        <v>332</v>
      </c>
      <c r="E137" s="277">
        <v>20.260000000000002</v>
      </c>
    </row>
    <row r="138" spans="1:5" x14ac:dyDescent="0.25">
      <c r="A138">
        <v>7334</v>
      </c>
      <c r="B138" t="s">
        <v>7361</v>
      </c>
      <c r="C138" t="s">
        <v>337</v>
      </c>
      <c r="D138" t="s">
        <v>332</v>
      </c>
      <c r="E138" s="277">
        <v>15.21</v>
      </c>
    </row>
    <row r="139" spans="1:5" x14ac:dyDescent="0.25">
      <c r="A139">
        <v>123</v>
      </c>
      <c r="B139" t="s">
        <v>7362</v>
      </c>
      <c r="C139" t="s">
        <v>337</v>
      </c>
      <c r="D139" t="s">
        <v>331</v>
      </c>
      <c r="E139" s="277">
        <v>8.2899999999999991</v>
      </c>
    </row>
    <row r="140" spans="1:5" x14ac:dyDescent="0.25">
      <c r="A140">
        <v>127</v>
      </c>
      <c r="B140" t="s">
        <v>7363</v>
      </c>
      <c r="C140" t="s">
        <v>337</v>
      </c>
      <c r="D140" t="s">
        <v>332</v>
      </c>
      <c r="E140" s="277">
        <v>19.79</v>
      </c>
    </row>
    <row r="141" spans="1:5" x14ac:dyDescent="0.25">
      <c r="A141">
        <v>41373</v>
      </c>
      <c r="B141" t="s">
        <v>7364</v>
      </c>
      <c r="C141" t="s">
        <v>337</v>
      </c>
      <c r="D141" t="s">
        <v>332</v>
      </c>
      <c r="E141" s="277">
        <v>27.57</v>
      </c>
    </row>
    <row r="142" spans="1:5" x14ac:dyDescent="0.25">
      <c r="A142">
        <v>133</v>
      </c>
      <c r="B142" t="s">
        <v>7365</v>
      </c>
      <c r="C142" t="s">
        <v>337</v>
      </c>
      <c r="D142" t="s">
        <v>332</v>
      </c>
      <c r="E142" s="277">
        <v>8.2200000000000006</v>
      </c>
    </row>
    <row r="143" spans="1:5" x14ac:dyDescent="0.25">
      <c r="A143">
        <v>43617</v>
      </c>
      <c r="B143" t="s">
        <v>7366</v>
      </c>
      <c r="C143" t="s">
        <v>337</v>
      </c>
      <c r="D143" t="s">
        <v>332</v>
      </c>
      <c r="E143" s="277">
        <v>9.18</v>
      </c>
    </row>
    <row r="144" spans="1:5" x14ac:dyDescent="0.25">
      <c r="A144">
        <v>132</v>
      </c>
      <c r="B144" t="s">
        <v>7367</v>
      </c>
      <c r="C144" t="s">
        <v>337</v>
      </c>
      <c r="D144" t="s">
        <v>332</v>
      </c>
      <c r="E144" s="277">
        <v>8.52</v>
      </c>
    </row>
    <row r="145" spans="1:5" x14ac:dyDescent="0.25">
      <c r="A145">
        <v>43618</v>
      </c>
      <c r="B145" t="s">
        <v>7368</v>
      </c>
      <c r="C145" t="s">
        <v>336</v>
      </c>
      <c r="D145" t="s">
        <v>332</v>
      </c>
      <c r="E145" s="277">
        <v>21.45</v>
      </c>
    </row>
    <row r="146" spans="1:5" x14ac:dyDescent="0.25">
      <c r="A146">
        <v>37476</v>
      </c>
      <c r="B146" t="s">
        <v>7369</v>
      </c>
      <c r="C146" t="s">
        <v>330</v>
      </c>
      <c r="D146" t="s">
        <v>332</v>
      </c>
      <c r="E146" s="278">
        <v>2850.53</v>
      </c>
    </row>
    <row r="147" spans="1:5" x14ac:dyDescent="0.25">
      <c r="A147">
        <v>37478</v>
      </c>
      <c r="B147" t="s">
        <v>7370</v>
      </c>
      <c r="C147" t="s">
        <v>330</v>
      </c>
      <c r="D147" t="s">
        <v>332</v>
      </c>
      <c r="E147" s="278">
        <v>3570.36</v>
      </c>
    </row>
    <row r="148" spans="1:5" x14ac:dyDescent="0.25">
      <c r="A148">
        <v>37477</v>
      </c>
      <c r="B148" t="s">
        <v>7371</v>
      </c>
      <c r="C148" t="s">
        <v>330</v>
      </c>
      <c r="D148" t="s">
        <v>332</v>
      </c>
      <c r="E148" s="278">
        <v>4837.2700000000004</v>
      </c>
    </row>
    <row r="149" spans="1:5" x14ac:dyDescent="0.25">
      <c r="A149">
        <v>37479</v>
      </c>
      <c r="B149" t="s">
        <v>7372</v>
      </c>
      <c r="C149" t="s">
        <v>330</v>
      </c>
      <c r="D149" t="s">
        <v>332</v>
      </c>
      <c r="E149" s="278">
        <v>5737.06</v>
      </c>
    </row>
    <row r="150" spans="1:5" x14ac:dyDescent="0.25">
      <c r="A150">
        <v>4319</v>
      </c>
      <c r="B150" t="s">
        <v>7373</v>
      </c>
      <c r="C150" t="s">
        <v>330</v>
      </c>
      <c r="D150" t="s">
        <v>332</v>
      </c>
      <c r="E150" s="277">
        <v>2.2799999999999998</v>
      </c>
    </row>
    <row r="151" spans="1:5" x14ac:dyDescent="0.25">
      <c r="A151">
        <v>42409</v>
      </c>
      <c r="B151" t="s">
        <v>7374</v>
      </c>
      <c r="C151" t="s">
        <v>336</v>
      </c>
      <c r="D151" t="s">
        <v>332</v>
      </c>
      <c r="E151" s="277">
        <v>13.51</v>
      </c>
    </row>
    <row r="152" spans="1:5" x14ac:dyDescent="0.25">
      <c r="A152">
        <v>40553</v>
      </c>
      <c r="B152" t="s">
        <v>7375</v>
      </c>
      <c r="C152" t="s">
        <v>340</v>
      </c>
      <c r="D152" t="s">
        <v>334</v>
      </c>
      <c r="E152" s="277">
        <v>46.25</v>
      </c>
    </row>
    <row r="153" spans="1:5" x14ac:dyDescent="0.25">
      <c r="A153">
        <v>6114</v>
      </c>
      <c r="B153" t="s">
        <v>7376</v>
      </c>
      <c r="C153" t="s">
        <v>341</v>
      </c>
      <c r="D153" t="s">
        <v>332</v>
      </c>
      <c r="E153" s="277">
        <v>11.38</v>
      </c>
    </row>
    <row r="154" spans="1:5" x14ac:dyDescent="0.25">
      <c r="A154">
        <v>40912</v>
      </c>
      <c r="B154" t="s">
        <v>7377</v>
      </c>
      <c r="C154" t="s">
        <v>342</v>
      </c>
      <c r="D154" t="s">
        <v>332</v>
      </c>
      <c r="E154" s="278">
        <v>2001.8</v>
      </c>
    </row>
    <row r="155" spans="1:5" x14ac:dyDescent="0.25">
      <c r="A155">
        <v>247</v>
      </c>
      <c r="B155" t="s">
        <v>7378</v>
      </c>
      <c r="C155" t="s">
        <v>341</v>
      </c>
      <c r="D155" t="s">
        <v>332</v>
      </c>
      <c r="E155" s="277">
        <v>11.57</v>
      </c>
    </row>
    <row r="156" spans="1:5" x14ac:dyDescent="0.25">
      <c r="A156">
        <v>40919</v>
      </c>
      <c r="B156" t="s">
        <v>7379</v>
      </c>
      <c r="C156" t="s">
        <v>342</v>
      </c>
      <c r="D156" t="s">
        <v>332</v>
      </c>
      <c r="E156" s="278">
        <v>2037.23</v>
      </c>
    </row>
    <row r="157" spans="1:5" x14ac:dyDescent="0.25">
      <c r="A157">
        <v>40984</v>
      </c>
      <c r="B157" t="s">
        <v>7380</v>
      </c>
      <c r="C157" t="s">
        <v>342</v>
      </c>
      <c r="D157" t="s">
        <v>332</v>
      </c>
      <c r="E157" s="278">
        <v>1774.45</v>
      </c>
    </row>
    <row r="158" spans="1:5" x14ac:dyDescent="0.25">
      <c r="A158">
        <v>44499</v>
      </c>
      <c r="B158" t="s">
        <v>7381</v>
      </c>
      <c r="C158" t="s">
        <v>341</v>
      </c>
      <c r="D158" t="s">
        <v>332</v>
      </c>
      <c r="E158" s="277">
        <v>10.08</v>
      </c>
    </row>
    <row r="159" spans="1:5" x14ac:dyDescent="0.25">
      <c r="A159">
        <v>248</v>
      </c>
      <c r="B159" t="s">
        <v>7382</v>
      </c>
      <c r="C159" t="s">
        <v>341</v>
      </c>
      <c r="D159" t="s">
        <v>332</v>
      </c>
      <c r="E159" s="277">
        <v>14.45</v>
      </c>
    </row>
    <row r="160" spans="1:5" x14ac:dyDescent="0.25">
      <c r="A160">
        <v>41086</v>
      </c>
      <c r="B160" t="s">
        <v>7383</v>
      </c>
      <c r="C160" t="s">
        <v>342</v>
      </c>
      <c r="D160" t="s">
        <v>332</v>
      </c>
      <c r="E160" s="278">
        <v>2542.59</v>
      </c>
    </row>
    <row r="161" spans="1:5" x14ac:dyDescent="0.25">
      <c r="A161">
        <v>34466</v>
      </c>
      <c r="B161" t="s">
        <v>7384</v>
      </c>
      <c r="C161" t="s">
        <v>341</v>
      </c>
      <c r="D161" t="s">
        <v>332</v>
      </c>
      <c r="E161" s="277">
        <v>10.73</v>
      </c>
    </row>
    <row r="162" spans="1:5" x14ac:dyDescent="0.25">
      <c r="A162">
        <v>41083</v>
      </c>
      <c r="B162" t="s">
        <v>7385</v>
      </c>
      <c r="C162" t="s">
        <v>342</v>
      </c>
      <c r="D162" t="s">
        <v>332</v>
      </c>
      <c r="E162" s="278">
        <v>1889.07</v>
      </c>
    </row>
    <row r="163" spans="1:5" x14ac:dyDescent="0.25">
      <c r="A163">
        <v>252</v>
      </c>
      <c r="B163" t="s">
        <v>7386</v>
      </c>
      <c r="C163" t="s">
        <v>341</v>
      </c>
      <c r="D163" t="s">
        <v>332</v>
      </c>
      <c r="E163" s="277">
        <v>11.57</v>
      </c>
    </row>
    <row r="164" spans="1:5" x14ac:dyDescent="0.25">
      <c r="A164">
        <v>40909</v>
      </c>
      <c r="B164" t="s">
        <v>7387</v>
      </c>
      <c r="C164" t="s">
        <v>342</v>
      </c>
      <c r="D164" t="s">
        <v>332</v>
      </c>
      <c r="E164" s="278">
        <v>2037.23</v>
      </c>
    </row>
    <row r="165" spans="1:5" x14ac:dyDescent="0.25">
      <c r="A165">
        <v>242</v>
      </c>
      <c r="B165" t="s">
        <v>12849</v>
      </c>
      <c r="C165" t="s">
        <v>341</v>
      </c>
      <c r="D165" t="s">
        <v>332</v>
      </c>
      <c r="E165" s="277">
        <v>11.31</v>
      </c>
    </row>
    <row r="166" spans="1:5" x14ac:dyDescent="0.25">
      <c r="A166">
        <v>41085</v>
      </c>
      <c r="B166" t="s">
        <v>7388</v>
      </c>
      <c r="C166" t="s">
        <v>342</v>
      </c>
      <c r="D166" t="s">
        <v>332</v>
      </c>
      <c r="E166" s="278">
        <v>1988.45</v>
      </c>
    </row>
    <row r="167" spans="1:5" x14ac:dyDescent="0.25">
      <c r="A167">
        <v>427</v>
      </c>
      <c r="B167" t="s">
        <v>7389</v>
      </c>
      <c r="C167" t="s">
        <v>330</v>
      </c>
      <c r="D167" t="s">
        <v>332</v>
      </c>
      <c r="E167" s="277">
        <v>10.91</v>
      </c>
    </row>
    <row r="168" spans="1:5" x14ac:dyDescent="0.25">
      <c r="A168">
        <v>417</v>
      </c>
      <c r="B168" t="s">
        <v>7390</v>
      </c>
      <c r="C168" t="s">
        <v>330</v>
      </c>
      <c r="D168" t="s">
        <v>332</v>
      </c>
      <c r="E168" s="277">
        <v>5.14</v>
      </c>
    </row>
    <row r="169" spans="1:5" x14ac:dyDescent="0.25">
      <c r="A169">
        <v>11273</v>
      </c>
      <c r="B169" t="s">
        <v>7391</v>
      </c>
      <c r="C169" t="s">
        <v>330</v>
      </c>
      <c r="D169" t="s">
        <v>332</v>
      </c>
      <c r="E169" s="277">
        <v>15.96</v>
      </c>
    </row>
    <row r="170" spans="1:5" x14ac:dyDescent="0.25">
      <c r="A170">
        <v>11272</v>
      </c>
      <c r="B170" t="s">
        <v>7392</v>
      </c>
      <c r="C170" t="s">
        <v>330</v>
      </c>
      <c r="D170" t="s">
        <v>332</v>
      </c>
      <c r="E170" s="277">
        <v>9.6300000000000008</v>
      </c>
    </row>
    <row r="171" spans="1:5" x14ac:dyDescent="0.25">
      <c r="A171">
        <v>11275</v>
      </c>
      <c r="B171" t="s">
        <v>7393</v>
      </c>
      <c r="C171" t="s">
        <v>330</v>
      </c>
      <c r="D171" t="s">
        <v>332</v>
      </c>
      <c r="E171" s="277">
        <v>3.86</v>
      </c>
    </row>
    <row r="172" spans="1:5" x14ac:dyDescent="0.25">
      <c r="A172">
        <v>11274</v>
      </c>
      <c r="B172" t="s">
        <v>7394</v>
      </c>
      <c r="C172" t="s">
        <v>330</v>
      </c>
      <c r="D172" t="s">
        <v>332</v>
      </c>
      <c r="E172" s="277">
        <v>2.95</v>
      </c>
    </row>
    <row r="173" spans="1:5" x14ac:dyDescent="0.25">
      <c r="A173">
        <v>38470</v>
      </c>
      <c r="B173" t="s">
        <v>7395</v>
      </c>
      <c r="C173" t="s">
        <v>330</v>
      </c>
      <c r="D173" t="s">
        <v>331</v>
      </c>
      <c r="E173" s="277">
        <v>40.65</v>
      </c>
    </row>
    <row r="174" spans="1:5" x14ac:dyDescent="0.25">
      <c r="A174">
        <v>38547</v>
      </c>
      <c r="B174" t="s">
        <v>7396</v>
      </c>
      <c r="C174" t="s">
        <v>330</v>
      </c>
      <c r="D174" t="s">
        <v>332</v>
      </c>
      <c r="E174" s="277">
        <v>110.92</v>
      </c>
    </row>
    <row r="175" spans="1:5" x14ac:dyDescent="0.25">
      <c r="A175">
        <v>38469</v>
      </c>
      <c r="B175" t="s">
        <v>7397</v>
      </c>
      <c r="C175" t="s">
        <v>330</v>
      </c>
      <c r="D175" t="s">
        <v>332</v>
      </c>
      <c r="E175" s="277">
        <v>119.27</v>
      </c>
    </row>
    <row r="176" spans="1:5" x14ac:dyDescent="0.25">
      <c r="A176">
        <v>38467</v>
      </c>
      <c r="B176" t="s">
        <v>7398</v>
      </c>
      <c r="C176" t="s">
        <v>330</v>
      </c>
      <c r="D176" t="s">
        <v>332</v>
      </c>
      <c r="E176" s="277">
        <v>67.11</v>
      </c>
    </row>
    <row r="177" spans="1:5" x14ac:dyDescent="0.25">
      <c r="A177">
        <v>38468</v>
      </c>
      <c r="B177" t="s">
        <v>7399</v>
      </c>
      <c r="C177" t="s">
        <v>330</v>
      </c>
      <c r="D177" t="s">
        <v>332</v>
      </c>
      <c r="E177" s="277">
        <v>73.849999999999994</v>
      </c>
    </row>
    <row r="178" spans="1:5" x14ac:dyDescent="0.25">
      <c r="A178">
        <v>38471</v>
      </c>
      <c r="B178" t="s">
        <v>7400</v>
      </c>
      <c r="C178" t="s">
        <v>330</v>
      </c>
      <c r="D178" t="s">
        <v>332</v>
      </c>
      <c r="E178" s="277">
        <v>95.9</v>
      </c>
    </row>
    <row r="179" spans="1:5" x14ac:dyDescent="0.25">
      <c r="A179">
        <v>37370</v>
      </c>
      <c r="B179" t="s">
        <v>12850</v>
      </c>
      <c r="C179" t="s">
        <v>341</v>
      </c>
      <c r="D179" t="s">
        <v>331</v>
      </c>
      <c r="E179" s="277">
        <v>2.15</v>
      </c>
    </row>
    <row r="180" spans="1:5" x14ac:dyDescent="0.25">
      <c r="A180">
        <v>40861</v>
      </c>
      <c r="B180" t="s">
        <v>12851</v>
      </c>
      <c r="C180" t="s">
        <v>342</v>
      </c>
      <c r="D180" t="s">
        <v>331</v>
      </c>
      <c r="E180" s="277">
        <v>126.87</v>
      </c>
    </row>
    <row r="181" spans="1:5" x14ac:dyDescent="0.25">
      <c r="A181">
        <v>10658</v>
      </c>
      <c r="B181" t="s">
        <v>7401</v>
      </c>
      <c r="C181" t="s">
        <v>330</v>
      </c>
      <c r="D181" t="s">
        <v>334</v>
      </c>
      <c r="E181" s="278">
        <v>7770</v>
      </c>
    </row>
    <row r="182" spans="1:5" x14ac:dyDescent="0.25">
      <c r="A182">
        <v>253</v>
      </c>
      <c r="B182" t="s">
        <v>7402</v>
      </c>
      <c r="C182" t="s">
        <v>341</v>
      </c>
      <c r="D182" t="s">
        <v>331</v>
      </c>
      <c r="E182" s="277">
        <v>17.809999999999999</v>
      </c>
    </row>
    <row r="183" spans="1:5" x14ac:dyDescent="0.25">
      <c r="A183">
        <v>40809</v>
      </c>
      <c r="B183" t="s">
        <v>7403</v>
      </c>
      <c r="C183" t="s">
        <v>342</v>
      </c>
      <c r="D183" t="s">
        <v>332</v>
      </c>
      <c r="E183" s="278">
        <v>3129.94</v>
      </c>
    </row>
    <row r="184" spans="1:5" x14ac:dyDescent="0.25">
      <c r="A184">
        <v>42428</v>
      </c>
      <c r="B184" t="s">
        <v>7404</v>
      </c>
      <c r="C184" t="s">
        <v>330</v>
      </c>
      <c r="D184" t="s">
        <v>334</v>
      </c>
      <c r="E184" s="278">
        <v>2251</v>
      </c>
    </row>
    <row r="185" spans="1:5" x14ac:dyDescent="0.25">
      <c r="A185">
        <v>583</v>
      </c>
      <c r="B185" t="s">
        <v>7405</v>
      </c>
      <c r="C185" t="s">
        <v>336</v>
      </c>
      <c r="D185" t="s">
        <v>334</v>
      </c>
      <c r="E185" s="277">
        <v>40.82</v>
      </c>
    </row>
    <row r="186" spans="1:5" x14ac:dyDescent="0.25">
      <c r="A186">
        <v>301</v>
      </c>
      <c r="B186" t="s">
        <v>7406</v>
      </c>
      <c r="C186" t="s">
        <v>330</v>
      </c>
      <c r="D186" t="s">
        <v>331</v>
      </c>
      <c r="E186" s="277">
        <v>3.67</v>
      </c>
    </row>
    <row r="187" spans="1:5" x14ac:dyDescent="0.25">
      <c r="A187">
        <v>296</v>
      </c>
      <c r="B187" t="s">
        <v>7407</v>
      </c>
      <c r="C187" t="s">
        <v>330</v>
      </c>
      <c r="D187" t="s">
        <v>332</v>
      </c>
      <c r="E187" s="277">
        <v>2.0699999999999998</v>
      </c>
    </row>
    <row r="188" spans="1:5" x14ac:dyDescent="0.25">
      <c r="A188">
        <v>297</v>
      </c>
      <c r="B188" t="s">
        <v>7408</v>
      </c>
      <c r="C188" t="s">
        <v>330</v>
      </c>
      <c r="D188" t="s">
        <v>332</v>
      </c>
      <c r="E188" s="277">
        <v>3.05</v>
      </c>
    </row>
    <row r="189" spans="1:5" x14ac:dyDescent="0.25">
      <c r="A189">
        <v>299</v>
      </c>
      <c r="B189" t="s">
        <v>7409</v>
      </c>
      <c r="C189" t="s">
        <v>330</v>
      </c>
      <c r="D189" t="s">
        <v>332</v>
      </c>
      <c r="E189" s="277">
        <v>4.3</v>
      </c>
    </row>
    <row r="190" spans="1:5" x14ac:dyDescent="0.25">
      <c r="A190">
        <v>300</v>
      </c>
      <c r="B190" t="s">
        <v>7410</v>
      </c>
      <c r="C190" t="s">
        <v>330</v>
      </c>
      <c r="D190" t="s">
        <v>332</v>
      </c>
      <c r="E190" s="277">
        <v>14.9</v>
      </c>
    </row>
    <row r="191" spans="1:5" x14ac:dyDescent="0.25">
      <c r="A191">
        <v>20085</v>
      </c>
      <c r="B191" t="s">
        <v>7411</v>
      </c>
      <c r="C191" t="s">
        <v>330</v>
      </c>
      <c r="D191" t="s">
        <v>332</v>
      </c>
      <c r="E191" s="277">
        <v>2.72</v>
      </c>
    </row>
    <row r="192" spans="1:5" x14ac:dyDescent="0.25">
      <c r="A192">
        <v>298</v>
      </c>
      <c r="B192" t="s">
        <v>7412</v>
      </c>
      <c r="C192" t="s">
        <v>330</v>
      </c>
      <c r="D192" t="s">
        <v>332</v>
      </c>
      <c r="E192" s="277">
        <v>3.31</v>
      </c>
    </row>
    <row r="193" spans="1:5" x14ac:dyDescent="0.25">
      <c r="A193">
        <v>311</v>
      </c>
      <c r="B193" t="s">
        <v>7413</v>
      </c>
      <c r="C193" t="s">
        <v>330</v>
      </c>
      <c r="D193" t="s">
        <v>332</v>
      </c>
      <c r="E193" s="277">
        <v>12.28</v>
      </c>
    </row>
    <row r="194" spans="1:5" x14ac:dyDescent="0.25">
      <c r="A194">
        <v>318</v>
      </c>
      <c r="B194" t="s">
        <v>7414</v>
      </c>
      <c r="C194" t="s">
        <v>330</v>
      </c>
      <c r="D194" t="s">
        <v>332</v>
      </c>
      <c r="E194" s="277">
        <v>24.74</v>
      </c>
    </row>
    <row r="195" spans="1:5" x14ac:dyDescent="0.25">
      <c r="A195">
        <v>319</v>
      </c>
      <c r="B195" t="s">
        <v>7415</v>
      </c>
      <c r="C195" t="s">
        <v>330</v>
      </c>
      <c r="D195" t="s">
        <v>332</v>
      </c>
      <c r="E195" s="277">
        <v>38.79</v>
      </c>
    </row>
    <row r="196" spans="1:5" x14ac:dyDescent="0.25">
      <c r="A196">
        <v>303</v>
      </c>
      <c r="B196" t="s">
        <v>7416</v>
      </c>
      <c r="C196" t="s">
        <v>330</v>
      </c>
      <c r="D196" t="s">
        <v>332</v>
      </c>
      <c r="E196" s="277">
        <v>4.0599999999999996</v>
      </c>
    </row>
    <row r="197" spans="1:5" x14ac:dyDescent="0.25">
      <c r="A197">
        <v>305</v>
      </c>
      <c r="B197" t="s">
        <v>7417</v>
      </c>
      <c r="C197" t="s">
        <v>330</v>
      </c>
      <c r="D197" t="s">
        <v>332</v>
      </c>
      <c r="E197" s="277">
        <v>12.79</v>
      </c>
    </row>
    <row r="198" spans="1:5" x14ac:dyDescent="0.25">
      <c r="A198">
        <v>306</v>
      </c>
      <c r="B198" t="s">
        <v>7418</v>
      </c>
      <c r="C198" t="s">
        <v>330</v>
      </c>
      <c r="D198" t="s">
        <v>332</v>
      </c>
      <c r="E198" s="277">
        <v>19.39</v>
      </c>
    </row>
    <row r="199" spans="1:5" x14ac:dyDescent="0.25">
      <c r="A199">
        <v>307</v>
      </c>
      <c r="B199" t="s">
        <v>7419</v>
      </c>
      <c r="C199" t="s">
        <v>330</v>
      </c>
      <c r="D199" t="s">
        <v>332</v>
      </c>
      <c r="E199" s="277">
        <v>49.01</v>
      </c>
    </row>
    <row r="200" spans="1:5" x14ac:dyDescent="0.25">
      <c r="A200">
        <v>309</v>
      </c>
      <c r="B200" t="s">
        <v>7420</v>
      </c>
      <c r="C200" t="s">
        <v>330</v>
      </c>
      <c r="D200" t="s">
        <v>332</v>
      </c>
      <c r="E200" s="277">
        <v>80.27</v>
      </c>
    </row>
    <row r="201" spans="1:5" x14ac:dyDescent="0.25">
      <c r="A201">
        <v>310</v>
      </c>
      <c r="B201" t="s">
        <v>7421</v>
      </c>
      <c r="C201" t="s">
        <v>330</v>
      </c>
      <c r="D201" t="s">
        <v>332</v>
      </c>
      <c r="E201" s="277">
        <v>111.26</v>
      </c>
    </row>
    <row r="202" spans="1:5" x14ac:dyDescent="0.25">
      <c r="A202">
        <v>328</v>
      </c>
      <c r="B202" t="s">
        <v>7422</v>
      </c>
      <c r="C202" t="s">
        <v>330</v>
      </c>
      <c r="D202" t="s">
        <v>332</v>
      </c>
      <c r="E202" s="277">
        <v>9.73</v>
      </c>
    </row>
    <row r="203" spans="1:5" x14ac:dyDescent="0.25">
      <c r="A203">
        <v>325</v>
      </c>
      <c r="B203" t="s">
        <v>7423</v>
      </c>
      <c r="C203" t="s">
        <v>330</v>
      </c>
      <c r="D203" t="s">
        <v>332</v>
      </c>
      <c r="E203" s="277">
        <v>2.87</v>
      </c>
    </row>
    <row r="204" spans="1:5" x14ac:dyDescent="0.25">
      <c r="A204">
        <v>20326</v>
      </c>
      <c r="B204" t="s">
        <v>7424</v>
      </c>
      <c r="C204" t="s">
        <v>330</v>
      </c>
      <c r="D204" t="s">
        <v>332</v>
      </c>
      <c r="E204" s="277">
        <v>5.25</v>
      </c>
    </row>
    <row r="205" spans="1:5" x14ac:dyDescent="0.25">
      <c r="A205">
        <v>329</v>
      </c>
      <c r="B205" t="s">
        <v>7425</v>
      </c>
      <c r="C205" t="s">
        <v>330</v>
      </c>
      <c r="D205" t="s">
        <v>332</v>
      </c>
      <c r="E205" s="277">
        <v>8.1300000000000008</v>
      </c>
    </row>
    <row r="206" spans="1:5" x14ac:dyDescent="0.25">
      <c r="A206">
        <v>308</v>
      </c>
      <c r="B206" t="s">
        <v>7426</v>
      </c>
      <c r="C206" t="s">
        <v>330</v>
      </c>
      <c r="D206" t="s">
        <v>332</v>
      </c>
      <c r="E206" s="277">
        <v>109.37</v>
      </c>
    </row>
    <row r="207" spans="1:5" x14ac:dyDescent="0.25">
      <c r="A207">
        <v>39642</v>
      </c>
      <c r="B207" t="s">
        <v>7427</v>
      </c>
      <c r="C207" t="s">
        <v>330</v>
      </c>
      <c r="D207" t="s">
        <v>332</v>
      </c>
      <c r="E207" s="277">
        <v>3.6</v>
      </c>
    </row>
    <row r="208" spans="1:5" x14ac:dyDescent="0.25">
      <c r="A208">
        <v>39641</v>
      </c>
      <c r="B208" t="s">
        <v>7428</v>
      </c>
      <c r="C208" t="s">
        <v>330</v>
      </c>
      <c r="D208" t="s">
        <v>332</v>
      </c>
      <c r="E208" s="277">
        <v>3.16</v>
      </c>
    </row>
    <row r="209" spans="1:5" x14ac:dyDescent="0.25">
      <c r="A209">
        <v>39643</v>
      </c>
      <c r="B209" t="s">
        <v>7429</v>
      </c>
      <c r="C209" t="s">
        <v>330</v>
      </c>
      <c r="D209" t="s">
        <v>332</v>
      </c>
      <c r="E209" s="277">
        <v>4.2300000000000004</v>
      </c>
    </row>
    <row r="210" spans="1:5" x14ac:dyDescent="0.25">
      <c r="A210">
        <v>39644</v>
      </c>
      <c r="B210" t="s">
        <v>7430</v>
      </c>
      <c r="C210" t="s">
        <v>330</v>
      </c>
      <c r="D210" t="s">
        <v>332</v>
      </c>
      <c r="E210" s="277">
        <v>6.56</v>
      </c>
    </row>
    <row r="211" spans="1:5" x14ac:dyDescent="0.25">
      <c r="A211">
        <v>39645</v>
      </c>
      <c r="B211" t="s">
        <v>7431</v>
      </c>
      <c r="C211" t="s">
        <v>330</v>
      </c>
      <c r="D211" t="s">
        <v>332</v>
      </c>
      <c r="E211" s="277">
        <v>7.19</v>
      </c>
    </row>
    <row r="212" spans="1:5" x14ac:dyDescent="0.25">
      <c r="A212">
        <v>41610</v>
      </c>
      <c r="B212" t="s">
        <v>7432</v>
      </c>
      <c r="C212" t="s">
        <v>330</v>
      </c>
      <c r="D212" t="s">
        <v>332</v>
      </c>
      <c r="E212" s="277">
        <v>528.84</v>
      </c>
    </row>
    <row r="213" spans="1:5" x14ac:dyDescent="0.25">
      <c r="A213">
        <v>41611</v>
      </c>
      <c r="B213" t="s">
        <v>7433</v>
      </c>
      <c r="C213" t="s">
        <v>330</v>
      </c>
      <c r="D213" t="s">
        <v>332</v>
      </c>
      <c r="E213" s="277">
        <v>833.56</v>
      </c>
    </row>
    <row r="214" spans="1:5" x14ac:dyDescent="0.25">
      <c r="A214">
        <v>41612</v>
      </c>
      <c r="B214" t="s">
        <v>7434</v>
      </c>
      <c r="C214" t="s">
        <v>330</v>
      </c>
      <c r="D214" t="s">
        <v>332</v>
      </c>
      <c r="E214" s="278">
        <v>1170.44</v>
      </c>
    </row>
    <row r="215" spans="1:5" x14ac:dyDescent="0.25">
      <c r="A215">
        <v>41637</v>
      </c>
      <c r="B215" t="s">
        <v>7435</v>
      </c>
      <c r="C215" t="s">
        <v>330</v>
      </c>
      <c r="D215" t="s">
        <v>332</v>
      </c>
      <c r="E215" s="277">
        <v>109.41</v>
      </c>
    </row>
    <row r="216" spans="1:5" x14ac:dyDescent="0.25">
      <c r="A216">
        <v>41638</v>
      </c>
      <c r="B216" t="s">
        <v>7436</v>
      </c>
      <c r="C216" t="s">
        <v>330</v>
      </c>
      <c r="D216" t="s">
        <v>332</v>
      </c>
      <c r="E216" s="277">
        <v>142.52000000000001</v>
      </c>
    </row>
    <row r="217" spans="1:5" x14ac:dyDescent="0.25">
      <c r="A217">
        <v>41639</v>
      </c>
      <c r="B217" t="s">
        <v>7437</v>
      </c>
      <c r="C217" t="s">
        <v>330</v>
      </c>
      <c r="D217" t="s">
        <v>332</v>
      </c>
      <c r="E217" s="277">
        <v>344.79</v>
      </c>
    </row>
    <row r="218" spans="1:5" x14ac:dyDescent="0.25">
      <c r="A218">
        <v>11789</v>
      </c>
      <c r="B218" t="s">
        <v>7438</v>
      </c>
      <c r="C218" t="s">
        <v>330</v>
      </c>
      <c r="D218" t="s">
        <v>332</v>
      </c>
      <c r="E218" s="277">
        <v>1.45</v>
      </c>
    </row>
    <row r="219" spans="1:5" x14ac:dyDescent="0.25">
      <c r="A219">
        <v>20975</v>
      </c>
      <c r="B219" t="s">
        <v>7439</v>
      </c>
      <c r="C219" t="s">
        <v>330</v>
      </c>
      <c r="D219" t="s">
        <v>334</v>
      </c>
      <c r="E219" s="277">
        <v>19.78</v>
      </c>
    </row>
    <row r="220" spans="1:5" x14ac:dyDescent="0.25">
      <c r="A220">
        <v>20976</v>
      </c>
      <c r="B220" t="s">
        <v>7440</v>
      </c>
      <c r="C220" t="s">
        <v>330</v>
      </c>
      <c r="D220" t="s">
        <v>334</v>
      </c>
      <c r="E220" s="277">
        <v>29.89</v>
      </c>
    </row>
    <row r="221" spans="1:5" x14ac:dyDescent="0.25">
      <c r="A221">
        <v>40340</v>
      </c>
      <c r="B221" t="s">
        <v>7441</v>
      </c>
      <c r="C221" t="s">
        <v>330</v>
      </c>
      <c r="D221" t="s">
        <v>332</v>
      </c>
      <c r="E221" s="277">
        <v>27</v>
      </c>
    </row>
    <row r="222" spans="1:5" x14ac:dyDescent="0.25">
      <c r="A222">
        <v>40341</v>
      </c>
      <c r="B222" t="s">
        <v>7442</v>
      </c>
      <c r="C222" t="s">
        <v>330</v>
      </c>
      <c r="D222" t="s">
        <v>332</v>
      </c>
      <c r="E222" s="277">
        <v>32.22</v>
      </c>
    </row>
    <row r="223" spans="1:5" x14ac:dyDescent="0.25">
      <c r="A223">
        <v>40342</v>
      </c>
      <c r="B223" t="s">
        <v>7443</v>
      </c>
      <c r="C223" t="s">
        <v>330</v>
      </c>
      <c r="D223" t="s">
        <v>332</v>
      </c>
      <c r="E223" s="277">
        <v>38.43</v>
      </c>
    </row>
    <row r="224" spans="1:5" x14ac:dyDescent="0.25">
      <c r="A224">
        <v>40343</v>
      </c>
      <c r="B224" t="s">
        <v>7444</v>
      </c>
      <c r="C224" t="s">
        <v>330</v>
      </c>
      <c r="D224" t="s">
        <v>332</v>
      </c>
      <c r="E224" s="277">
        <v>45.58</v>
      </c>
    </row>
    <row r="225" spans="1:5" x14ac:dyDescent="0.25">
      <c r="A225">
        <v>40344</v>
      </c>
      <c r="B225" t="s">
        <v>7445</v>
      </c>
      <c r="C225" t="s">
        <v>330</v>
      </c>
      <c r="D225" t="s">
        <v>332</v>
      </c>
      <c r="E225" s="277">
        <v>62.13</v>
      </c>
    </row>
    <row r="226" spans="1:5" x14ac:dyDescent="0.25">
      <c r="A226">
        <v>40345</v>
      </c>
      <c r="B226" t="s">
        <v>7446</v>
      </c>
      <c r="C226" t="s">
        <v>330</v>
      </c>
      <c r="D226" t="s">
        <v>332</v>
      </c>
      <c r="E226" s="277">
        <v>76.56</v>
      </c>
    </row>
    <row r="227" spans="1:5" x14ac:dyDescent="0.25">
      <c r="A227">
        <v>40346</v>
      </c>
      <c r="B227" t="s">
        <v>7447</v>
      </c>
      <c r="C227" t="s">
        <v>330</v>
      </c>
      <c r="D227" t="s">
        <v>332</v>
      </c>
      <c r="E227" s="277">
        <v>88.81</v>
      </c>
    </row>
    <row r="228" spans="1:5" x14ac:dyDescent="0.25">
      <c r="A228">
        <v>40347</v>
      </c>
      <c r="B228" t="s">
        <v>7448</v>
      </c>
      <c r="C228" t="s">
        <v>330</v>
      </c>
      <c r="D228" t="s">
        <v>332</v>
      </c>
      <c r="E228" s="277">
        <v>111.58</v>
      </c>
    </row>
    <row r="229" spans="1:5" x14ac:dyDescent="0.25">
      <c r="A229">
        <v>6138</v>
      </c>
      <c r="B229" t="s">
        <v>7449</v>
      </c>
      <c r="C229" t="s">
        <v>330</v>
      </c>
      <c r="D229" t="s">
        <v>332</v>
      </c>
      <c r="E229" s="277">
        <v>10.24</v>
      </c>
    </row>
    <row r="230" spans="1:5" x14ac:dyDescent="0.25">
      <c r="A230">
        <v>38840</v>
      </c>
      <c r="B230" t="s">
        <v>7450</v>
      </c>
      <c r="C230" t="s">
        <v>330</v>
      </c>
      <c r="D230" t="s">
        <v>334</v>
      </c>
      <c r="E230" s="277">
        <v>2.27</v>
      </c>
    </row>
    <row r="231" spans="1:5" x14ac:dyDescent="0.25">
      <c r="A231">
        <v>38841</v>
      </c>
      <c r="B231" t="s">
        <v>7451</v>
      </c>
      <c r="C231" t="s">
        <v>330</v>
      </c>
      <c r="D231" t="s">
        <v>334</v>
      </c>
      <c r="E231" s="277">
        <v>2.52</v>
      </c>
    </row>
    <row r="232" spans="1:5" x14ac:dyDescent="0.25">
      <c r="A232">
        <v>38842</v>
      </c>
      <c r="B232" t="s">
        <v>7452</v>
      </c>
      <c r="C232" t="s">
        <v>330</v>
      </c>
      <c r="D232" t="s">
        <v>334</v>
      </c>
      <c r="E232" s="277">
        <v>4.9800000000000004</v>
      </c>
    </row>
    <row r="233" spans="1:5" x14ac:dyDescent="0.25">
      <c r="A233">
        <v>38843</v>
      </c>
      <c r="B233" t="s">
        <v>7453</v>
      </c>
      <c r="C233" t="s">
        <v>330</v>
      </c>
      <c r="D233" t="s">
        <v>334</v>
      </c>
      <c r="E233" s="277">
        <v>7.78</v>
      </c>
    </row>
    <row r="234" spans="1:5" x14ac:dyDescent="0.25">
      <c r="A234">
        <v>43424</v>
      </c>
      <c r="B234" t="s">
        <v>7454</v>
      </c>
      <c r="C234" t="s">
        <v>330</v>
      </c>
      <c r="D234" t="s">
        <v>332</v>
      </c>
      <c r="E234" s="277">
        <v>443.08</v>
      </c>
    </row>
    <row r="235" spans="1:5" x14ac:dyDescent="0.25">
      <c r="A235">
        <v>43426</v>
      </c>
      <c r="B235" t="s">
        <v>7455</v>
      </c>
      <c r="C235" t="s">
        <v>330</v>
      </c>
      <c r="D235" t="s">
        <v>332</v>
      </c>
      <c r="E235" s="278">
        <v>1528.2</v>
      </c>
    </row>
    <row r="236" spans="1:5" x14ac:dyDescent="0.25">
      <c r="A236">
        <v>12565</v>
      </c>
      <c r="B236" t="s">
        <v>7456</v>
      </c>
      <c r="C236" t="s">
        <v>330</v>
      </c>
      <c r="D236" t="s">
        <v>332</v>
      </c>
      <c r="E236" s="277">
        <v>535.91999999999996</v>
      </c>
    </row>
    <row r="237" spans="1:5" x14ac:dyDescent="0.25">
      <c r="A237">
        <v>12567</v>
      </c>
      <c r="B237" t="s">
        <v>7457</v>
      </c>
      <c r="C237" t="s">
        <v>330</v>
      </c>
      <c r="D237" t="s">
        <v>332</v>
      </c>
      <c r="E237" s="277">
        <v>719.83</v>
      </c>
    </row>
    <row r="238" spans="1:5" x14ac:dyDescent="0.25">
      <c r="A238">
        <v>12568</v>
      </c>
      <c r="B238" t="s">
        <v>7458</v>
      </c>
      <c r="C238" t="s">
        <v>330</v>
      </c>
      <c r="D238" t="s">
        <v>332</v>
      </c>
      <c r="E238" s="278">
        <v>1007.76</v>
      </c>
    </row>
    <row r="239" spans="1:5" x14ac:dyDescent="0.25">
      <c r="A239">
        <v>43441</v>
      </c>
      <c r="B239" t="s">
        <v>7459</v>
      </c>
      <c r="C239" t="s">
        <v>330</v>
      </c>
      <c r="D239" t="s">
        <v>332</v>
      </c>
      <c r="E239" s="277">
        <v>129.56</v>
      </c>
    </row>
    <row r="240" spans="1:5" x14ac:dyDescent="0.25">
      <c r="A240">
        <v>43423</v>
      </c>
      <c r="B240" t="s">
        <v>7460</v>
      </c>
      <c r="C240" t="s">
        <v>330</v>
      </c>
      <c r="D240" t="s">
        <v>332</v>
      </c>
      <c r="E240" s="277">
        <v>60.46</v>
      </c>
    </row>
    <row r="241" spans="1:5" x14ac:dyDescent="0.25">
      <c r="A241">
        <v>12532</v>
      </c>
      <c r="B241" t="s">
        <v>7461</v>
      </c>
      <c r="C241" t="s">
        <v>330</v>
      </c>
      <c r="D241" t="s">
        <v>332</v>
      </c>
      <c r="E241" s="277">
        <v>93.25</v>
      </c>
    </row>
    <row r="242" spans="1:5" x14ac:dyDescent="0.25">
      <c r="A242">
        <v>43444</v>
      </c>
      <c r="B242" t="s">
        <v>7462</v>
      </c>
      <c r="C242" t="s">
        <v>330</v>
      </c>
      <c r="D242" t="s">
        <v>332</v>
      </c>
      <c r="E242" s="277">
        <v>313.12</v>
      </c>
    </row>
    <row r="243" spans="1:5" x14ac:dyDescent="0.25">
      <c r="A243">
        <v>12551</v>
      </c>
      <c r="B243" t="s">
        <v>7463</v>
      </c>
      <c r="C243" t="s">
        <v>330</v>
      </c>
      <c r="D243" t="s">
        <v>332</v>
      </c>
      <c r="E243" s="277">
        <v>223.4</v>
      </c>
    </row>
    <row r="244" spans="1:5" x14ac:dyDescent="0.25">
      <c r="A244">
        <v>43442</v>
      </c>
      <c r="B244" t="s">
        <v>7464</v>
      </c>
      <c r="C244" t="s">
        <v>330</v>
      </c>
      <c r="D244" t="s">
        <v>332</v>
      </c>
      <c r="E244" s="277">
        <v>172.75</v>
      </c>
    </row>
    <row r="245" spans="1:5" x14ac:dyDescent="0.25">
      <c r="A245">
        <v>43443</v>
      </c>
      <c r="B245" t="s">
        <v>7465</v>
      </c>
      <c r="C245" t="s">
        <v>330</v>
      </c>
      <c r="D245" t="s">
        <v>332</v>
      </c>
      <c r="E245" s="277">
        <v>226.74</v>
      </c>
    </row>
    <row r="246" spans="1:5" x14ac:dyDescent="0.25">
      <c r="A246">
        <v>12544</v>
      </c>
      <c r="B246" t="s">
        <v>7466</v>
      </c>
      <c r="C246" t="s">
        <v>330</v>
      </c>
      <c r="D246" t="s">
        <v>332</v>
      </c>
      <c r="E246" s="277">
        <v>122.37</v>
      </c>
    </row>
    <row r="247" spans="1:5" x14ac:dyDescent="0.25">
      <c r="A247">
        <v>12547</v>
      </c>
      <c r="B247" t="s">
        <v>7467</v>
      </c>
      <c r="C247" t="s">
        <v>330</v>
      </c>
      <c r="D247" t="s">
        <v>332</v>
      </c>
      <c r="E247" s="277">
        <v>164.58</v>
      </c>
    </row>
    <row r="248" spans="1:5" x14ac:dyDescent="0.25">
      <c r="A248">
        <v>43445</v>
      </c>
      <c r="B248" t="s">
        <v>7468</v>
      </c>
      <c r="C248" t="s">
        <v>330</v>
      </c>
      <c r="D248" t="s">
        <v>332</v>
      </c>
      <c r="E248" s="277">
        <v>431.89</v>
      </c>
    </row>
    <row r="249" spans="1:5" x14ac:dyDescent="0.25">
      <c r="A249">
        <v>12563</v>
      </c>
      <c r="B249" t="s">
        <v>7469</v>
      </c>
      <c r="C249" t="s">
        <v>330</v>
      </c>
      <c r="D249" t="s">
        <v>332</v>
      </c>
      <c r="E249" s="277">
        <v>309</v>
      </c>
    </row>
    <row r="250" spans="1:5" x14ac:dyDescent="0.25">
      <c r="A250">
        <v>43425</v>
      </c>
      <c r="B250" t="s">
        <v>7470</v>
      </c>
      <c r="C250" t="s">
        <v>330</v>
      </c>
      <c r="D250" t="s">
        <v>332</v>
      </c>
      <c r="E250" s="277">
        <v>194.35</v>
      </c>
    </row>
    <row r="251" spans="1:5" x14ac:dyDescent="0.25">
      <c r="A251">
        <v>43446</v>
      </c>
      <c r="B251" t="s">
        <v>7471</v>
      </c>
      <c r="C251" t="s">
        <v>330</v>
      </c>
      <c r="D251" t="s">
        <v>332</v>
      </c>
      <c r="E251" s="277">
        <v>410.3</v>
      </c>
    </row>
    <row r="252" spans="1:5" x14ac:dyDescent="0.25">
      <c r="A252">
        <v>43447</v>
      </c>
      <c r="B252" t="s">
        <v>7472</v>
      </c>
      <c r="C252" t="s">
        <v>330</v>
      </c>
      <c r="D252" t="s">
        <v>332</v>
      </c>
      <c r="E252" s="277">
        <v>503.88</v>
      </c>
    </row>
    <row r="253" spans="1:5" x14ac:dyDescent="0.25">
      <c r="A253">
        <v>43448</v>
      </c>
      <c r="B253" t="s">
        <v>7473</v>
      </c>
      <c r="C253" t="s">
        <v>330</v>
      </c>
      <c r="D253" t="s">
        <v>332</v>
      </c>
      <c r="E253" s="277">
        <v>705.43</v>
      </c>
    </row>
    <row r="254" spans="1:5" x14ac:dyDescent="0.25">
      <c r="A254">
        <v>13761</v>
      </c>
      <c r="B254" t="s">
        <v>7474</v>
      </c>
      <c r="C254" t="s">
        <v>330</v>
      </c>
      <c r="D254" t="s">
        <v>332</v>
      </c>
      <c r="E254" s="278">
        <v>2628.41</v>
      </c>
    </row>
    <row r="255" spans="1:5" x14ac:dyDescent="0.25">
      <c r="A255">
        <v>4814</v>
      </c>
      <c r="B255" t="s">
        <v>7475</v>
      </c>
      <c r="C255" t="s">
        <v>330</v>
      </c>
      <c r="D255" t="s">
        <v>332</v>
      </c>
      <c r="E255" s="277">
        <v>82.69</v>
      </c>
    </row>
    <row r="256" spans="1:5" x14ac:dyDescent="0.25">
      <c r="A256">
        <v>44473</v>
      </c>
      <c r="B256" t="s">
        <v>7476</v>
      </c>
      <c r="C256" t="s">
        <v>330</v>
      </c>
      <c r="D256" t="s">
        <v>334</v>
      </c>
      <c r="E256" s="278">
        <v>2730.11</v>
      </c>
    </row>
    <row r="257" spans="1:5" x14ac:dyDescent="0.25">
      <c r="A257">
        <v>6122</v>
      </c>
      <c r="B257" t="s">
        <v>7477</v>
      </c>
      <c r="C257" t="s">
        <v>341</v>
      </c>
      <c r="D257" t="s">
        <v>332</v>
      </c>
      <c r="E257" s="277">
        <v>18.010000000000002</v>
      </c>
    </row>
    <row r="258" spans="1:5" x14ac:dyDescent="0.25">
      <c r="A258">
        <v>40810</v>
      </c>
      <c r="B258" t="s">
        <v>7478</v>
      </c>
      <c r="C258" t="s">
        <v>342</v>
      </c>
      <c r="D258" t="s">
        <v>332</v>
      </c>
      <c r="E258" s="278">
        <v>3167.65</v>
      </c>
    </row>
    <row r="259" spans="1:5" x14ac:dyDescent="0.25">
      <c r="A259">
        <v>21100</v>
      </c>
      <c r="B259" t="s">
        <v>7479</v>
      </c>
      <c r="C259" t="s">
        <v>330</v>
      </c>
      <c r="D259" t="s">
        <v>334</v>
      </c>
      <c r="E259" s="278">
        <v>3563.75</v>
      </c>
    </row>
    <row r="260" spans="1:5" x14ac:dyDescent="0.25">
      <c r="A260">
        <v>11816</v>
      </c>
      <c r="B260" t="s">
        <v>7480</v>
      </c>
      <c r="C260" t="s">
        <v>330</v>
      </c>
      <c r="D260" t="s">
        <v>334</v>
      </c>
      <c r="E260" s="278">
        <v>3800</v>
      </c>
    </row>
    <row r="261" spans="1:5" x14ac:dyDescent="0.25">
      <c r="A261">
        <v>11814</v>
      </c>
      <c r="B261" t="s">
        <v>7481</v>
      </c>
      <c r="C261" t="s">
        <v>330</v>
      </c>
      <c r="D261" t="s">
        <v>334</v>
      </c>
      <c r="E261" s="278">
        <v>8271.64</v>
      </c>
    </row>
    <row r="262" spans="1:5" x14ac:dyDescent="0.25">
      <c r="A262">
        <v>14186</v>
      </c>
      <c r="B262" t="s">
        <v>7482</v>
      </c>
      <c r="C262" t="s">
        <v>330</v>
      </c>
      <c r="D262" t="s">
        <v>334</v>
      </c>
      <c r="E262" s="278">
        <v>10386.17</v>
      </c>
    </row>
    <row r="263" spans="1:5" x14ac:dyDescent="0.25">
      <c r="A263">
        <v>14185</v>
      </c>
      <c r="B263" t="s">
        <v>7483</v>
      </c>
      <c r="C263" t="s">
        <v>330</v>
      </c>
      <c r="D263" t="s">
        <v>334</v>
      </c>
      <c r="E263" s="278">
        <v>13454.13</v>
      </c>
    </row>
    <row r="264" spans="1:5" x14ac:dyDescent="0.25">
      <c r="A264">
        <v>11811</v>
      </c>
      <c r="B264" t="s">
        <v>7484</v>
      </c>
      <c r="C264" t="s">
        <v>330</v>
      </c>
      <c r="D264" t="s">
        <v>334</v>
      </c>
      <c r="E264" s="278">
        <v>5144.3500000000004</v>
      </c>
    </row>
    <row r="265" spans="1:5" x14ac:dyDescent="0.25">
      <c r="A265">
        <v>44498</v>
      </c>
      <c r="B265" t="s">
        <v>7485</v>
      </c>
      <c r="C265" t="s">
        <v>330</v>
      </c>
      <c r="D265" t="s">
        <v>334</v>
      </c>
      <c r="E265" s="278">
        <v>291184.53000000003</v>
      </c>
    </row>
    <row r="266" spans="1:5" x14ac:dyDescent="0.25">
      <c r="A266">
        <v>34469</v>
      </c>
      <c r="B266" t="s">
        <v>7486</v>
      </c>
      <c r="C266" t="s">
        <v>330</v>
      </c>
      <c r="D266" t="s">
        <v>334</v>
      </c>
      <c r="E266" s="278">
        <v>10386.5</v>
      </c>
    </row>
    <row r="267" spans="1:5" x14ac:dyDescent="0.25">
      <c r="A267">
        <v>34476</v>
      </c>
      <c r="B267" t="s">
        <v>7487</v>
      </c>
      <c r="C267" t="s">
        <v>330</v>
      </c>
      <c r="D267" t="s">
        <v>334</v>
      </c>
      <c r="E267" s="278">
        <v>5416.99</v>
      </c>
    </row>
    <row r="268" spans="1:5" x14ac:dyDescent="0.25">
      <c r="A268">
        <v>34477</v>
      </c>
      <c r="B268" t="s">
        <v>7488</v>
      </c>
      <c r="C268" t="s">
        <v>330</v>
      </c>
      <c r="D268" t="s">
        <v>334</v>
      </c>
      <c r="E268" s="278">
        <v>7189.4</v>
      </c>
    </row>
    <row r="269" spans="1:5" x14ac:dyDescent="0.25">
      <c r="A269">
        <v>34482</v>
      </c>
      <c r="B269" t="s">
        <v>7489</v>
      </c>
      <c r="C269" t="s">
        <v>330</v>
      </c>
      <c r="D269" t="s">
        <v>334</v>
      </c>
      <c r="E269" s="278">
        <v>6714.5</v>
      </c>
    </row>
    <row r="270" spans="1:5" x14ac:dyDescent="0.25">
      <c r="A270">
        <v>34472</v>
      </c>
      <c r="B270" t="s">
        <v>7490</v>
      </c>
      <c r="C270" t="s">
        <v>330</v>
      </c>
      <c r="D270" t="s">
        <v>334</v>
      </c>
      <c r="E270" s="278">
        <v>3195.6</v>
      </c>
    </row>
    <row r="271" spans="1:5" x14ac:dyDescent="0.25">
      <c r="A271">
        <v>42425</v>
      </c>
      <c r="B271" t="s">
        <v>7491</v>
      </c>
      <c r="C271" t="s">
        <v>330</v>
      </c>
      <c r="D271" t="s">
        <v>332</v>
      </c>
      <c r="E271" s="278">
        <v>2573.16</v>
      </c>
    </row>
    <row r="272" spans="1:5" x14ac:dyDescent="0.25">
      <c r="A272">
        <v>42422</v>
      </c>
      <c r="B272" t="s">
        <v>7492</v>
      </c>
      <c r="C272" t="s">
        <v>330</v>
      </c>
      <c r="D272" t="s">
        <v>331</v>
      </c>
      <c r="E272" s="278">
        <v>3819.95</v>
      </c>
    </row>
    <row r="273" spans="1:5" x14ac:dyDescent="0.25">
      <c r="A273">
        <v>43184</v>
      </c>
      <c r="B273" t="s">
        <v>7493</v>
      </c>
      <c r="C273" t="s">
        <v>330</v>
      </c>
      <c r="D273" t="s">
        <v>332</v>
      </c>
      <c r="E273" s="278">
        <v>5279.54</v>
      </c>
    </row>
    <row r="274" spans="1:5" x14ac:dyDescent="0.25">
      <c r="A274">
        <v>42424</v>
      </c>
      <c r="B274" t="s">
        <v>7494</v>
      </c>
      <c r="C274" t="s">
        <v>330</v>
      </c>
      <c r="D274" t="s">
        <v>332</v>
      </c>
      <c r="E274" s="278">
        <v>2298.06</v>
      </c>
    </row>
    <row r="275" spans="1:5" x14ac:dyDescent="0.25">
      <c r="A275">
        <v>42421</v>
      </c>
      <c r="B275" t="s">
        <v>7495</v>
      </c>
      <c r="C275" t="s">
        <v>330</v>
      </c>
      <c r="D275" t="s">
        <v>332</v>
      </c>
      <c r="E275" s="278">
        <v>20923.59</v>
      </c>
    </row>
    <row r="276" spans="1:5" x14ac:dyDescent="0.25">
      <c r="A276">
        <v>42416</v>
      </c>
      <c r="B276" t="s">
        <v>7496</v>
      </c>
      <c r="C276" t="s">
        <v>330</v>
      </c>
      <c r="D276" t="s">
        <v>332</v>
      </c>
      <c r="E276" s="278">
        <v>9906.67</v>
      </c>
    </row>
    <row r="277" spans="1:5" x14ac:dyDescent="0.25">
      <c r="A277">
        <v>42417</v>
      </c>
      <c r="B277" t="s">
        <v>7497</v>
      </c>
      <c r="C277" t="s">
        <v>330</v>
      </c>
      <c r="D277" t="s">
        <v>332</v>
      </c>
      <c r="E277" s="278">
        <v>11106.19</v>
      </c>
    </row>
    <row r="278" spans="1:5" x14ac:dyDescent="0.25">
      <c r="A278">
        <v>42419</v>
      </c>
      <c r="B278" t="s">
        <v>7498</v>
      </c>
      <c r="C278" t="s">
        <v>330</v>
      </c>
      <c r="D278" t="s">
        <v>332</v>
      </c>
      <c r="E278" s="278">
        <v>12547.64</v>
      </c>
    </row>
    <row r="279" spans="1:5" x14ac:dyDescent="0.25">
      <c r="A279">
        <v>42420</v>
      </c>
      <c r="B279" t="s">
        <v>7499</v>
      </c>
      <c r="C279" t="s">
        <v>330</v>
      </c>
      <c r="D279" t="s">
        <v>332</v>
      </c>
      <c r="E279" s="278">
        <v>17245.8</v>
      </c>
    </row>
    <row r="280" spans="1:5" x14ac:dyDescent="0.25">
      <c r="A280">
        <v>43195</v>
      </c>
      <c r="B280" t="s">
        <v>7500</v>
      </c>
      <c r="C280" t="s">
        <v>330</v>
      </c>
      <c r="D280" t="s">
        <v>332</v>
      </c>
      <c r="E280" s="278">
        <v>6072.49</v>
      </c>
    </row>
    <row r="281" spans="1:5" x14ac:dyDescent="0.25">
      <c r="A281">
        <v>43196</v>
      </c>
      <c r="B281" t="s">
        <v>7501</v>
      </c>
      <c r="C281" t="s">
        <v>330</v>
      </c>
      <c r="D281" t="s">
        <v>332</v>
      </c>
      <c r="E281" s="278">
        <v>7525.98</v>
      </c>
    </row>
    <row r="282" spans="1:5" x14ac:dyDescent="0.25">
      <c r="A282">
        <v>43198</v>
      </c>
      <c r="B282" t="s">
        <v>7502</v>
      </c>
      <c r="C282" t="s">
        <v>330</v>
      </c>
      <c r="D282" t="s">
        <v>332</v>
      </c>
      <c r="E282" s="278">
        <v>11183.43</v>
      </c>
    </row>
    <row r="283" spans="1:5" x14ac:dyDescent="0.25">
      <c r="A283">
        <v>43199</v>
      </c>
      <c r="B283" t="s">
        <v>7503</v>
      </c>
      <c r="C283" t="s">
        <v>330</v>
      </c>
      <c r="D283" t="s">
        <v>332</v>
      </c>
      <c r="E283" s="278">
        <v>11593.23</v>
      </c>
    </row>
    <row r="284" spans="1:5" x14ac:dyDescent="0.25">
      <c r="A284">
        <v>43200</v>
      </c>
      <c r="B284" t="s">
        <v>7504</v>
      </c>
      <c r="C284" t="s">
        <v>330</v>
      </c>
      <c r="D284" t="s">
        <v>332</v>
      </c>
      <c r="E284" s="278">
        <v>13304.07</v>
      </c>
    </row>
    <row r="285" spans="1:5" x14ac:dyDescent="0.25">
      <c r="A285">
        <v>39556</v>
      </c>
      <c r="B285" t="s">
        <v>7505</v>
      </c>
      <c r="C285" t="s">
        <v>330</v>
      </c>
      <c r="D285" t="s">
        <v>332</v>
      </c>
      <c r="E285" s="278">
        <v>7266.29</v>
      </c>
    </row>
    <row r="286" spans="1:5" x14ac:dyDescent="0.25">
      <c r="A286">
        <v>39557</v>
      </c>
      <c r="B286" t="s">
        <v>7506</v>
      </c>
      <c r="C286" t="s">
        <v>330</v>
      </c>
      <c r="D286" t="s">
        <v>332</v>
      </c>
      <c r="E286" s="278">
        <v>7824.21</v>
      </c>
    </row>
    <row r="287" spans="1:5" x14ac:dyDescent="0.25">
      <c r="A287">
        <v>39559</v>
      </c>
      <c r="B287" t="s">
        <v>7507</v>
      </c>
      <c r="C287" t="s">
        <v>330</v>
      </c>
      <c r="D287" t="s">
        <v>332</v>
      </c>
      <c r="E287" s="278">
        <v>11562.68</v>
      </c>
    </row>
    <row r="288" spans="1:5" x14ac:dyDescent="0.25">
      <c r="A288">
        <v>39560</v>
      </c>
      <c r="B288" t="s">
        <v>7508</v>
      </c>
      <c r="C288" t="s">
        <v>330</v>
      </c>
      <c r="D288" t="s">
        <v>332</v>
      </c>
      <c r="E288" s="278">
        <v>13376.89</v>
      </c>
    </row>
    <row r="289" spans="1:5" x14ac:dyDescent="0.25">
      <c r="A289">
        <v>39561</v>
      </c>
      <c r="B289" t="s">
        <v>7509</v>
      </c>
      <c r="C289" t="s">
        <v>330</v>
      </c>
      <c r="D289" t="s">
        <v>332</v>
      </c>
      <c r="E289" s="278">
        <v>13993.94</v>
      </c>
    </row>
    <row r="290" spans="1:5" x14ac:dyDescent="0.25">
      <c r="A290">
        <v>43190</v>
      </c>
      <c r="B290" t="s">
        <v>7510</v>
      </c>
      <c r="C290" t="s">
        <v>330</v>
      </c>
      <c r="D290" t="s">
        <v>332</v>
      </c>
      <c r="E290" s="278">
        <v>2065.13</v>
      </c>
    </row>
    <row r="291" spans="1:5" x14ac:dyDescent="0.25">
      <c r="A291">
        <v>39555</v>
      </c>
      <c r="B291" t="s">
        <v>7511</v>
      </c>
      <c r="C291" t="s">
        <v>330</v>
      </c>
      <c r="D291" t="s">
        <v>332</v>
      </c>
      <c r="E291" s="278">
        <v>2233.94</v>
      </c>
    </row>
    <row r="292" spans="1:5" x14ac:dyDescent="0.25">
      <c r="A292">
        <v>43191</v>
      </c>
      <c r="B292" t="s">
        <v>7512</v>
      </c>
      <c r="C292" t="s">
        <v>330</v>
      </c>
      <c r="D292" t="s">
        <v>332</v>
      </c>
      <c r="E292" s="278">
        <v>2971.45</v>
      </c>
    </row>
    <row r="293" spans="1:5" x14ac:dyDescent="0.25">
      <c r="A293">
        <v>39548</v>
      </c>
      <c r="B293" t="s">
        <v>7513</v>
      </c>
      <c r="C293" t="s">
        <v>330</v>
      </c>
      <c r="D293" t="s">
        <v>332</v>
      </c>
      <c r="E293" s="278">
        <v>3313.63</v>
      </c>
    </row>
    <row r="294" spans="1:5" x14ac:dyDescent="0.25">
      <c r="A294">
        <v>43192</v>
      </c>
      <c r="B294" t="s">
        <v>7514</v>
      </c>
      <c r="C294" t="s">
        <v>330</v>
      </c>
      <c r="D294" t="s">
        <v>332</v>
      </c>
      <c r="E294" s="278">
        <v>3892.34</v>
      </c>
    </row>
    <row r="295" spans="1:5" x14ac:dyDescent="0.25">
      <c r="A295">
        <v>39554</v>
      </c>
      <c r="B295" t="s">
        <v>7515</v>
      </c>
      <c r="C295" t="s">
        <v>330</v>
      </c>
      <c r="D295" t="s">
        <v>332</v>
      </c>
      <c r="E295" s="278">
        <v>4381.78</v>
      </c>
    </row>
    <row r="296" spans="1:5" x14ac:dyDescent="0.25">
      <c r="A296">
        <v>43194</v>
      </c>
      <c r="B296" t="s">
        <v>7516</v>
      </c>
      <c r="C296" t="s">
        <v>330</v>
      </c>
      <c r="D296" t="s">
        <v>332</v>
      </c>
      <c r="E296" s="278">
        <v>1769.14</v>
      </c>
    </row>
    <row r="297" spans="1:5" x14ac:dyDescent="0.25">
      <c r="A297">
        <v>39551</v>
      </c>
      <c r="B297" t="s">
        <v>7517</v>
      </c>
      <c r="C297" t="s">
        <v>330</v>
      </c>
      <c r="D297" t="s">
        <v>332</v>
      </c>
      <c r="E297" s="278">
        <v>1948.01</v>
      </c>
    </row>
    <row r="298" spans="1:5" x14ac:dyDescent="0.25">
      <c r="A298">
        <v>43185</v>
      </c>
      <c r="B298" t="s">
        <v>7518</v>
      </c>
      <c r="C298" t="s">
        <v>330</v>
      </c>
      <c r="D298" t="s">
        <v>332</v>
      </c>
      <c r="E298" s="278">
        <v>5535.9</v>
      </c>
    </row>
    <row r="299" spans="1:5" x14ac:dyDescent="0.25">
      <c r="A299">
        <v>43186</v>
      </c>
      <c r="B299" t="s">
        <v>7519</v>
      </c>
      <c r="C299" t="s">
        <v>330</v>
      </c>
      <c r="D299" t="s">
        <v>332</v>
      </c>
      <c r="E299" s="278">
        <v>5839.25</v>
      </c>
    </row>
    <row r="300" spans="1:5" x14ac:dyDescent="0.25">
      <c r="A300">
        <v>43187</v>
      </c>
      <c r="B300" t="s">
        <v>7520</v>
      </c>
      <c r="C300" t="s">
        <v>330</v>
      </c>
      <c r="D300" t="s">
        <v>332</v>
      </c>
      <c r="E300" s="278">
        <v>7748.75</v>
      </c>
    </row>
    <row r="301" spans="1:5" x14ac:dyDescent="0.25">
      <c r="A301">
        <v>43188</v>
      </c>
      <c r="B301" t="s">
        <v>7521</v>
      </c>
      <c r="C301" t="s">
        <v>330</v>
      </c>
      <c r="D301" t="s">
        <v>332</v>
      </c>
      <c r="E301" s="278">
        <v>9388.64</v>
      </c>
    </row>
    <row r="302" spans="1:5" x14ac:dyDescent="0.25">
      <c r="A302">
        <v>43189</v>
      </c>
      <c r="B302" t="s">
        <v>7522</v>
      </c>
      <c r="C302" t="s">
        <v>330</v>
      </c>
      <c r="D302" t="s">
        <v>332</v>
      </c>
      <c r="E302" s="278">
        <v>10560.65</v>
      </c>
    </row>
    <row r="303" spans="1:5" x14ac:dyDescent="0.25">
      <c r="A303">
        <v>39580</v>
      </c>
      <c r="B303" t="s">
        <v>7523</v>
      </c>
      <c r="C303" t="s">
        <v>330</v>
      </c>
      <c r="D303" t="s">
        <v>332</v>
      </c>
      <c r="E303" s="278">
        <v>83222.27</v>
      </c>
    </row>
    <row r="304" spans="1:5" x14ac:dyDescent="0.25">
      <c r="A304">
        <v>39577</v>
      </c>
      <c r="B304" t="s">
        <v>7524</v>
      </c>
      <c r="C304" t="s">
        <v>330</v>
      </c>
      <c r="D304" t="s">
        <v>332</v>
      </c>
      <c r="E304" s="278">
        <v>26048.39</v>
      </c>
    </row>
    <row r="305" spans="1:5" x14ac:dyDescent="0.25">
      <c r="A305">
        <v>39578</v>
      </c>
      <c r="B305" t="s">
        <v>7525</v>
      </c>
      <c r="C305" t="s">
        <v>330</v>
      </c>
      <c r="D305" t="s">
        <v>332</v>
      </c>
      <c r="E305" s="278">
        <v>33615.96</v>
      </c>
    </row>
    <row r="306" spans="1:5" x14ac:dyDescent="0.25">
      <c r="A306">
        <v>39579</v>
      </c>
      <c r="B306" t="s">
        <v>7526</v>
      </c>
      <c r="C306" t="s">
        <v>330</v>
      </c>
      <c r="D306" t="s">
        <v>332</v>
      </c>
      <c r="E306" s="278">
        <v>48908.6</v>
      </c>
    </row>
    <row r="307" spans="1:5" x14ac:dyDescent="0.25">
      <c r="A307">
        <v>39826</v>
      </c>
      <c r="B307" t="s">
        <v>7527</v>
      </c>
      <c r="C307" t="s">
        <v>330</v>
      </c>
      <c r="D307" t="s">
        <v>332</v>
      </c>
      <c r="E307" s="278">
        <v>6006.86</v>
      </c>
    </row>
    <row r="308" spans="1:5" x14ac:dyDescent="0.25">
      <c r="A308">
        <v>10700</v>
      </c>
      <c r="B308" t="s">
        <v>7528</v>
      </c>
      <c r="C308" t="s">
        <v>330</v>
      </c>
      <c r="D308" t="s">
        <v>334</v>
      </c>
      <c r="E308" s="278">
        <v>29021.73</v>
      </c>
    </row>
    <row r="309" spans="1:5" x14ac:dyDescent="0.25">
      <c r="A309">
        <v>346</v>
      </c>
      <c r="B309" t="s">
        <v>7529</v>
      </c>
      <c r="C309" t="s">
        <v>336</v>
      </c>
      <c r="D309" t="s">
        <v>332</v>
      </c>
      <c r="E309" s="277">
        <v>28.23</v>
      </c>
    </row>
    <row r="310" spans="1:5" x14ac:dyDescent="0.25">
      <c r="A310">
        <v>3312</v>
      </c>
      <c r="B310" t="s">
        <v>7530</v>
      </c>
      <c r="C310" t="s">
        <v>336</v>
      </c>
      <c r="D310" t="s">
        <v>332</v>
      </c>
      <c r="E310" s="277">
        <v>25</v>
      </c>
    </row>
    <row r="311" spans="1:5" x14ac:dyDescent="0.25">
      <c r="A311">
        <v>339</v>
      </c>
      <c r="B311" t="s">
        <v>7531</v>
      </c>
      <c r="C311" t="s">
        <v>335</v>
      </c>
      <c r="D311" t="s">
        <v>332</v>
      </c>
      <c r="E311" s="277">
        <v>1.45</v>
      </c>
    </row>
    <row r="312" spans="1:5" x14ac:dyDescent="0.25">
      <c r="A312">
        <v>340</v>
      </c>
      <c r="B312" t="s">
        <v>7532</v>
      </c>
      <c r="C312" t="s">
        <v>335</v>
      </c>
      <c r="D312" t="s">
        <v>332</v>
      </c>
      <c r="E312" s="277">
        <v>1.31</v>
      </c>
    </row>
    <row r="313" spans="1:5" x14ac:dyDescent="0.25">
      <c r="A313">
        <v>43130</v>
      </c>
      <c r="B313" t="s">
        <v>7533</v>
      </c>
      <c r="C313" t="s">
        <v>336</v>
      </c>
      <c r="D313" t="s">
        <v>331</v>
      </c>
      <c r="E313" s="277">
        <v>23.83</v>
      </c>
    </row>
    <row r="314" spans="1:5" x14ac:dyDescent="0.25">
      <c r="A314">
        <v>344</v>
      </c>
      <c r="B314" t="s">
        <v>7534</v>
      </c>
      <c r="C314" t="s">
        <v>336</v>
      </c>
      <c r="D314" t="s">
        <v>332</v>
      </c>
      <c r="E314" s="277">
        <v>31.32</v>
      </c>
    </row>
    <row r="315" spans="1:5" x14ac:dyDescent="0.25">
      <c r="A315">
        <v>345</v>
      </c>
      <c r="B315" t="s">
        <v>7535</v>
      </c>
      <c r="C315" t="s">
        <v>336</v>
      </c>
      <c r="D315" t="s">
        <v>332</v>
      </c>
      <c r="E315" s="277">
        <v>33.99</v>
      </c>
    </row>
    <row r="316" spans="1:5" x14ac:dyDescent="0.25">
      <c r="A316">
        <v>43131</v>
      </c>
      <c r="B316" t="s">
        <v>7536</v>
      </c>
      <c r="C316" t="s">
        <v>336</v>
      </c>
      <c r="D316" t="s">
        <v>332</v>
      </c>
      <c r="E316" s="277">
        <v>27.68</v>
      </c>
    </row>
    <row r="317" spans="1:5" x14ac:dyDescent="0.25">
      <c r="A317">
        <v>3313</v>
      </c>
      <c r="B317" t="s">
        <v>7537</v>
      </c>
      <c r="C317" t="s">
        <v>336</v>
      </c>
      <c r="D317" t="s">
        <v>332</v>
      </c>
      <c r="E317" s="277">
        <v>32.17</v>
      </c>
    </row>
    <row r="318" spans="1:5" x14ac:dyDescent="0.25">
      <c r="A318">
        <v>43132</v>
      </c>
      <c r="B318" t="s">
        <v>7538</v>
      </c>
      <c r="C318" t="s">
        <v>336</v>
      </c>
      <c r="D318" t="s">
        <v>332</v>
      </c>
      <c r="E318" s="277">
        <v>23.83</v>
      </c>
    </row>
    <row r="319" spans="1:5" x14ac:dyDescent="0.25">
      <c r="A319">
        <v>366</v>
      </c>
      <c r="B319" t="s">
        <v>7539</v>
      </c>
      <c r="C319" t="s">
        <v>340</v>
      </c>
      <c r="D319" t="s">
        <v>331</v>
      </c>
      <c r="E319" s="277">
        <v>142.07</v>
      </c>
    </row>
    <row r="320" spans="1:5" x14ac:dyDescent="0.25">
      <c r="A320">
        <v>367</v>
      </c>
      <c r="B320" t="s">
        <v>7540</v>
      </c>
      <c r="C320" t="s">
        <v>340</v>
      </c>
      <c r="D320" t="s">
        <v>332</v>
      </c>
      <c r="E320" s="277">
        <v>143.91999999999999</v>
      </c>
    </row>
    <row r="321" spans="1:5" x14ac:dyDescent="0.25">
      <c r="A321">
        <v>370</v>
      </c>
      <c r="B321" t="s">
        <v>7541</v>
      </c>
      <c r="C321" t="s">
        <v>340</v>
      </c>
      <c r="D321" t="s">
        <v>332</v>
      </c>
      <c r="E321" s="277">
        <v>142.07</v>
      </c>
    </row>
    <row r="322" spans="1:5" x14ac:dyDescent="0.25">
      <c r="A322">
        <v>368</v>
      </c>
      <c r="B322" t="s">
        <v>7542</v>
      </c>
      <c r="C322" t="s">
        <v>340</v>
      </c>
      <c r="D322" t="s">
        <v>332</v>
      </c>
      <c r="E322" s="277">
        <v>71.03</v>
      </c>
    </row>
    <row r="323" spans="1:5" x14ac:dyDescent="0.25">
      <c r="A323">
        <v>11075</v>
      </c>
      <c r="B323" t="s">
        <v>7543</v>
      </c>
      <c r="C323" t="s">
        <v>340</v>
      </c>
      <c r="D323" t="s">
        <v>332</v>
      </c>
      <c r="E323" s="278">
        <v>1630.52</v>
      </c>
    </row>
    <row r="324" spans="1:5" x14ac:dyDescent="0.25">
      <c r="A324">
        <v>1381</v>
      </c>
      <c r="B324" t="s">
        <v>7544</v>
      </c>
      <c r="C324" t="s">
        <v>336</v>
      </c>
      <c r="D324" t="s">
        <v>331</v>
      </c>
      <c r="E324" s="277">
        <v>0.75</v>
      </c>
    </row>
    <row r="325" spans="1:5" x14ac:dyDescent="0.25">
      <c r="A325">
        <v>34353</v>
      </c>
      <c r="B325" t="s">
        <v>7545</v>
      </c>
      <c r="C325" t="s">
        <v>336</v>
      </c>
      <c r="D325" t="s">
        <v>332</v>
      </c>
      <c r="E325" s="277">
        <v>1.39</v>
      </c>
    </row>
    <row r="326" spans="1:5" x14ac:dyDescent="0.25">
      <c r="A326">
        <v>37595</v>
      </c>
      <c r="B326" t="s">
        <v>7546</v>
      </c>
      <c r="C326" t="s">
        <v>336</v>
      </c>
      <c r="D326" t="s">
        <v>332</v>
      </c>
      <c r="E326" s="277">
        <v>2.2999999999999998</v>
      </c>
    </row>
    <row r="327" spans="1:5" x14ac:dyDescent="0.25">
      <c r="A327">
        <v>37596</v>
      </c>
      <c r="B327" t="s">
        <v>7547</v>
      </c>
      <c r="C327" t="s">
        <v>336</v>
      </c>
      <c r="D327" t="s">
        <v>332</v>
      </c>
      <c r="E327" s="277">
        <v>2.64</v>
      </c>
    </row>
    <row r="328" spans="1:5" x14ac:dyDescent="0.25">
      <c r="A328">
        <v>371</v>
      </c>
      <c r="B328" t="s">
        <v>7548</v>
      </c>
      <c r="C328" t="s">
        <v>336</v>
      </c>
      <c r="D328" t="s">
        <v>332</v>
      </c>
      <c r="E328" s="277">
        <v>0.81</v>
      </c>
    </row>
    <row r="329" spans="1:5" x14ac:dyDescent="0.25">
      <c r="A329">
        <v>37553</v>
      </c>
      <c r="B329" t="s">
        <v>7549</v>
      </c>
      <c r="C329" t="s">
        <v>336</v>
      </c>
      <c r="D329" t="s">
        <v>332</v>
      </c>
      <c r="E329" s="277">
        <v>1.53</v>
      </c>
    </row>
    <row r="330" spans="1:5" x14ac:dyDescent="0.25">
      <c r="A330">
        <v>37552</v>
      </c>
      <c r="B330" t="s">
        <v>7550</v>
      </c>
      <c r="C330" t="s">
        <v>336</v>
      </c>
      <c r="D330" t="s">
        <v>332</v>
      </c>
      <c r="E330" s="277">
        <v>2.46</v>
      </c>
    </row>
    <row r="331" spans="1:5" x14ac:dyDescent="0.25">
      <c r="A331">
        <v>36880</v>
      </c>
      <c r="B331" t="s">
        <v>7551</v>
      </c>
      <c r="C331" t="s">
        <v>336</v>
      </c>
      <c r="D331" t="s">
        <v>332</v>
      </c>
      <c r="E331" s="277">
        <v>2.5</v>
      </c>
    </row>
    <row r="332" spans="1:5" x14ac:dyDescent="0.25">
      <c r="A332">
        <v>34355</v>
      </c>
      <c r="B332" t="s">
        <v>7552</v>
      </c>
      <c r="C332" t="s">
        <v>336</v>
      </c>
      <c r="D332" t="s">
        <v>332</v>
      </c>
      <c r="E332" s="277">
        <v>2.15</v>
      </c>
    </row>
    <row r="333" spans="1:5" x14ac:dyDescent="0.25">
      <c r="A333">
        <v>130</v>
      </c>
      <c r="B333" t="s">
        <v>7553</v>
      </c>
      <c r="C333" t="s">
        <v>336</v>
      </c>
      <c r="D333" t="s">
        <v>332</v>
      </c>
      <c r="E333" s="277">
        <v>4.72</v>
      </c>
    </row>
    <row r="334" spans="1:5" x14ac:dyDescent="0.25">
      <c r="A334">
        <v>135</v>
      </c>
      <c r="B334" t="s">
        <v>7554</v>
      </c>
      <c r="C334" t="s">
        <v>336</v>
      </c>
      <c r="D334" t="s">
        <v>332</v>
      </c>
      <c r="E334" s="277">
        <v>3.8</v>
      </c>
    </row>
    <row r="335" spans="1:5" x14ac:dyDescent="0.25">
      <c r="A335">
        <v>36886</v>
      </c>
      <c r="B335" t="s">
        <v>7555</v>
      </c>
      <c r="C335" t="s">
        <v>336</v>
      </c>
      <c r="D335" t="s">
        <v>332</v>
      </c>
      <c r="E335" s="277">
        <v>0.77</v>
      </c>
    </row>
    <row r="336" spans="1:5" x14ac:dyDescent="0.25">
      <c r="A336">
        <v>38546</v>
      </c>
      <c r="B336" t="s">
        <v>7556</v>
      </c>
      <c r="C336" t="s">
        <v>340</v>
      </c>
      <c r="D336" t="s">
        <v>332</v>
      </c>
      <c r="E336" s="277">
        <v>616.5</v>
      </c>
    </row>
    <row r="337" spans="1:5" x14ac:dyDescent="0.25">
      <c r="A337">
        <v>34549</v>
      </c>
      <c r="B337" t="s">
        <v>7557</v>
      </c>
      <c r="C337" t="s">
        <v>340</v>
      </c>
      <c r="D337" t="s">
        <v>332</v>
      </c>
      <c r="E337" s="278">
        <v>1172.8</v>
      </c>
    </row>
    <row r="338" spans="1:5" x14ac:dyDescent="0.25">
      <c r="A338">
        <v>6081</v>
      </c>
      <c r="B338" t="s">
        <v>7558</v>
      </c>
      <c r="C338" t="s">
        <v>340</v>
      </c>
      <c r="D338" t="s">
        <v>332</v>
      </c>
      <c r="E338" s="277">
        <v>82.09</v>
      </c>
    </row>
    <row r="339" spans="1:5" x14ac:dyDescent="0.25">
      <c r="A339">
        <v>6077</v>
      </c>
      <c r="B339" t="s">
        <v>7559</v>
      </c>
      <c r="C339" t="s">
        <v>340</v>
      </c>
      <c r="D339" t="s">
        <v>332</v>
      </c>
      <c r="E339" s="277">
        <v>58.64</v>
      </c>
    </row>
    <row r="340" spans="1:5" x14ac:dyDescent="0.25">
      <c r="A340">
        <v>6079</v>
      </c>
      <c r="B340" t="s">
        <v>7560</v>
      </c>
      <c r="C340" t="s">
        <v>340</v>
      </c>
      <c r="D340" t="s">
        <v>332</v>
      </c>
      <c r="E340" s="277">
        <v>58.64</v>
      </c>
    </row>
    <row r="341" spans="1:5" x14ac:dyDescent="0.25">
      <c r="A341">
        <v>1091</v>
      </c>
      <c r="B341" t="s">
        <v>7561</v>
      </c>
      <c r="C341" t="s">
        <v>330</v>
      </c>
      <c r="D341" t="s">
        <v>332</v>
      </c>
      <c r="E341" s="277">
        <v>43.47</v>
      </c>
    </row>
    <row r="342" spans="1:5" x14ac:dyDescent="0.25">
      <c r="A342">
        <v>1094</v>
      </c>
      <c r="B342" t="s">
        <v>7562</v>
      </c>
      <c r="C342" t="s">
        <v>330</v>
      </c>
      <c r="D342" t="s">
        <v>332</v>
      </c>
      <c r="E342" s="277">
        <v>30.4</v>
      </c>
    </row>
    <row r="343" spans="1:5" x14ac:dyDescent="0.25">
      <c r="A343">
        <v>1095</v>
      </c>
      <c r="B343" t="s">
        <v>7563</v>
      </c>
      <c r="C343" t="s">
        <v>330</v>
      </c>
      <c r="D343" t="s">
        <v>332</v>
      </c>
      <c r="E343" s="277">
        <v>64.62</v>
      </c>
    </row>
    <row r="344" spans="1:5" x14ac:dyDescent="0.25">
      <c r="A344">
        <v>1092</v>
      </c>
      <c r="B344" t="s">
        <v>7564</v>
      </c>
      <c r="C344" t="s">
        <v>330</v>
      </c>
      <c r="D344" t="s">
        <v>331</v>
      </c>
      <c r="E344" s="277">
        <v>50</v>
      </c>
    </row>
    <row r="345" spans="1:5" x14ac:dyDescent="0.25">
      <c r="A345">
        <v>1093</v>
      </c>
      <c r="B345" t="s">
        <v>7565</v>
      </c>
      <c r="C345" t="s">
        <v>330</v>
      </c>
      <c r="D345" t="s">
        <v>332</v>
      </c>
      <c r="E345" s="277">
        <v>116.77</v>
      </c>
    </row>
    <row r="346" spans="1:5" x14ac:dyDescent="0.25">
      <c r="A346">
        <v>1090</v>
      </c>
      <c r="B346" t="s">
        <v>7566</v>
      </c>
      <c r="C346" t="s">
        <v>330</v>
      </c>
      <c r="D346" t="s">
        <v>332</v>
      </c>
      <c r="E346" s="277">
        <v>83.6</v>
      </c>
    </row>
    <row r="347" spans="1:5" x14ac:dyDescent="0.25">
      <c r="A347">
        <v>1096</v>
      </c>
      <c r="B347" t="s">
        <v>7567</v>
      </c>
      <c r="C347" t="s">
        <v>330</v>
      </c>
      <c r="D347" t="s">
        <v>332</v>
      </c>
      <c r="E347" s="277">
        <v>150.44999999999999</v>
      </c>
    </row>
    <row r="348" spans="1:5" x14ac:dyDescent="0.25">
      <c r="A348">
        <v>1097</v>
      </c>
      <c r="B348" t="s">
        <v>7568</v>
      </c>
      <c r="C348" t="s">
        <v>330</v>
      </c>
      <c r="D348" t="s">
        <v>332</v>
      </c>
      <c r="E348" s="277">
        <v>127.72</v>
      </c>
    </row>
    <row r="349" spans="1:5" x14ac:dyDescent="0.25">
      <c r="A349">
        <v>378</v>
      </c>
      <c r="B349" t="s">
        <v>7569</v>
      </c>
      <c r="C349" t="s">
        <v>341</v>
      </c>
      <c r="D349" t="s">
        <v>332</v>
      </c>
      <c r="E349" s="277">
        <v>17.809999999999999</v>
      </c>
    </row>
    <row r="350" spans="1:5" x14ac:dyDescent="0.25">
      <c r="A350">
        <v>40911</v>
      </c>
      <c r="B350" t="s">
        <v>7570</v>
      </c>
      <c r="C350" t="s">
        <v>342</v>
      </c>
      <c r="D350" t="s">
        <v>332</v>
      </c>
      <c r="E350" s="278">
        <v>3129.94</v>
      </c>
    </row>
    <row r="351" spans="1:5" x14ac:dyDescent="0.25">
      <c r="A351">
        <v>33939</v>
      </c>
      <c r="B351" t="s">
        <v>7571</v>
      </c>
      <c r="C351" t="s">
        <v>341</v>
      </c>
      <c r="D351" t="s">
        <v>332</v>
      </c>
      <c r="E351" s="277">
        <v>65.66</v>
      </c>
    </row>
    <row r="352" spans="1:5" x14ac:dyDescent="0.25">
      <c r="A352">
        <v>40815</v>
      </c>
      <c r="B352" t="s">
        <v>7572</v>
      </c>
      <c r="C352" t="s">
        <v>342</v>
      </c>
      <c r="D352" t="s">
        <v>332</v>
      </c>
      <c r="E352" s="278">
        <v>11540.23</v>
      </c>
    </row>
    <row r="353" spans="1:5" x14ac:dyDescent="0.25">
      <c r="A353">
        <v>34760</v>
      </c>
      <c r="B353" t="s">
        <v>7573</v>
      </c>
      <c r="C353" t="s">
        <v>341</v>
      </c>
      <c r="D353" t="s">
        <v>332</v>
      </c>
      <c r="E353" s="277">
        <v>65.64</v>
      </c>
    </row>
    <row r="354" spans="1:5" x14ac:dyDescent="0.25">
      <c r="A354">
        <v>40935</v>
      </c>
      <c r="B354" t="s">
        <v>7574</v>
      </c>
      <c r="C354" t="s">
        <v>342</v>
      </c>
      <c r="D354" t="s">
        <v>332</v>
      </c>
      <c r="E354" s="278">
        <v>11537.78</v>
      </c>
    </row>
    <row r="355" spans="1:5" x14ac:dyDescent="0.25">
      <c r="A355">
        <v>33952</v>
      </c>
      <c r="B355" t="s">
        <v>7575</v>
      </c>
      <c r="C355" t="s">
        <v>341</v>
      </c>
      <c r="D355" t="s">
        <v>332</v>
      </c>
      <c r="E355" s="277">
        <v>93.27</v>
      </c>
    </row>
    <row r="356" spans="1:5" x14ac:dyDescent="0.25">
      <c r="A356">
        <v>40816</v>
      </c>
      <c r="B356" t="s">
        <v>7576</v>
      </c>
      <c r="C356" t="s">
        <v>342</v>
      </c>
      <c r="D356" t="s">
        <v>332</v>
      </c>
      <c r="E356" s="278">
        <v>16391.95</v>
      </c>
    </row>
    <row r="357" spans="1:5" x14ac:dyDescent="0.25">
      <c r="A357">
        <v>33953</v>
      </c>
      <c r="B357" t="s">
        <v>7577</v>
      </c>
      <c r="C357" t="s">
        <v>341</v>
      </c>
      <c r="D357" t="s">
        <v>332</v>
      </c>
      <c r="E357" s="277">
        <v>123.31</v>
      </c>
    </row>
    <row r="358" spans="1:5" x14ac:dyDescent="0.25">
      <c r="A358">
        <v>40817</v>
      </c>
      <c r="B358" t="s">
        <v>7578</v>
      </c>
      <c r="C358" t="s">
        <v>342</v>
      </c>
      <c r="D358" t="s">
        <v>332</v>
      </c>
      <c r="E358" s="278">
        <v>21671.599999999999</v>
      </c>
    </row>
    <row r="359" spans="1:5" x14ac:dyDescent="0.25">
      <c r="A359">
        <v>13348</v>
      </c>
      <c r="B359" t="s">
        <v>7579</v>
      </c>
      <c r="C359" t="s">
        <v>330</v>
      </c>
      <c r="D359" t="s">
        <v>334</v>
      </c>
      <c r="E359" s="277">
        <v>1.7</v>
      </c>
    </row>
    <row r="360" spans="1:5" x14ac:dyDescent="0.25">
      <c r="A360">
        <v>39211</v>
      </c>
      <c r="B360" t="s">
        <v>7580</v>
      </c>
      <c r="C360" t="s">
        <v>330</v>
      </c>
      <c r="D360" t="s">
        <v>332</v>
      </c>
      <c r="E360" s="277">
        <v>1.48</v>
      </c>
    </row>
    <row r="361" spans="1:5" x14ac:dyDescent="0.25">
      <c r="A361">
        <v>39212</v>
      </c>
      <c r="B361" t="s">
        <v>7581</v>
      </c>
      <c r="C361" t="s">
        <v>330</v>
      </c>
      <c r="D361" t="s">
        <v>332</v>
      </c>
      <c r="E361" s="277">
        <v>1.65</v>
      </c>
    </row>
    <row r="362" spans="1:5" x14ac:dyDescent="0.25">
      <c r="A362">
        <v>39208</v>
      </c>
      <c r="B362" t="s">
        <v>7582</v>
      </c>
      <c r="C362" t="s">
        <v>330</v>
      </c>
      <c r="D362" t="s">
        <v>332</v>
      </c>
      <c r="E362" s="277">
        <v>0.45</v>
      </c>
    </row>
    <row r="363" spans="1:5" x14ac:dyDescent="0.25">
      <c r="A363">
        <v>39210</v>
      </c>
      <c r="B363" t="s">
        <v>7583</v>
      </c>
      <c r="C363" t="s">
        <v>330</v>
      </c>
      <c r="D363" t="s">
        <v>332</v>
      </c>
      <c r="E363" s="277">
        <v>0.83</v>
      </c>
    </row>
    <row r="364" spans="1:5" x14ac:dyDescent="0.25">
      <c r="A364">
        <v>39214</v>
      </c>
      <c r="B364" t="s">
        <v>7584</v>
      </c>
      <c r="C364" t="s">
        <v>330</v>
      </c>
      <c r="D364" t="s">
        <v>332</v>
      </c>
      <c r="E364" s="277">
        <v>3.05</v>
      </c>
    </row>
    <row r="365" spans="1:5" x14ac:dyDescent="0.25">
      <c r="A365">
        <v>39213</v>
      </c>
      <c r="B365" t="s">
        <v>7585</v>
      </c>
      <c r="C365" t="s">
        <v>330</v>
      </c>
      <c r="D365" t="s">
        <v>332</v>
      </c>
      <c r="E365" s="277">
        <v>2.16</v>
      </c>
    </row>
    <row r="366" spans="1:5" x14ac:dyDescent="0.25">
      <c r="A366">
        <v>39209</v>
      </c>
      <c r="B366" t="s">
        <v>7586</v>
      </c>
      <c r="C366" t="s">
        <v>330</v>
      </c>
      <c r="D366" t="s">
        <v>332</v>
      </c>
      <c r="E366" s="277">
        <v>0.53</v>
      </c>
    </row>
    <row r="367" spans="1:5" x14ac:dyDescent="0.25">
      <c r="A367">
        <v>39207</v>
      </c>
      <c r="B367" t="s">
        <v>7587</v>
      </c>
      <c r="C367" t="s">
        <v>330</v>
      </c>
      <c r="D367" t="s">
        <v>332</v>
      </c>
      <c r="E367" s="277">
        <v>0.83</v>
      </c>
    </row>
    <row r="368" spans="1:5" x14ac:dyDescent="0.25">
      <c r="A368">
        <v>39215</v>
      </c>
      <c r="B368" t="s">
        <v>7588</v>
      </c>
      <c r="C368" t="s">
        <v>330</v>
      </c>
      <c r="D368" t="s">
        <v>332</v>
      </c>
      <c r="E368" s="277">
        <v>5.56</v>
      </c>
    </row>
    <row r="369" spans="1:5" x14ac:dyDescent="0.25">
      <c r="A369">
        <v>39216</v>
      </c>
      <c r="B369" t="s">
        <v>7589</v>
      </c>
      <c r="C369" t="s">
        <v>330</v>
      </c>
      <c r="D369" t="s">
        <v>332</v>
      </c>
      <c r="E369" s="277">
        <v>7.76</v>
      </c>
    </row>
    <row r="370" spans="1:5" x14ac:dyDescent="0.25">
      <c r="A370">
        <v>11267</v>
      </c>
      <c r="B370" t="s">
        <v>7590</v>
      </c>
      <c r="C370" t="s">
        <v>330</v>
      </c>
      <c r="D370" t="s">
        <v>334</v>
      </c>
      <c r="E370" s="277">
        <v>1.49</v>
      </c>
    </row>
    <row r="371" spans="1:5" x14ac:dyDescent="0.25">
      <c r="A371">
        <v>379</v>
      </c>
      <c r="B371" t="s">
        <v>7591</v>
      </c>
      <c r="C371" t="s">
        <v>330</v>
      </c>
      <c r="D371" t="s">
        <v>334</v>
      </c>
      <c r="E371" s="277">
        <v>1.5</v>
      </c>
    </row>
    <row r="372" spans="1:5" x14ac:dyDescent="0.25">
      <c r="A372">
        <v>510</v>
      </c>
      <c r="B372" t="s">
        <v>7592</v>
      </c>
      <c r="C372" t="s">
        <v>336</v>
      </c>
      <c r="D372" t="s">
        <v>332</v>
      </c>
      <c r="E372" s="277">
        <v>12.29</v>
      </c>
    </row>
    <row r="373" spans="1:5" x14ac:dyDescent="0.25">
      <c r="A373">
        <v>516</v>
      </c>
      <c r="B373" t="s">
        <v>7593</v>
      </c>
      <c r="C373" t="s">
        <v>336</v>
      </c>
      <c r="D373" t="s">
        <v>332</v>
      </c>
      <c r="E373" s="277">
        <v>14.57</v>
      </c>
    </row>
    <row r="374" spans="1:5" x14ac:dyDescent="0.25">
      <c r="A374">
        <v>509</v>
      </c>
      <c r="B374" t="s">
        <v>7594</v>
      </c>
      <c r="C374" t="s">
        <v>336</v>
      </c>
      <c r="D374" t="s">
        <v>332</v>
      </c>
      <c r="E374" s="277">
        <v>16.350000000000001</v>
      </c>
    </row>
    <row r="375" spans="1:5" x14ac:dyDescent="0.25">
      <c r="A375">
        <v>40331</v>
      </c>
      <c r="B375" t="s">
        <v>7595</v>
      </c>
      <c r="C375" t="s">
        <v>341</v>
      </c>
      <c r="D375" t="s">
        <v>332</v>
      </c>
      <c r="E375" s="277">
        <v>16.29</v>
      </c>
    </row>
    <row r="376" spans="1:5" x14ac:dyDescent="0.25">
      <c r="A376">
        <v>40930</v>
      </c>
      <c r="B376" t="s">
        <v>7596</v>
      </c>
      <c r="C376" t="s">
        <v>342</v>
      </c>
      <c r="D376" t="s">
        <v>332</v>
      </c>
      <c r="E376" s="278">
        <v>2866.36</v>
      </c>
    </row>
    <row r="377" spans="1:5" x14ac:dyDescent="0.25">
      <c r="A377">
        <v>11761</v>
      </c>
      <c r="B377" t="s">
        <v>7597</v>
      </c>
      <c r="C377" t="s">
        <v>330</v>
      </c>
      <c r="D377" t="s">
        <v>332</v>
      </c>
      <c r="E377" s="277">
        <v>72.56</v>
      </c>
    </row>
    <row r="378" spans="1:5" x14ac:dyDescent="0.25">
      <c r="A378">
        <v>377</v>
      </c>
      <c r="B378" t="s">
        <v>7598</v>
      </c>
      <c r="C378" t="s">
        <v>330</v>
      </c>
      <c r="D378" t="s">
        <v>331</v>
      </c>
      <c r="E378" s="277">
        <v>34.1</v>
      </c>
    </row>
    <row r="379" spans="1:5" x14ac:dyDescent="0.25">
      <c r="A379">
        <v>7588</v>
      </c>
      <c r="B379" t="s">
        <v>7599</v>
      </c>
      <c r="C379" t="s">
        <v>330</v>
      </c>
      <c r="D379" t="s">
        <v>331</v>
      </c>
      <c r="E379" s="277">
        <v>44.65</v>
      </c>
    </row>
    <row r="380" spans="1:5" x14ac:dyDescent="0.25">
      <c r="A380">
        <v>34392</v>
      </c>
      <c r="B380" t="s">
        <v>7600</v>
      </c>
      <c r="C380" t="s">
        <v>341</v>
      </c>
      <c r="D380" t="s">
        <v>332</v>
      </c>
      <c r="E380" s="277">
        <v>10.73</v>
      </c>
    </row>
    <row r="381" spans="1:5" x14ac:dyDescent="0.25">
      <c r="A381">
        <v>40908</v>
      </c>
      <c r="B381" t="s">
        <v>7601</v>
      </c>
      <c r="C381" t="s">
        <v>342</v>
      </c>
      <c r="D381" t="s">
        <v>332</v>
      </c>
      <c r="E381" s="278">
        <v>1889.07</v>
      </c>
    </row>
    <row r="382" spans="1:5" x14ac:dyDescent="0.25">
      <c r="A382">
        <v>34551</v>
      </c>
      <c r="B382" t="s">
        <v>7602</v>
      </c>
      <c r="C382" t="s">
        <v>341</v>
      </c>
      <c r="D382" t="s">
        <v>332</v>
      </c>
      <c r="E382" s="277">
        <v>11.38</v>
      </c>
    </row>
    <row r="383" spans="1:5" x14ac:dyDescent="0.25">
      <c r="A383">
        <v>41078</v>
      </c>
      <c r="B383" t="s">
        <v>7603</v>
      </c>
      <c r="C383" t="s">
        <v>342</v>
      </c>
      <c r="D383" t="s">
        <v>332</v>
      </c>
      <c r="E383" s="278">
        <v>2001.8</v>
      </c>
    </row>
    <row r="384" spans="1:5" x14ac:dyDescent="0.25">
      <c r="A384">
        <v>246</v>
      </c>
      <c r="B384" t="s">
        <v>7604</v>
      </c>
      <c r="C384" t="s">
        <v>341</v>
      </c>
      <c r="D384" t="s">
        <v>332</v>
      </c>
      <c r="E384" s="277">
        <v>11.57</v>
      </c>
    </row>
    <row r="385" spans="1:5" x14ac:dyDescent="0.25">
      <c r="A385">
        <v>40927</v>
      </c>
      <c r="B385" t="s">
        <v>7605</v>
      </c>
      <c r="C385" t="s">
        <v>342</v>
      </c>
      <c r="D385" t="s">
        <v>332</v>
      </c>
      <c r="E385" s="278">
        <v>2037.23</v>
      </c>
    </row>
    <row r="386" spans="1:5" x14ac:dyDescent="0.25">
      <c r="A386">
        <v>2350</v>
      </c>
      <c r="B386" t="s">
        <v>7606</v>
      </c>
      <c r="C386" t="s">
        <v>341</v>
      </c>
      <c r="D386" t="s">
        <v>332</v>
      </c>
      <c r="E386" s="277">
        <v>14.8</v>
      </c>
    </row>
    <row r="387" spans="1:5" x14ac:dyDescent="0.25">
      <c r="A387">
        <v>40812</v>
      </c>
      <c r="B387" t="s">
        <v>7607</v>
      </c>
      <c r="C387" t="s">
        <v>342</v>
      </c>
      <c r="D387" t="s">
        <v>332</v>
      </c>
      <c r="E387" s="278">
        <v>2603.31</v>
      </c>
    </row>
    <row r="388" spans="1:5" x14ac:dyDescent="0.25">
      <c r="A388">
        <v>245</v>
      </c>
      <c r="B388" t="s">
        <v>7608</v>
      </c>
      <c r="C388" t="s">
        <v>341</v>
      </c>
      <c r="D388" t="s">
        <v>332</v>
      </c>
      <c r="E388" s="277">
        <v>20.25</v>
      </c>
    </row>
    <row r="389" spans="1:5" x14ac:dyDescent="0.25">
      <c r="A389">
        <v>41090</v>
      </c>
      <c r="B389" t="s">
        <v>7609</v>
      </c>
      <c r="C389" t="s">
        <v>342</v>
      </c>
      <c r="D389" t="s">
        <v>332</v>
      </c>
      <c r="E389" s="278">
        <v>3561.76</v>
      </c>
    </row>
    <row r="390" spans="1:5" x14ac:dyDescent="0.25">
      <c r="A390">
        <v>251</v>
      </c>
      <c r="B390" t="s">
        <v>7610</v>
      </c>
      <c r="C390" t="s">
        <v>341</v>
      </c>
      <c r="D390" t="s">
        <v>332</v>
      </c>
      <c r="E390" s="277">
        <v>11.53</v>
      </c>
    </row>
    <row r="391" spans="1:5" x14ac:dyDescent="0.25">
      <c r="A391">
        <v>40975</v>
      </c>
      <c r="B391" t="s">
        <v>7611</v>
      </c>
      <c r="C391" t="s">
        <v>342</v>
      </c>
      <c r="D391" t="s">
        <v>332</v>
      </c>
      <c r="E391" s="278">
        <v>2029.25</v>
      </c>
    </row>
    <row r="392" spans="1:5" x14ac:dyDescent="0.25">
      <c r="A392">
        <v>6127</v>
      </c>
      <c r="B392" t="s">
        <v>7612</v>
      </c>
      <c r="C392" t="s">
        <v>341</v>
      </c>
      <c r="D392" t="s">
        <v>332</v>
      </c>
      <c r="E392" s="277">
        <v>11.38</v>
      </c>
    </row>
    <row r="393" spans="1:5" x14ac:dyDescent="0.25">
      <c r="A393">
        <v>41072</v>
      </c>
      <c r="B393" t="s">
        <v>7613</v>
      </c>
      <c r="C393" t="s">
        <v>342</v>
      </c>
      <c r="D393" t="s">
        <v>332</v>
      </c>
      <c r="E393" s="278">
        <v>2001.8</v>
      </c>
    </row>
    <row r="394" spans="1:5" x14ac:dyDescent="0.25">
      <c r="A394">
        <v>6121</v>
      </c>
      <c r="B394" t="s">
        <v>7614</v>
      </c>
      <c r="C394" t="s">
        <v>341</v>
      </c>
      <c r="D394" t="s">
        <v>332</v>
      </c>
      <c r="E394" s="277">
        <v>10.49</v>
      </c>
    </row>
    <row r="395" spans="1:5" x14ac:dyDescent="0.25">
      <c r="A395">
        <v>41071</v>
      </c>
      <c r="B395" t="s">
        <v>7615</v>
      </c>
      <c r="C395" t="s">
        <v>342</v>
      </c>
      <c r="D395" t="s">
        <v>332</v>
      </c>
      <c r="E395" s="278">
        <v>1843.84</v>
      </c>
    </row>
    <row r="396" spans="1:5" x14ac:dyDescent="0.25">
      <c r="A396">
        <v>244</v>
      </c>
      <c r="B396" t="s">
        <v>7616</v>
      </c>
      <c r="C396" t="s">
        <v>341</v>
      </c>
      <c r="D396" t="s">
        <v>332</v>
      </c>
      <c r="E396" s="277">
        <v>8</v>
      </c>
    </row>
    <row r="397" spans="1:5" x14ac:dyDescent="0.25">
      <c r="A397">
        <v>41093</v>
      </c>
      <c r="B397" t="s">
        <v>7617</v>
      </c>
      <c r="C397" t="s">
        <v>342</v>
      </c>
      <c r="D397" t="s">
        <v>332</v>
      </c>
      <c r="E397" s="278">
        <v>1408.56</v>
      </c>
    </row>
    <row r="398" spans="1:5" x14ac:dyDescent="0.25">
      <c r="A398">
        <v>532</v>
      </c>
      <c r="B398" t="s">
        <v>7618</v>
      </c>
      <c r="C398" t="s">
        <v>341</v>
      </c>
      <c r="D398" t="s">
        <v>332</v>
      </c>
      <c r="E398" s="277">
        <v>23.8</v>
      </c>
    </row>
    <row r="399" spans="1:5" x14ac:dyDescent="0.25">
      <c r="A399">
        <v>40931</v>
      </c>
      <c r="B399" t="s">
        <v>7619</v>
      </c>
      <c r="C399" t="s">
        <v>342</v>
      </c>
      <c r="D399" t="s">
        <v>332</v>
      </c>
      <c r="E399" s="278">
        <v>4186.1499999999996</v>
      </c>
    </row>
    <row r="400" spans="1:5" x14ac:dyDescent="0.25">
      <c r="A400">
        <v>36150</v>
      </c>
      <c r="B400" t="s">
        <v>7620</v>
      </c>
      <c r="C400" t="s">
        <v>330</v>
      </c>
      <c r="D400" t="s">
        <v>332</v>
      </c>
      <c r="E400" s="277">
        <v>36.619999999999997</v>
      </c>
    </row>
    <row r="401" spans="1:5" x14ac:dyDescent="0.25">
      <c r="A401">
        <v>4760</v>
      </c>
      <c r="B401" t="s">
        <v>7621</v>
      </c>
      <c r="C401" t="s">
        <v>341</v>
      </c>
      <c r="D401" t="s">
        <v>332</v>
      </c>
      <c r="E401" s="277">
        <v>18.309999999999999</v>
      </c>
    </row>
    <row r="402" spans="1:5" x14ac:dyDescent="0.25">
      <c r="A402">
        <v>41069</v>
      </c>
      <c r="B402" t="s">
        <v>7622</v>
      </c>
      <c r="C402" t="s">
        <v>342</v>
      </c>
      <c r="D402" t="s">
        <v>332</v>
      </c>
      <c r="E402" s="278">
        <v>3219</v>
      </c>
    </row>
    <row r="403" spans="1:5" x14ac:dyDescent="0.25">
      <c r="A403">
        <v>10422</v>
      </c>
      <c r="B403" t="s">
        <v>7623</v>
      </c>
      <c r="C403" t="s">
        <v>330</v>
      </c>
      <c r="D403" t="s">
        <v>332</v>
      </c>
      <c r="E403" s="277">
        <v>373.84</v>
      </c>
    </row>
    <row r="404" spans="1:5" x14ac:dyDescent="0.25">
      <c r="A404">
        <v>44019</v>
      </c>
      <c r="B404" t="s">
        <v>7624</v>
      </c>
      <c r="C404" t="s">
        <v>330</v>
      </c>
      <c r="D404" t="s">
        <v>332</v>
      </c>
      <c r="E404" s="277">
        <v>517.48</v>
      </c>
    </row>
    <row r="405" spans="1:5" x14ac:dyDescent="0.25">
      <c r="A405">
        <v>36520</v>
      </c>
      <c r="B405" t="s">
        <v>7625</v>
      </c>
      <c r="C405" t="s">
        <v>330</v>
      </c>
      <c r="D405" t="s">
        <v>332</v>
      </c>
      <c r="E405" s="277">
        <v>629.20000000000005</v>
      </c>
    </row>
    <row r="406" spans="1:5" x14ac:dyDescent="0.25">
      <c r="A406">
        <v>42319</v>
      </c>
      <c r="B406" t="s">
        <v>7626</v>
      </c>
      <c r="C406" t="s">
        <v>330</v>
      </c>
      <c r="D406" t="s">
        <v>332</v>
      </c>
      <c r="E406" s="277">
        <v>563.79999999999995</v>
      </c>
    </row>
    <row r="407" spans="1:5" x14ac:dyDescent="0.25">
      <c r="A407">
        <v>10420</v>
      </c>
      <c r="B407" t="s">
        <v>7627</v>
      </c>
      <c r="C407" t="s">
        <v>330</v>
      </c>
      <c r="D407" t="s">
        <v>331</v>
      </c>
      <c r="E407" s="277">
        <v>200</v>
      </c>
    </row>
    <row r="408" spans="1:5" x14ac:dyDescent="0.25">
      <c r="A408">
        <v>10421</v>
      </c>
      <c r="B408" t="s">
        <v>7628</v>
      </c>
      <c r="C408" t="s">
        <v>330</v>
      </c>
      <c r="D408" t="s">
        <v>332</v>
      </c>
      <c r="E408" s="277">
        <v>219.77</v>
      </c>
    </row>
    <row r="409" spans="1:5" x14ac:dyDescent="0.25">
      <c r="A409">
        <v>11786</v>
      </c>
      <c r="B409" t="s">
        <v>7629</v>
      </c>
      <c r="C409" t="s">
        <v>330</v>
      </c>
      <c r="D409" t="s">
        <v>332</v>
      </c>
      <c r="E409" s="277">
        <v>443.15</v>
      </c>
    </row>
    <row r="410" spans="1:5" x14ac:dyDescent="0.25">
      <c r="A410">
        <v>10</v>
      </c>
      <c r="B410" t="s">
        <v>7630</v>
      </c>
      <c r="C410" t="s">
        <v>330</v>
      </c>
      <c r="D410" t="s">
        <v>332</v>
      </c>
      <c r="E410" s="277">
        <v>13.79</v>
      </c>
    </row>
    <row r="411" spans="1:5" x14ac:dyDescent="0.25">
      <c r="A411">
        <v>4815</v>
      </c>
      <c r="B411" t="s">
        <v>7631</v>
      </c>
      <c r="C411" t="s">
        <v>330</v>
      </c>
      <c r="D411" t="s">
        <v>332</v>
      </c>
      <c r="E411" s="277">
        <v>5.17</v>
      </c>
    </row>
    <row r="412" spans="1:5" x14ac:dyDescent="0.25">
      <c r="A412">
        <v>541</v>
      </c>
      <c r="B412" t="s">
        <v>7632</v>
      </c>
      <c r="C412" t="s">
        <v>330</v>
      </c>
      <c r="D412" t="s">
        <v>331</v>
      </c>
      <c r="E412" s="277">
        <v>188.5</v>
      </c>
    </row>
    <row r="413" spans="1:5" x14ac:dyDescent="0.25">
      <c r="A413">
        <v>542</v>
      </c>
      <c r="B413" t="s">
        <v>7633</v>
      </c>
      <c r="C413" t="s">
        <v>330</v>
      </c>
      <c r="D413" t="s">
        <v>332</v>
      </c>
      <c r="E413" s="277">
        <v>236.28</v>
      </c>
    </row>
    <row r="414" spans="1:5" x14ac:dyDescent="0.25">
      <c r="A414">
        <v>540</v>
      </c>
      <c r="B414" t="s">
        <v>7634</v>
      </c>
      <c r="C414" t="s">
        <v>330</v>
      </c>
      <c r="D414" t="s">
        <v>332</v>
      </c>
      <c r="E414" s="277">
        <v>532.47</v>
      </c>
    </row>
    <row r="415" spans="1:5" x14ac:dyDescent="0.25">
      <c r="A415">
        <v>38364</v>
      </c>
      <c r="B415" t="s">
        <v>7635</v>
      </c>
      <c r="C415" t="s">
        <v>330</v>
      </c>
      <c r="D415" t="s">
        <v>332</v>
      </c>
      <c r="E415" s="277">
        <v>733.75</v>
      </c>
    </row>
    <row r="416" spans="1:5" x14ac:dyDescent="0.25">
      <c r="A416">
        <v>11692</v>
      </c>
      <c r="B416" t="s">
        <v>7636</v>
      </c>
      <c r="C416" t="s">
        <v>333</v>
      </c>
      <c r="D416" t="s">
        <v>332</v>
      </c>
      <c r="E416" s="277">
        <v>427</v>
      </c>
    </row>
    <row r="417" spans="1:5" x14ac:dyDescent="0.25">
      <c r="A417">
        <v>1746</v>
      </c>
      <c r="B417" t="s">
        <v>7637</v>
      </c>
      <c r="C417" t="s">
        <v>330</v>
      </c>
      <c r="D417" t="s">
        <v>331</v>
      </c>
      <c r="E417" s="277">
        <v>219</v>
      </c>
    </row>
    <row r="418" spans="1:5" x14ac:dyDescent="0.25">
      <c r="A418">
        <v>1748</v>
      </c>
      <c r="B418" t="s">
        <v>7638</v>
      </c>
      <c r="C418" t="s">
        <v>330</v>
      </c>
      <c r="D418" t="s">
        <v>332</v>
      </c>
      <c r="E418" s="277">
        <v>291.20999999999998</v>
      </c>
    </row>
    <row r="419" spans="1:5" x14ac:dyDescent="0.25">
      <c r="A419">
        <v>1749</v>
      </c>
      <c r="B419" t="s">
        <v>7639</v>
      </c>
      <c r="C419" t="s">
        <v>330</v>
      </c>
      <c r="D419" t="s">
        <v>332</v>
      </c>
      <c r="E419" s="277">
        <v>421.92</v>
      </c>
    </row>
    <row r="420" spans="1:5" x14ac:dyDescent="0.25">
      <c r="A420">
        <v>37412</v>
      </c>
      <c r="B420" t="s">
        <v>7640</v>
      </c>
      <c r="C420" t="s">
        <v>330</v>
      </c>
      <c r="D420" t="s">
        <v>332</v>
      </c>
      <c r="E420" s="277">
        <v>214.07</v>
      </c>
    </row>
    <row r="421" spans="1:5" x14ac:dyDescent="0.25">
      <c r="A421">
        <v>1745</v>
      </c>
      <c r="B421" t="s">
        <v>7641</v>
      </c>
      <c r="C421" t="s">
        <v>330</v>
      </c>
      <c r="D421" t="s">
        <v>332</v>
      </c>
      <c r="E421" s="277">
        <v>254.56</v>
      </c>
    </row>
    <row r="422" spans="1:5" x14ac:dyDescent="0.25">
      <c r="A422">
        <v>1750</v>
      </c>
      <c r="B422" t="s">
        <v>7642</v>
      </c>
      <c r="C422" t="s">
        <v>330</v>
      </c>
      <c r="D422" t="s">
        <v>332</v>
      </c>
      <c r="E422" s="277">
        <v>594.87</v>
      </c>
    </row>
    <row r="423" spans="1:5" x14ac:dyDescent="0.25">
      <c r="A423">
        <v>11687</v>
      </c>
      <c r="B423" t="s">
        <v>7643</v>
      </c>
      <c r="C423" t="s">
        <v>335</v>
      </c>
      <c r="D423" t="s">
        <v>332</v>
      </c>
      <c r="E423" s="277">
        <v>947.81</v>
      </c>
    </row>
    <row r="424" spans="1:5" x14ac:dyDescent="0.25">
      <c r="A424">
        <v>11689</v>
      </c>
      <c r="B424" t="s">
        <v>7644</v>
      </c>
      <c r="C424" t="s">
        <v>335</v>
      </c>
      <c r="D424" t="s">
        <v>332</v>
      </c>
      <c r="E424" s="278">
        <v>1187.55</v>
      </c>
    </row>
    <row r="425" spans="1:5" x14ac:dyDescent="0.25">
      <c r="A425">
        <v>11693</v>
      </c>
      <c r="B425" t="s">
        <v>7645</v>
      </c>
      <c r="C425" t="s">
        <v>333</v>
      </c>
      <c r="D425" t="s">
        <v>332</v>
      </c>
      <c r="E425" s="277">
        <v>209</v>
      </c>
    </row>
    <row r="426" spans="1:5" x14ac:dyDescent="0.25">
      <c r="A426">
        <v>36215</v>
      </c>
      <c r="B426" t="s">
        <v>7646</v>
      </c>
      <c r="C426" t="s">
        <v>330</v>
      </c>
      <c r="D426" t="s">
        <v>334</v>
      </c>
      <c r="E426" s="277">
        <v>883.19</v>
      </c>
    </row>
    <row r="427" spans="1:5" x14ac:dyDescent="0.25">
      <c r="A427">
        <v>42439</v>
      </c>
      <c r="B427" t="s">
        <v>7647</v>
      </c>
      <c r="C427" t="s">
        <v>330</v>
      </c>
      <c r="D427" t="s">
        <v>334</v>
      </c>
      <c r="E427" s="278">
        <v>1197.21</v>
      </c>
    </row>
    <row r="428" spans="1:5" x14ac:dyDescent="0.25">
      <c r="A428">
        <v>38381</v>
      </c>
      <c r="B428" t="s">
        <v>7648</v>
      </c>
      <c r="C428" t="s">
        <v>330</v>
      </c>
      <c r="D428" t="s">
        <v>332</v>
      </c>
      <c r="E428" s="277">
        <v>9.17</v>
      </c>
    </row>
    <row r="429" spans="1:5" x14ac:dyDescent="0.25">
      <c r="A429">
        <v>39621</v>
      </c>
      <c r="B429" t="s">
        <v>7649</v>
      </c>
      <c r="C429" t="s">
        <v>347</v>
      </c>
      <c r="D429" t="s">
        <v>332</v>
      </c>
      <c r="E429" s="278">
        <v>1737.15</v>
      </c>
    </row>
    <row r="430" spans="1:5" x14ac:dyDescent="0.25">
      <c r="A430">
        <v>39624</v>
      </c>
      <c r="B430" t="s">
        <v>7650</v>
      </c>
      <c r="C430" t="s">
        <v>347</v>
      </c>
      <c r="D430" t="s">
        <v>332</v>
      </c>
      <c r="E430" s="278">
        <v>1916.27</v>
      </c>
    </row>
    <row r="431" spans="1:5" x14ac:dyDescent="0.25">
      <c r="A431">
        <v>39615</v>
      </c>
      <c r="B431" t="s">
        <v>7651</v>
      </c>
      <c r="C431" t="s">
        <v>330</v>
      </c>
      <c r="D431" t="s">
        <v>332</v>
      </c>
      <c r="E431" s="277">
        <v>774.35</v>
      </c>
    </row>
    <row r="432" spans="1:5" x14ac:dyDescent="0.25">
      <c r="A432">
        <v>39620</v>
      </c>
      <c r="B432" t="s">
        <v>7652</v>
      </c>
      <c r="C432" t="s">
        <v>330</v>
      </c>
      <c r="D432" t="s">
        <v>332</v>
      </c>
      <c r="E432" s="278">
        <v>1182.6400000000001</v>
      </c>
    </row>
    <row r="433" spans="1:5" x14ac:dyDescent="0.25">
      <c r="A433">
        <v>39623</v>
      </c>
      <c r="B433" t="s">
        <v>7653</v>
      </c>
      <c r="C433" t="s">
        <v>330</v>
      </c>
      <c r="D433" t="s">
        <v>332</v>
      </c>
      <c r="E433" s="278">
        <v>1266.71</v>
      </c>
    </row>
    <row r="434" spans="1:5" x14ac:dyDescent="0.25">
      <c r="A434">
        <v>546</v>
      </c>
      <c r="B434" t="s">
        <v>12852</v>
      </c>
      <c r="C434" t="s">
        <v>336</v>
      </c>
      <c r="D434" t="s">
        <v>331</v>
      </c>
      <c r="E434" s="277">
        <v>10.94</v>
      </c>
    </row>
    <row r="435" spans="1:5" x14ac:dyDescent="0.25">
      <c r="A435">
        <v>566</v>
      </c>
      <c r="B435" t="s">
        <v>12853</v>
      </c>
      <c r="C435" t="s">
        <v>335</v>
      </c>
      <c r="D435" t="s">
        <v>332</v>
      </c>
      <c r="E435" s="277">
        <v>5.19</v>
      </c>
    </row>
    <row r="436" spans="1:5" x14ac:dyDescent="0.25">
      <c r="A436">
        <v>565</v>
      </c>
      <c r="B436" t="s">
        <v>12854</v>
      </c>
      <c r="C436" t="s">
        <v>335</v>
      </c>
      <c r="D436" t="s">
        <v>332</v>
      </c>
      <c r="E436" s="277">
        <v>18.920000000000002</v>
      </c>
    </row>
    <row r="437" spans="1:5" x14ac:dyDescent="0.25">
      <c r="A437">
        <v>555</v>
      </c>
      <c r="B437" t="s">
        <v>12855</v>
      </c>
      <c r="C437" t="s">
        <v>335</v>
      </c>
      <c r="D437" t="s">
        <v>332</v>
      </c>
      <c r="E437" s="277">
        <v>13.41</v>
      </c>
    </row>
    <row r="438" spans="1:5" x14ac:dyDescent="0.25">
      <c r="A438">
        <v>557</v>
      </c>
      <c r="B438" t="s">
        <v>12856</v>
      </c>
      <c r="C438" t="s">
        <v>335</v>
      </c>
      <c r="D438" t="s">
        <v>332</v>
      </c>
      <c r="E438" s="277">
        <v>42.09</v>
      </c>
    </row>
    <row r="439" spans="1:5" x14ac:dyDescent="0.25">
      <c r="A439">
        <v>552</v>
      </c>
      <c r="B439" t="s">
        <v>12857</v>
      </c>
      <c r="C439" t="s">
        <v>335</v>
      </c>
      <c r="D439" t="s">
        <v>332</v>
      </c>
      <c r="E439" s="277">
        <v>20.88</v>
      </c>
    </row>
    <row r="440" spans="1:5" x14ac:dyDescent="0.25">
      <c r="A440">
        <v>563</v>
      </c>
      <c r="B440" t="s">
        <v>12858</v>
      </c>
      <c r="C440" t="s">
        <v>335</v>
      </c>
      <c r="D440" t="s">
        <v>332</v>
      </c>
      <c r="E440" s="277">
        <v>31.38</v>
      </c>
    </row>
    <row r="441" spans="1:5" x14ac:dyDescent="0.25">
      <c r="A441">
        <v>549</v>
      </c>
      <c r="B441" t="s">
        <v>12859</v>
      </c>
      <c r="C441" t="s">
        <v>335</v>
      </c>
      <c r="D441" t="s">
        <v>332</v>
      </c>
      <c r="E441" s="277">
        <v>56.48</v>
      </c>
    </row>
    <row r="442" spans="1:5" x14ac:dyDescent="0.25">
      <c r="A442">
        <v>551</v>
      </c>
      <c r="B442" t="s">
        <v>12860</v>
      </c>
      <c r="C442" t="s">
        <v>335</v>
      </c>
      <c r="D442" t="s">
        <v>332</v>
      </c>
      <c r="E442" s="277">
        <v>111.84</v>
      </c>
    </row>
    <row r="443" spans="1:5" x14ac:dyDescent="0.25">
      <c r="A443">
        <v>559</v>
      </c>
      <c r="B443" t="s">
        <v>12861</v>
      </c>
      <c r="C443" t="s">
        <v>335</v>
      </c>
      <c r="D443" t="s">
        <v>332</v>
      </c>
      <c r="E443" s="277">
        <v>27.96</v>
      </c>
    </row>
    <row r="444" spans="1:5" x14ac:dyDescent="0.25">
      <c r="A444">
        <v>560</v>
      </c>
      <c r="B444" t="s">
        <v>12862</v>
      </c>
      <c r="C444" t="s">
        <v>335</v>
      </c>
      <c r="D444" t="s">
        <v>332</v>
      </c>
      <c r="E444" s="277">
        <v>34.979999999999997</v>
      </c>
    </row>
    <row r="445" spans="1:5" x14ac:dyDescent="0.25">
      <c r="A445">
        <v>547</v>
      </c>
      <c r="B445" t="s">
        <v>12863</v>
      </c>
      <c r="C445" t="s">
        <v>335</v>
      </c>
      <c r="D445" t="s">
        <v>332</v>
      </c>
      <c r="E445" s="277">
        <v>41.88</v>
      </c>
    </row>
    <row r="446" spans="1:5" x14ac:dyDescent="0.25">
      <c r="A446">
        <v>36207</v>
      </c>
      <c r="B446" t="s">
        <v>7654</v>
      </c>
      <c r="C446" t="s">
        <v>330</v>
      </c>
      <c r="D446" t="s">
        <v>334</v>
      </c>
      <c r="E446" s="277">
        <v>391.19</v>
      </c>
    </row>
    <row r="447" spans="1:5" x14ac:dyDescent="0.25">
      <c r="A447">
        <v>36209</v>
      </c>
      <c r="B447" t="s">
        <v>7655</v>
      </c>
      <c r="C447" t="s">
        <v>330</v>
      </c>
      <c r="D447" t="s">
        <v>334</v>
      </c>
      <c r="E447" s="277">
        <v>448.95</v>
      </c>
    </row>
    <row r="448" spans="1:5" x14ac:dyDescent="0.25">
      <c r="A448">
        <v>36210</v>
      </c>
      <c r="B448" t="s">
        <v>7656</v>
      </c>
      <c r="C448" t="s">
        <v>330</v>
      </c>
      <c r="D448" t="s">
        <v>334</v>
      </c>
      <c r="E448" s="277">
        <v>485.75</v>
      </c>
    </row>
    <row r="449" spans="1:5" x14ac:dyDescent="0.25">
      <c r="A449">
        <v>36204</v>
      </c>
      <c r="B449" t="s">
        <v>7657</v>
      </c>
      <c r="C449" t="s">
        <v>330</v>
      </c>
      <c r="D449" t="s">
        <v>334</v>
      </c>
      <c r="E449" s="277">
        <v>172.23</v>
      </c>
    </row>
    <row r="450" spans="1:5" x14ac:dyDescent="0.25">
      <c r="A450">
        <v>36205</v>
      </c>
      <c r="B450" t="s">
        <v>7658</v>
      </c>
      <c r="C450" t="s">
        <v>330</v>
      </c>
      <c r="D450" t="s">
        <v>334</v>
      </c>
      <c r="E450" s="277">
        <v>191.28</v>
      </c>
    </row>
    <row r="451" spans="1:5" x14ac:dyDescent="0.25">
      <c r="A451">
        <v>36081</v>
      </c>
      <c r="B451" t="s">
        <v>7659</v>
      </c>
      <c r="C451" t="s">
        <v>330</v>
      </c>
      <c r="D451" t="s">
        <v>334</v>
      </c>
      <c r="E451" s="277">
        <v>203.95</v>
      </c>
    </row>
    <row r="452" spans="1:5" x14ac:dyDescent="0.25">
      <c r="A452">
        <v>36206</v>
      </c>
      <c r="B452" t="s">
        <v>7660</v>
      </c>
      <c r="C452" t="s">
        <v>330</v>
      </c>
      <c r="D452" t="s">
        <v>334</v>
      </c>
      <c r="E452" s="277">
        <v>213.67</v>
      </c>
    </row>
    <row r="453" spans="1:5" x14ac:dyDescent="0.25">
      <c r="A453">
        <v>36218</v>
      </c>
      <c r="B453" t="s">
        <v>7661</v>
      </c>
      <c r="C453" t="s">
        <v>330</v>
      </c>
      <c r="D453" t="s">
        <v>334</v>
      </c>
      <c r="E453" s="277">
        <v>136.26</v>
      </c>
    </row>
    <row r="454" spans="1:5" x14ac:dyDescent="0.25">
      <c r="A454">
        <v>36220</v>
      </c>
      <c r="B454" t="s">
        <v>7662</v>
      </c>
      <c r="C454" t="s">
        <v>330</v>
      </c>
      <c r="D454" t="s">
        <v>334</v>
      </c>
      <c r="E454" s="277">
        <v>156.24</v>
      </c>
    </row>
    <row r="455" spans="1:5" x14ac:dyDescent="0.25">
      <c r="A455">
        <v>36080</v>
      </c>
      <c r="B455" t="s">
        <v>7663</v>
      </c>
      <c r="C455" t="s">
        <v>330</v>
      </c>
      <c r="D455" t="s">
        <v>334</v>
      </c>
      <c r="E455" s="277">
        <v>169</v>
      </c>
    </row>
    <row r="456" spans="1:5" x14ac:dyDescent="0.25">
      <c r="A456">
        <v>36223</v>
      </c>
      <c r="B456" t="s">
        <v>7664</v>
      </c>
      <c r="C456" t="s">
        <v>330</v>
      </c>
      <c r="D456" t="s">
        <v>334</v>
      </c>
      <c r="E456" s="277">
        <v>176.97</v>
      </c>
    </row>
    <row r="457" spans="1:5" x14ac:dyDescent="0.25">
      <c r="A457">
        <v>38127</v>
      </c>
      <c r="B457" t="s">
        <v>7665</v>
      </c>
      <c r="C457" t="s">
        <v>330</v>
      </c>
      <c r="D457" t="s">
        <v>332</v>
      </c>
      <c r="E457" s="277">
        <v>463.99</v>
      </c>
    </row>
    <row r="458" spans="1:5" x14ac:dyDescent="0.25">
      <c r="A458">
        <v>38060</v>
      </c>
      <c r="B458" t="s">
        <v>7666</v>
      </c>
      <c r="C458" t="s">
        <v>330</v>
      </c>
      <c r="D458" t="s">
        <v>332</v>
      </c>
      <c r="E458" s="277">
        <v>55.79</v>
      </c>
    </row>
    <row r="459" spans="1:5" x14ac:dyDescent="0.25">
      <c r="A459">
        <v>10956</v>
      </c>
      <c r="B459" t="s">
        <v>7667</v>
      </c>
      <c r="C459" t="s">
        <v>330</v>
      </c>
      <c r="D459" t="s">
        <v>332</v>
      </c>
      <c r="E459" s="277">
        <v>61.19</v>
      </c>
    </row>
    <row r="460" spans="1:5" x14ac:dyDescent="0.25">
      <c r="A460">
        <v>39380</v>
      </c>
      <c r="B460" t="s">
        <v>7668</v>
      </c>
      <c r="C460" t="s">
        <v>330</v>
      </c>
      <c r="D460" t="s">
        <v>332</v>
      </c>
      <c r="E460" s="277">
        <v>10.78</v>
      </c>
    </row>
    <row r="461" spans="1:5" x14ac:dyDescent="0.25">
      <c r="A461">
        <v>44172</v>
      </c>
      <c r="B461" t="s">
        <v>7669</v>
      </c>
      <c r="C461" t="s">
        <v>330</v>
      </c>
      <c r="D461" t="s">
        <v>332</v>
      </c>
      <c r="E461" s="277">
        <v>6.78</v>
      </c>
    </row>
    <row r="462" spans="1:5" x14ac:dyDescent="0.25">
      <c r="A462">
        <v>37597</v>
      </c>
      <c r="B462" t="s">
        <v>7670</v>
      </c>
      <c r="C462" t="s">
        <v>330</v>
      </c>
      <c r="D462" t="s">
        <v>334</v>
      </c>
      <c r="E462" s="278">
        <v>645703.12</v>
      </c>
    </row>
    <row r="463" spans="1:5" x14ac:dyDescent="0.25">
      <c r="A463">
        <v>183</v>
      </c>
      <c r="B463" t="s">
        <v>7671</v>
      </c>
      <c r="C463" t="s">
        <v>348</v>
      </c>
      <c r="D463" t="s">
        <v>331</v>
      </c>
      <c r="E463" s="277">
        <v>170</v>
      </c>
    </row>
    <row r="464" spans="1:5" x14ac:dyDescent="0.25">
      <c r="A464">
        <v>184</v>
      </c>
      <c r="B464" t="s">
        <v>7672</v>
      </c>
      <c r="C464" t="s">
        <v>348</v>
      </c>
      <c r="D464" t="s">
        <v>332</v>
      </c>
      <c r="E464" s="277">
        <v>105.29</v>
      </c>
    </row>
    <row r="465" spans="1:5" x14ac:dyDescent="0.25">
      <c r="A465">
        <v>181</v>
      </c>
      <c r="B465" t="s">
        <v>7673</v>
      </c>
      <c r="C465" t="s">
        <v>348</v>
      </c>
      <c r="D465" t="s">
        <v>332</v>
      </c>
      <c r="E465" s="277">
        <v>227.03</v>
      </c>
    </row>
    <row r="466" spans="1:5" x14ac:dyDescent="0.25">
      <c r="A466">
        <v>20001</v>
      </c>
      <c r="B466" t="s">
        <v>7674</v>
      </c>
      <c r="C466" t="s">
        <v>348</v>
      </c>
      <c r="D466" t="s">
        <v>332</v>
      </c>
      <c r="E466" s="277">
        <v>131.61000000000001</v>
      </c>
    </row>
    <row r="467" spans="1:5" x14ac:dyDescent="0.25">
      <c r="A467">
        <v>39837</v>
      </c>
      <c r="B467" t="s">
        <v>7675</v>
      </c>
      <c r="C467" t="s">
        <v>348</v>
      </c>
      <c r="D467" t="s">
        <v>334</v>
      </c>
      <c r="E467" s="277">
        <v>406.58</v>
      </c>
    </row>
    <row r="468" spans="1:5" x14ac:dyDescent="0.25">
      <c r="A468">
        <v>43366</v>
      </c>
      <c r="B468" t="s">
        <v>7676</v>
      </c>
      <c r="C468" t="s">
        <v>336</v>
      </c>
      <c r="D468" t="s">
        <v>332</v>
      </c>
      <c r="E468" s="277">
        <v>2.48</v>
      </c>
    </row>
    <row r="469" spans="1:5" x14ac:dyDescent="0.25">
      <c r="A469">
        <v>10535</v>
      </c>
      <c r="B469" t="s">
        <v>7677</v>
      </c>
      <c r="C469" t="s">
        <v>330</v>
      </c>
      <c r="D469" t="s">
        <v>331</v>
      </c>
      <c r="E469" s="278">
        <v>5032.5</v>
      </c>
    </row>
    <row r="470" spans="1:5" x14ac:dyDescent="0.25">
      <c r="A470">
        <v>10537</v>
      </c>
      <c r="B470" t="s">
        <v>7678</v>
      </c>
      <c r="C470" t="s">
        <v>330</v>
      </c>
      <c r="D470" t="s">
        <v>332</v>
      </c>
      <c r="E470" s="278">
        <v>6862.96</v>
      </c>
    </row>
    <row r="471" spans="1:5" x14ac:dyDescent="0.25">
      <c r="A471">
        <v>13891</v>
      </c>
      <c r="B471" t="s">
        <v>7679</v>
      </c>
      <c r="C471" t="s">
        <v>330</v>
      </c>
      <c r="D471" t="s">
        <v>332</v>
      </c>
      <c r="E471" s="278">
        <v>6294.88</v>
      </c>
    </row>
    <row r="472" spans="1:5" x14ac:dyDescent="0.25">
      <c r="A472">
        <v>44492</v>
      </c>
      <c r="B472" t="s">
        <v>7680</v>
      </c>
      <c r="C472" t="s">
        <v>330</v>
      </c>
      <c r="D472" t="s">
        <v>332</v>
      </c>
      <c r="E472" s="278">
        <v>27380.21</v>
      </c>
    </row>
    <row r="473" spans="1:5" x14ac:dyDescent="0.25">
      <c r="A473">
        <v>36396</v>
      </c>
      <c r="B473" t="s">
        <v>7681</v>
      </c>
      <c r="C473" t="s">
        <v>330</v>
      </c>
      <c r="D473" t="s">
        <v>332</v>
      </c>
      <c r="E473" s="278">
        <v>5757.52</v>
      </c>
    </row>
    <row r="474" spans="1:5" x14ac:dyDescent="0.25">
      <c r="A474">
        <v>36397</v>
      </c>
      <c r="B474" t="s">
        <v>7682</v>
      </c>
      <c r="C474" t="s">
        <v>330</v>
      </c>
      <c r="D474" t="s">
        <v>332</v>
      </c>
      <c r="E474" s="278">
        <v>20471.18</v>
      </c>
    </row>
    <row r="475" spans="1:5" x14ac:dyDescent="0.25">
      <c r="A475">
        <v>36398</v>
      </c>
      <c r="B475" t="s">
        <v>7683</v>
      </c>
      <c r="C475" t="s">
        <v>330</v>
      </c>
      <c r="D475" t="s">
        <v>332</v>
      </c>
      <c r="E475" s="278">
        <v>24881.02</v>
      </c>
    </row>
    <row r="476" spans="1:5" x14ac:dyDescent="0.25">
      <c r="A476">
        <v>647</v>
      </c>
      <c r="B476" t="s">
        <v>7684</v>
      </c>
      <c r="C476" t="s">
        <v>341</v>
      </c>
      <c r="D476" t="s">
        <v>332</v>
      </c>
      <c r="E476" s="277">
        <v>13.77</v>
      </c>
    </row>
    <row r="477" spans="1:5" x14ac:dyDescent="0.25">
      <c r="A477">
        <v>40920</v>
      </c>
      <c r="B477" t="s">
        <v>7685</v>
      </c>
      <c r="C477" t="s">
        <v>342</v>
      </c>
      <c r="D477" t="s">
        <v>332</v>
      </c>
      <c r="E477" s="278">
        <v>2421.6999999999998</v>
      </c>
    </row>
    <row r="478" spans="1:5" x14ac:dyDescent="0.25">
      <c r="A478">
        <v>715</v>
      </c>
      <c r="B478" t="s">
        <v>7686</v>
      </c>
      <c r="C478" t="s">
        <v>330</v>
      </c>
      <c r="D478" t="s">
        <v>331</v>
      </c>
      <c r="E478" s="277">
        <v>29.5</v>
      </c>
    </row>
    <row r="479" spans="1:5" x14ac:dyDescent="0.25">
      <c r="A479">
        <v>716</v>
      </c>
      <c r="B479" t="s">
        <v>7687</v>
      </c>
      <c r="C479" t="s">
        <v>330</v>
      </c>
      <c r="D479" t="s">
        <v>332</v>
      </c>
      <c r="E479" s="277">
        <v>33.36</v>
      </c>
    </row>
    <row r="480" spans="1:5" x14ac:dyDescent="0.25">
      <c r="A480">
        <v>38783</v>
      </c>
      <c r="B480" t="s">
        <v>7688</v>
      </c>
      <c r="C480" t="s">
        <v>330</v>
      </c>
      <c r="D480" t="s">
        <v>332</v>
      </c>
      <c r="E480" s="277">
        <v>1.17</v>
      </c>
    </row>
    <row r="481" spans="1:5" x14ac:dyDescent="0.25">
      <c r="A481">
        <v>37593</v>
      </c>
      <c r="B481" t="s">
        <v>7689</v>
      </c>
      <c r="C481" t="s">
        <v>330</v>
      </c>
      <c r="D481" t="s">
        <v>332</v>
      </c>
      <c r="E481" s="277">
        <v>2.89</v>
      </c>
    </row>
    <row r="482" spans="1:5" x14ac:dyDescent="0.25">
      <c r="A482">
        <v>37594</v>
      </c>
      <c r="B482" t="s">
        <v>7690</v>
      </c>
      <c r="C482" t="s">
        <v>330</v>
      </c>
      <c r="D482" t="s">
        <v>332</v>
      </c>
      <c r="E482" s="277">
        <v>3.59</v>
      </c>
    </row>
    <row r="483" spans="1:5" x14ac:dyDescent="0.25">
      <c r="A483">
        <v>37592</v>
      </c>
      <c r="B483" t="s">
        <v>7691</v>
      </c>
      <c r="C483" t="s">
        <v>330</v>
      </c>
      <c r="D483" t="s">
        <v>332</v>
      </c>
      <c r="E483" s="277">
        <v>2.27</v>
      </c>
    </row>
    <row r="484" spans="1:5" x14ac:dyDescent="0.25">
      <c r="A484">
        <v>7270</v>
      </c>
      <c r="B484" t="s">
        <v>7692</v>
      </c>
      <c r="C484" t="s">
        <v>330</v>
      </c>
      <c r="D484" t="s">
        <v>332</v>
      </c>
      <c r="E484" s="277">
        <v>1.02</v>
      </c>
    </row>
    <row r="485" spans="1:5" x14ac:dyDescent="0.25">
      <c r="A485">
        <v>7267</v>
      </c>
      <c r="B485" t="s">
        <v>7693</v>
      </c>
      <c r="C485" t="s">
        <v>330</v>
      </c>
      <c r="D485" t="s">
        <v>332</v>
      </c>
      <c r="E485" s="277">
        <v>0.8</v>
      </c>
    </row>
    <row r="486" spans="1:5" x14ac:dyDescent="0.25">
      <c r="A486">
        <v>7271</v>
      </c>
      <c r="B486" t="s">
        <v>7694</v>
      </c>
      <c r="C486" t="s">
        <v>330</v>
      </c>
      <c r="D486" t="s">
        <v>331</v>
      </c>
      <c r="E486" s="277">
        <v>0.88</v>
      </c>
    </row>
    <row r="487" spans="1:5" x14ac:dyDescent="0.25">
      <c r="A487">
        <v>7268</v>
      </c>
      <c r="B487" t="s">
        <v>7695</v>
      </c>
      <c r="C487" t="s">
        <v>330</v>
      </c>
      <c r="D487" t="s">
        <v>332</v>
      </c>
      <c r="E487" s="277">
        <v>1.22</v>
      </c>
    </row>
    <row r="488" spans="1:5" x14ac:dyDescent="0.25">
      <c r="A488">
        <v>41372</v>
      </c>
      <c r="B488" t="s">
        <v>12864</v>
      </c>
      <c r="C488" t="s">
        <v>333</v>
      </c>
      <c r="D488" t="s">
        <v>334</v>
      </c>
      <c r="E488" s="277">
        <v>91.91</v>
      </c>
    </row>
    <row r="489" spans="1:5" x14ac:dyDescent="0.25">
      <c r="A489">
        <v>41371</v>
      </c>
      <c r="B489" t="s">
        <v>12865</v>
      </c>
      <c r="C489" t="s">
        <v>333</v>
      </c>
      <c r="D489" t="s">
        <v>334</v>
      </c>
      <c r="E489" s="277">
        <v>54.33</v>
      </c>
    </row>
    <row r="490" spans="1:5" x14ac:dyDescent="0.25">
      <c r="A490">
        <v>34556</v>
      </c>
      <c r="B490" t="s">
        <v>7696</v>
      </c>
      <c r="C490" t="s">
        <v>330</v>
      </c>
      <c r="D490" t="s">
        <v>332</v>
      </c>
      <c r="E490" s="277">
        <v>5.19</v>
      </c>
    </row>
    <row r="491" spans="1:5" x14ac:dyDescent="0.25">
      <c r="A491">
        <v>37873</v>
      </c>
      <c r="B491" t="s">
        <v>7697</v>
      </c>
      <c r="C491" t="s">
        <v>330</v>
      </c>
      <c r="D491" t="s">
        <v>332</v>
      </c>
      <c r="E491" s="277">
        <v>5.28</v>
      </c>
    </row>
    <row r="492" spans="1:5" x14ac:dyDescent="0.25">
      <c r="A492">
        <v>34564</v>
      </c>
      <c r="B492" t="s">
        <v>7698</v>
      </c>
      <c r="C492" t="s">
        <v>330</v>
      </c>
      <c r="D492" t="s">
        <v>332</v>
      </c>
      <c r="E492" s="277">
        <v>5.53</v>
      </c>
    </row>
    <row r="493" spans="1:5" x14ac:dyDescent="0.25">
      <c r="A493">
        <v>34565</v>
      </c>
      <c r="B493" t="s">
        <v>7699</v>
      </c>
      <c r="C493" t="s">
        <v>330</v>
      </c>
      <c r="D493" t="s">
        <v>332</v>
      </c>
      <c r="E493" s="277">
        <v>5.85</v>
      </c>
    </row>
    <row r="494" spans="1:5" x14ac:dyDescent="0.25">
      <c r="A494">
        <v>38590</v>
      </c>
      <c r="B494" t="s">
        <v>7700</v>
      </c>
      <c r="C494" t="s">
        <v>330</v>
      </c>
      <c r="D494" t="s">
        <v>332</v>
      </c>
      <c r="E494" s="277">
        <v>4.32</v>
      </c>
    </row>
    <row r="495" spans="1:5" x14ac:dyDescent="0.25">
      <c r="A495">
        <v>34566</v>
      </c>
      <c r="B495" t="s">
        <v>7701</v>
      </c>
      <c r="C495" t="s">
        <v>330</v>
      </c>
      <c r="D495" t="s">
        <v>332</v>
      </c>
      <c r="E495" s="277">
        <v>4.54</v>
      </c>
    </row>
    <row r="496" spans="1:5" x14ac:dyDescent="0.25">
      <c r="A496">
        <v>34567</v>
      </c>
      <c r="B496" t="s">
        <v>7702</v>
      </c>
      <c r="C496" t="s">
        <v>330</v>
      </c>
      <c r="D496" t="s">
        <v>332</v>
      </c>
      <c r="E496" s="277">
        <v>4.8099999999999996</v>
      </c>
    </row>
    <row r="497" spans="1:5" x14ac:dyDescent="0.25">
      <c r="A497">
        <v>38591</v>
      </c>
      <c r="B497" t="s">
        <v>7703</v>
      </c>
      <c r="C497" t="s">
        <v>330</v>
      </c>
      <c r="D497" t="s">
        <v>332</v>
      </c>
      <c r="E497" s="277">
        <v>4.37</v>
      </c>
    </row>
    <row r="498" spans="1:5" x14ac:dyDescent="0.25">
      <c r="A498">
        <v>34568</v>
      </c>
      <c r="B498" t="s">
        <v>7704</v>
      </c>
      <c r="C498" t="s">
        <v>330</v>
      </c>
      <c r="D498" t="s">
        <v>332</v>
      </c>
      <c r="E498" s="277">
        <v>5.69</v>
      </c>
    </row>
    <row r="499" spans="1:5" x14ac:dyDescent="0.25">
      <c r="A499">
        <v>34569</v>
      </c>
      <c r="B499" t="s">
        <v>7705</v>
      </c>
      <c r="C499" t="s">
        <v>330</v>
      </c>
      <c r="D499" t="s">
        <v>332</v>
      </c>
      <c r="E499" s="277">
        <v>5.85</v>
      </c>
    </row>
    <row r="500" spans="1:5" x14ac:dyDescent="0.25">
      <c r="A500">
        <v>34570</v>
      </c>
      <c r="B500" t="s">
        <v>7706</v>
      </c>
      <c r="C500" t="s">
        <v>330</v>
      </c>
      <c r="D500" t="s">
        <v>332</v>
      </c>
      <c r="E500" s="277">
        <v>6.35</v>
      </c>
    </row>
    <row r="501" spans="1:5" x14ac:dyDescent="0.25">
      <c r="A501">
        <v>25070</v>
      </c>
      <c r="B501" t="s">
        <v>7707</v>
      </c>
      <c r="C501" t="s">
        <v>330</v>
      </c>
      <c r="D501" t="s">
        <v>332</v>
      </c>
      <c r="E501" s="277">
        <v>4.78</v>
      </c>
    </row>
    <row r="502" spans="1:5" x14ac:dyDescent="0.25">
      <c r="A502">
        <v>34571</v>
      </c>
      <c r="B502" t="s">
        <v>7708</v>
      </c>
      <c r="C502" t="s">
        <v>330</v>
      </c>
      <c r="D502" t="s">
        <v>332</v>
      </c>
      <c r="E502" s="277">
        <v>4.83</v>
      </c>
    </row>
    <row r="503" spans="1:5" x14ac:dyDescent="0.25">
      <c r="A503">
        <v>34573</v>
      </c>
      <c r="B503" t="s">
        <v>7709</v>
      </c>
      <c r="C503" t="s">
        <v>330</v>
      </c>
      <c r="D503" t="s">
        <v>332</v>
      </c>
      <c r="E503" s="277">
        <v>5.08</v>
      </c>
    </row>
    <row r="504" spans="1:5" x14ac:dyDescent="0.25">
      <c r="A504">
        <v>37107</v>
      </c>
      <c r="B504" t="s">
        <v>7710</v>
      </c>
      <c r="C504" t="s">
        <v>330</v>
      </c>
      <c r="D504" t="s">
        <v>332</v>
      </c>
      <c r="E504" s="277">
        <v>6.71</v>
      </c>
    </row>
    <row r="505" spans="1:5" x14ac:dyDescent="0.25">
      <c r="A505">
        <v>34576</v>
      </c>
      <c r="B505" t="s">
        <v>7711</v>
      </c>
      <c r="C505" t="s">
        <v>330</v>
      </c>
      <c r="D505" t="s">
        <v>332</v>
      </c>
      <c r="E505" s="277">
        <v>7.4</v>
      </c>
    </row>
    <row r="506" spans="1:5" x14ac:dyDescent="0.25">
      <c r="A506">
        <v>34577</v>
      </c>
      <c r="B506" t="s">
        <v>7712</v>
      </c>
      <c r="C506" t="s">
        <v>330</v>
      </c>
      <c r="D506" t="s">
        <v>332</v>
      </c>
      <c r="E506" s="277">
        <v>7.72</v>
      </c>
    </row>
    <row r="507" spans="1:5" x14ac:dyDescent="0.25">
      <c r="A507">
        <v>34578</v>
      </c>
      <c r="B507" t="s">
        <v>7713</v>
      </c>
      <c r="C507" t="s">
        <v>330</v>
      </c>
      <c r="D507" t="s">
        <v>332</v>
      </c>
      <c r="E507" s="277">
        <v>8.3699999999999992</v>
      </c>
    </row>
    <row r="508" spans="1:5" x14ac:dyDescent="0.25">
      <c r="A508">
        <v>34579</v>
      </c>
      <c r="B508" t="s">
        <v>7714</v>
      </c>
      <c r="C508" t="s">
        <v>330</v>
      </c>
      <c r="D508" t="s">
        <v>332</v>
      </c>
      <c r="E508" s="277">
        <v>8.93</v>
      </c>
    </row>
    <row r="509" spans="1:5" x14ac:dyDescent="0.25">
      <c r="A509">
        <v>25067</v>
      </c>
      <c r="B509" t="s">
        <v>7715</v>
      </c>
      <c r="C509" t="s">
        <v>330</v>
      </c>
      <c r="D509" t="s">
        <v>332</v>
      </c>
      <c r="E509" s="277">
        <v>5.98</v>
      </c>
    </row>
    <row r="510" spans="1:5" x14ac:dyDescent="0.25">
      <c r="A510">
        <v>34580</v>
      </c>
      <c r="B510" t="s">
        <v>7716</v>
      </c>
      <c r="C510" t="s">
        <v>330</v>
      </c>
      <c r="D510" t="s">
        <v>332</v>
      </c>
      <c r="E510" s="277">
        <v>6.67</v>
      </c>
    </row>
    <row r="511" spans="1:5" x14ac:dyDescent="0.25">
      <c r="A511">
        <v>25071</v>
      </c>
      <c r="B511" t="s">
        <v>7717</v>
      </c>
      <c r="C511" t="s">
        <v>330</v>
      </c>
      <c r="D511" t="s">
        <v>332</v>
      </c>
      <c r="E511" s="277">
        <v>3.32</v>
      </c>
    </row>
    <row r="512" spans="1:5" x14ac:dyDescent="0.25">
      <c r="A512">
        <v>44171</v>
      </c>
      <c r="B512" t="s">
        <v>7718</v>
      </c>
      <c r="C512" t="s">
        <v>330</v>
      </c>
      <c r="D512" t="s">
        <v>332</v>
      </c>
      <c r="E512" s="277">
        <v>19.350000000000001</v>
      </c>
    </row>
    <row r="513" spans="1:5" x14ac:dyDescent="0.25">
      <c r="A513">
        <v>38395</v>
      </c>
      <c r="B513" t="s">
        <v>7719</v>
      </c>
      <c r="C513" t="s">
        <v>330</v>
      </c>
      <c r="D513" t="s">
        <v>332</v>
      </c>
      <c r="E513" s="277">
        <v>7.66</v>
      </c>
    </row>
    <row r="514" spans="1:5" x14ac:dyDescent="0.25">
      <c r="A514">
        <v>34583</v>
      </c>
      <c r="B514" t="s">
        <v>7720</v>
      </c>
      <c r="C514" t="s">
        <v>333</v>
      </c>
      <c r="D514" t="s">
        <v>332</v>
      </c>
      <c r="E514" s="277">
        <v>62.5</v>
      </c>
    </row>
    <row r="515" spans="1:5" x14ac:dyDescent="0.25">
      <c r="A515">
        <v>34584</v>
      </c>
      <c r="B515" t="s">
        <v>7721</v>
      </c>
      <c r="C515" t="s">
        <v>333</v>
      </c>
      <c r="D515" t="s">
        <v>332</v>
      </c>
      <c r="E515" s="277">
        <v>45.83</v>
      </c>
    </row>
    <row r="516" spans="1:5" x14ac:dyDescent="0.25">
      <c r="A516">
        <v>709</v>
      </c>
      <c r="B516" t="s">
        <v>7722</v>
      </c>
      <c r="C516" t="s">
        <v>333</v>
      </c>
      <c r="D516" t="s">
        <v>334</v>
      </c>
      <c r="E516" s="277">
        <v>777.77</v>
      </c>
    </row>
    <row r="517" spans="1:5" x14ac:dyDescent="0.25">
      <c r="A517">
        <v>34599</v>
      </c>
      <c r="B517" t="s">
        <v>7723</v>
      </c>
      <c r="C517" t="s">
        <v>330</v>
      </c>
      <c r="D517" t="s">
        <v>332</v>
      </c>
      <c r="E517" s="277">
        <v>3.41</v>
      </c>
    </row>
    <row r="518" spans="1:5" x14ac:dyDescent="0.25">
      <c r="A518">
        <v>34592</v>
      </c>
      <c r="B518" t="s">
        <v>7724</v>
      </c>
      <c r="C518" t="s">
        <v>330</v>
      </c>
      <c r="D518" t="s">
        <v>332</v>
      </c>
      <c r="E518" s="277">
        <v>3.8</v>
      </c>
    </row>
    <row r="519" spans="1:5" x14ac:dyDescent="0.25">
      <c r="A519">
        <v>37103</v>
      </c>
      <c r="B519" t="s">
        <v>7725</v>
      </c>
      <c r="C519" t="s">
        <v>330</v>
      </c>
      <c r="D519" t="s">
        <v>332</v>
      </c>
      <c r="E519" s="277">
        <v>4.3499999999999996</v>
      </c>
    </row>
    <row r="520" spans="1:5" x14ac:dyDescent="0.25">
      <c r="A520">
        <v>34555</v>
      </c>
      <c r="B520" t="s">
        <v>7726</v>
      </c>
      <c r="C520" t="s">
        <v>330</v>
      </c>
      <c r="D520" t="s">
        <v>332</v>
      </c>
      <c r="E520" s="277">
        <v>5.52</v>
      </c>
    </row>
    <row r="521" spans="1:5" x14ac:dyDescent="0.25">
      <c r="A521">
        <v>674</v>
      </c>
      <c r="B521" t="s">
        <v>7727</v>
      </c>
      <c r="C521" t="s">
        <v>333</v>
      </c>
      <c r="D521" t="s">
        <v>334</v>
      </c>
      <c r="E521" s="277">
        <v>65.489999999999995</v>
      </c>
    </row>
    <row r="522" spans="1:5" x14ac:dyDescent="0.25">
      <c r="A522">
        <v>34600</v>
      </c>
      <c r="B522" t="s">
        <v>7728</v>
      </c>
      <c r="C522" t="s">
        <v>333</v>
      </c>
      <c r="D522" t="s">
        <v>334</v>
      </c>
      <c r="E522" s="277">
        <v>96.2</v>
      </c>
    </row>
    <row r="523" spans="1:5" x14ac:dyDescent="0.25">
      <c r="A523">
        <v>652</v>
      </c>
      <c r="B523" t="s">
        <v>7729</v>
      </c>
      <c r="C523" t="s">
        <v>333</v>
      </c>
      <c r="D523" t="s">
        <v>334</v>
      </c>
      <c r="E523" s="277">
        <v>147.36000000000001</v>
      </c>
    </row>
    <row r="524" spans="1:5" x14ac:dyDescent="0.25">
      <c r="A524">
        <v>651</v>
      </c>
      <c r="B524" t="s">
        <v>7730</v>
      </c>
      <c r="C524" t="s">
        <v>330</v>
      </c>
      <c r="D524" t="s">
        <v>332</v>
      </c>
      <c r="E524" s="277">
        <v>4.1900000000000004</v>
      </c>
    </row>
    <row r="525" spans="1:5" x14ac:dyDescent="0.25">
      <c r="A525">
        <v>654</v>
      </c>
      <c r="B525" t="s">
        <v>7731</v>
      </c>
      <c r="C525" t="s">
        <v>330</v>
      </c>
      <c r="D525" t="s">
        <v>332</v>
      </c>
      <c r="E525" s="277">
        <v>5.19</v>
      </c>
    </row>
    <row r="526" spans="1:5" x14ac:dyDescent="0.25">
      <c r="A526">
        <v>650</v>
      </c>
      <c r="B526" t="s">
        <v>7732</v>
      </c>
      <c r="C526" t="s">
        <v>330</v>
      </c>
      <c r="D526" t="s">
        <v>331</v>
      </c>
      <c r="E526" s="277">
        <v>3.35</v>
      </c>
    </row>
    <row r="527" spans="1:5" x14ac:dyDescent="0.25">
      <c r="A527">
        <v>718</v>
      </c>
      <c r="B527" t="s">
        <v>7733</v>
      </c>
      <c r="C527" t="s">
        <v>330</v>
      </c>
      <c r="D527" t="s">
        <v>332</v>
      </c>
      <c r="E527" s="277">
        <v>29.15</v>
      </c>
    </row>
    <row r="528" spans="1:5" x14ac:dyDescent="0.25">
      <c r="A528">
        <v>11981</v>
      </c>
      <c r="B528" t="s">
        <v>7734</v>
      </c>
      <c r="C528" t="s">
        <v>330</v>
      </c>
      <c r="D528" t="s">
        <v>332</v>
      </c>
      <c r="E528" s="277">
        <v>28.32</v>
      </c>
    </row>
    <row r="529" spans="1:5" x14ac:dyDescent="0.25">
      <c r="A529">
        <v>34586</v>
      </c>
      <c r="B529" t="s">
        <v>7735</v>
      </c>
      <c r="C529" t="s">
        <v>330</v>
      </c>
      <c r="D529" t="s">
        <v>332</v>
      </c>
      <c r="E529" s="277">
        <v>2.4700000000000002</v>
      </c>
    </row>
    <row r="530" spans="1:5" x14ac:dyDescent="0.25">
      <c r="A530">
        <v>38603</v>
      </c>
      <c r="B530" t="s">
        <v>7736</v>
      </c>
      <c r="C530" t="s">
        <v>330</v>
      </c>
      <c r="D530" t="s">
        <v>332</v>
      </c>
      <c r="E530" s="277">
        <v>2.99</v>
      </c>
    </row>
    <row r="531" spans="1:5" x14ac:dyDescent="0.25">
      <c r="A531">
        <v>34588</v>
      </c>
      <c r="B531" t="s">
        <v>7737</v>
      </c>
      <c r="C531" t="s">
        <v>330</v>
      </c>
      <c r="D531" t="s">
        <v>332</v>
      </c>
      <c r="E531" s="277">
        <v>3.22</v>
      </c>
    </row>
    <row r="532" spans="1:5" x14ac:dyDescent="0.25">
      <c r="A532">
        <v>34590</v>
      </c>
      <c r="B532" t="s">
        <v>7738</v>
      </c>
      <c r="C532" t="s">
        <v>330</v>
      </c>
      <c r="D532" t="s">
        <v>332</v>
      </c>
      <c r="E532" s="277">
        <v>2.94</v>
      </c>
    </row>
    <row r="533" spans="1:5" x14ac:dyDescent="0.25">
      <c r="A533">
        <v>34591</v>
      </c>
      <c r="B533" t="s">
        <v>7739</v>
      </c>
      <c r="C533" t="s">
        <v>330</v>
      </c>
      <c r="D533" t="s">
        <v>332</v>
      </c>
      <c r="E533" s="277">
        <v>3.99</v>
      </c>
    </row>
    <row r="534" spans="1:5" x14ac:dyDescent="0.25">
      <c r="A534">
        <v>40517</v>
      </c>
      <c r="B534" t="s">
        <v>7740</v>
      </c>
      <c r="C534" t="s">
        <v>333</v>
      </c>
      <c r="D534" t="s">
        <v>332</v>
      </c>
      <c r="E534" s="277">
        <v>60.6</v>
      </c>
    </row>
    <row r="535" spans="1:5" x14ac:dyDescent="0.25">
      <c r="A535">
        <v>40515</v>
      </c>
      <c r="B535" t="s">
        <v>7741</v>
      </c>
      <c r="C535" t="s">
        <v>333</v>
      </c>
      <c r="D535" t="s">
        <v>332</v>
      </c>
      <c r="E535" s="277">
        <v>136.35</v>
      </c>
    </row>
    <row r="536" spans="1:5" x14ac:dyDescent="0.25">
      <c r="A536">
        <v>40529</v>
      </c>
      <c r="B536" t="s">
        <v>7742</v>
      </c>
      <c r="C536" t="s">
        <v>333</v>
      </c>
      <c r="D536" t="s">
        <v>332</v>
      </c>
      <c r="E536" s="277">
        <v>87.11</v>
      </c>
    </row>
    <row r="537" spans="1:5" x14ac:dyDescent="0.25">
      <c r="A537">
        <v>36170</v>
      </c>
      <c r="B537" t="s">
        <v>7743</v>
      </c>
      <c r="C537" t="s">
        <v>333</v>
      </c>
      <c r="D537" t="s">
        <v>331</v>
      </c>
      <c r="E537" s="277">
        <v>72.28</v>
      </c>
    </row>
    <row r="538" spans="1:5" x14ac:dyDescent="0.25">
      <c r="A538">
        <v>40524</v>
      </c>
      <c r="B538" t="s">
        <v>7744</v>
      </c>
      <c r="C538" t="s">
        <v>333</v>
      </c>
      <c r="D538" t="s">
        <v>332</v>
      </c>
      <c r="E538" s="277">
        <v>85.22</v>
      </c>
    </row>
    <row r="539" spans="1:5" x14ac:dyDescent="0.25">
      <c r="A539">
        <v>36156</v>
      </c>
      <c r="B539" t="s">
        <v>7745</v>
      </c>
      <c r="C539" t="s">
        <v>333</v>
      </c>
      <c r="D539" t="s">
        <v>332</v>
      </c>
      <c r="E539" s="277">
        <v>66.28</v>
      </c>
    </row>
    <row r="540" spans="1:5" x14ac:dyDescent="0.25">
      <c r="A540">
        <v>36155</v>
      </c>
      <c r="B540" t="s">
        <v>7746</v>
      </c>
      <c r="C540" t="s">
        <v>333</v>
      </c>
      <c r="D540" t="s">
        <v>332</v>
      </c>
      <c r="E540" s="277">
        <v>57.22</v>
      </c>
    </row>
    <row r="541" spans="1:5" x14ac:dyDescent="0.25">
      <c r="A541">
        <v>36154</v>
      </c>
      <c r="B541" t="s">
        <v>7747</v>
      </c>
      <c r="C541" t="s">
        <v>333</v>
      </c>
      <c r="D541" t="s">
        <v>332</v>
      </c>
      <c r="E541" s="277">
        <v>79.540000000000006</v>
      </c>
    </row>
    <row r="542" spans="1:5" x14ac:dyDescent="0.25">
      <c r="A542">
        <v>695</v>
      </c>
      <c r="B542" t="s">
        <v>7748</v>
      </c>
      <c r="C542" t="s">
        <v>333</v>
      </c>
      <c r="D542" t="s">
        <v>332</v>
      </c>
      <c r="E542" s="277">
        <v>58.42</v>
      </c>
    </row>
    <row r="543" spans="1:5" x14ac:dyDescent="0.25">
      <c r="A543">
        <v>679</v>
      </c>
      <c r="B543" t="s">
        <v>7749</v>
      </c>
      <c r="C543" t="s">
        <v>333</v>
      </c>
      <c r="D543" t="s">
        <v>332</v>
      </c>
      <c r="E543" s="277">
        <v>87.11</v>
      </c>
    </row>
    <row r="544" spans="1:5" x14ac:dyDescent="0.25">
      <c r="A544">
        <v>711</v>
      </c>
      <c r="B544" t="s">
        <v>7750</v>
      </c>
      <c r="C544" t="s">
        <v>333</v>
      </c>
      <c r="D544" t="s">
        <v>332</v>
      </c>
      <c r="E544" s="277">
        <v>57.63</v>
      </c>
    </row>
    <row r="545" spans="1:5" x14ac:dyDescent="0.25">
      <c r="A545">
        <v>712</v>
      </c>
      <c r="B545" t="s">
        <v>7751</v>
      </c>
      <c r="C545" t="s">
        <v>333</v>
      </c>
      <c r="D545" t="s">
        <v>332</v>
      </c>
      <c r="E545" s="277">
        <v>72.59</v>
      </c>
    </row>
    <row r="546" spans="1:5" x14ac:dyDescent="0.25">
      <c r="A546">
        <v>12614</v>
      </c>
      <c r="B546" t="s">
        <v>12866</v>
      </c>
      <c r="C546" t="s">
        <v>330</v>
      </c>
      <c r="D546" t="s">
        <v>332</v>
      </c>
      <c r="E546" s="277">
        <v>54.92</v>
      </c>
    </row>
    <row r="547" spans="1:5" x14ac:dyDescent="0.25">
      <c r="A547">
        <v>6140</v>
      </c>
      <c r="B547" t="s">
        <v>7752</v>
      </c>
      <c r="C547" t="s">
        <v>330</v>
      </c>
      <c r="D547" t="s">
        <v>332</v>
      </c>
      <c r="E547" s="277">
        <v>4.88</v>
      </c>
    </row>
    <row r="548" spans="1:5" x14ac:dyDescent="0.25">
      <c r="A548">
        <v>38399</v>
      </c>
      <c r="B548" t="s">
        <v>7753</v>
      </c>
      <c r="C548" t="s">
        <v>330</v>
      </c>
      <c r="D548" t="s">
        <v>332</v>
      </c>
      <c r="E548" s="277">
        <v>265</v>
      </c>
    </row>
    <row r="549" spans="1:5" x14ac:dyDescent="0.25">
      <c r="A549">
        <v>735</v>
      </c>
      <c r="B549" t="s">
        <v>7754</v>
      </c>
      <c r="C549" t="s">
        <v>330</v>
      </c>
      <c r="D549" t="s">
        <v>332</v>
      </c>
      <c r="E549" s="278">
        <v>2736.26</v>
      </c>
    </row>
    <row r="550" spans="1:5" x14ac:dyDescent="0.25">
      <c r="A550">
        <v>736</v>
      </c>
      <c r="B550" t="s">
        <v>7755</v>
      </c>
      <c r="C550" t="s">
        <v>330</v>
      </c>
      <c r="D550" t="s">
        <v>332</v>
      </c>
      <c r="E550" s="278">
        <v>2300.6999999999998</v>
      </c>
    </row>
    <row r="551" spans="1:5" x14ac:dyDescent="0.25">
      <c r="A551">
        <v>729</v>
      </c>
      <c r="B551" t="s">
        <v>7756</v>
      </c>
      <c r="C551" t="s">
        <v>330</v>
      </c>
      <c r="D551" t="s">
        <v>331</v>
      </c>
      <c r="E551" s="277">
        <v>937.56</v>
      </c>
    </row>
    <row r="552" spans="1:5" x14ac:dyDescent="0.25">
      <c r="A552">
        <v>39925</v>
      </c>
      <c r="B552" t="s">
        <v>7757</v>
      </c>
      <c r="C552" t="s">
        <v>330</v>
      </c>
      <c r="D552" t="s">
        <v>332</v>
      </c>
      <c r="E552" s="278">
        <v>13547.65</v>
      </c>
    </row>
    <row r="553" spans="1:5" x14ac:dyDescent="0.25">
      <c r="A553">
        <v>731</v>
      </c>
      <c r="B553" t="s">
        <v>7758</v>
      </c>
      <c r="C553" t="s">
        <v>330</v>
      </c>
      <c r="D553" t="s">
        <v>332</v>
      </c>
      <c r="E553" s="277">
        <v>912.48</v>
      </c>
    </row>
    <row r="554" spans="1:5" x14ac:dyDescent="0.25">
      <c r="A554">
        <v>10575</v>
      </c>
      <c r="B554" t="s">
        <v>7759</v>
      </c>
      <c r="C554" t="s">
        <v>330</v>
      </c>
      <c r="D554" t="s">
        <v>332</v>
      </c>
      <c r="E554" s="278">
        <v>1423.99</v>
      </c>
    </row>
    <row r="555" spans="1:5" x14ac:dyDescent="0.25">
      <c r="A555">
        <v>733</v>
      </c>
      <c r="B555" t="s">
        <v>7760</v>
      </c>
      <c r="C555" t="s">
        <v>330</v>
      </c>
      <c r="D555" t="s">
        <v>332</v>
      </c>
      <c r="E555" s="278">
        <v>1559.09</v>
      </c>
    </row>
    <row r="556" spans="1:5" x14ac:dyDescent="0.25">
      <c r="A556">
        <v>732</v>
      </c>
      <c r="B556" t="s">
        <v>7761</v>
      </c>
      <c r="C556" t="s">
        <v>330</v>
      </c>
      <c r="D556" t="s">
        <v>332</v>
      </c>
      <c r="E556" s="278">
        <v>1538.13</v>
      </c>
    </row>
    <row r="557" spans="1:5" x14ac:dyDescent="0.25">
      <c r="A557">
        <v>737</v>
      </c>
      <c r="B557" t="s">
        <v>7762</v>
      </c>
      <c r="C557" t="s">
        <v>330</v>
      </c>
      <c r="D557" t="s">
        <v>332</v>
      </c>
      <c r="E557" s="278">
        <v>8625.4</v>
      </c>
    </row>
    <row r="558" spans="1:5" x14ac:dyDescent="0.25">
      <c r="A558">
        <v>738</v>
      </c>
      <c r="B558" t="s">
        <v>7763</v>
      </c>
      <c r="C558" t="s">
        <v>330</v>
      </c>
      <c r="D558" t="s">
        <v>332</v>
      </c>
      <c r="E558" s="278">
        <v>3999.53</v>
      </c>
    </row>
    <row r="559" spans="1:5" x14ac:dyDescent="0.25">
      <c r="A559">
        <v>740</v>
      </c>
      <c r="B559" t="s">
        <v>7764</v>
      </c>
      <c r="C559" t="s">
        <v>330</v>
      </c>
      <c r="D559" t="s">
        <v>332</v>
      </c>
      <c r="E559" s="278">
        <v>8114.23</v>
      </c>
    </row>
    <row r="560" spans="1:5" x14ac:dyDescent="0.25">
      <c r="A560">
        <v>734</v>
      </c>
      <c r="B560" t="s">
        <v>7765</v>
      </c>
      <c r="C560" t="s">
        <v>330</v>
      </c>
      <c r="D560" t="s">
        <v>332</v>
      </c>
      <c r="E560" s="278">
        <v>1648.87</v>
      </c>
    </row>
    <row r="561" spans="1:5" x14ac:dyDescent="0.25">
      <c r="A561">
        <v>39008</v>
      </c>
      <c r="B561" t="s">
        <v>7766</v>
      </c>
      <c r="C561" t="s">
        <v>330</v>
      </c>
      <c r="D561" t="s">
        <v>332</v>
      </c>
      <c r="E561" s="278">
        <v>61347.71</v>
      </c>
    </row>
    <row r="562" spans="1:5" x14ac:dyDescent="0.25">
      <c r="A562">
        <v>39009</v>
      </c>
      <c r="B562" t="s">
        <v>7767</v>
      </c>
      <c r="C562" t="s">
        <v>330</v>
      </c>
      <c r="D562" t="s">
        <v>332</v>
      </c>
      <c r="E562" s="278">
        <v>65726.47</v>
      </c>
    </row>
    <row r="563" spans="1:5" x14ac:dyDescent="0.25">
      <c r="A563">
        <v>10587</v>
      </c>
      <c r="B563" t="s">
        <v>7768</v>
      </c>
      <c r="C563" t="s">
        <v>330</v>
      </c>
      <c r="D563" t="s">
        <v>334</v>
      </c>
      <c r="E563" s="278">
        <v>3676.47</v>
      </c>
    </row>
    <row r="564" spans="1:5" x14ac:dyDescent="0.25">
      <c r="A564">
        <v>759</v>
      </c>
      <c r="B564" t="s">
        <v>7769</v>
      </c>
      <c r="C564" t="s">
        <v>330</v>
      </c>
      <c r="D564" t="s">
        <v>334</v>
      </c>
      <c r="E564" s="278">
        <v>5286.04</v>
      </c>
    </row>
    <row r="565" spans="1:5" x14ac:dyDescent="0.25">
      <c r="A565">
        <v>761</v>
      </c>
      <c r="B565" t="s">
        <v>7770</v>
      </c>
      <c r="C565" t="s">
        <v>330</v>
      </c>
      <c r="D565" t="s">
        <v>334</v>
      </c>
      <c r="E565" s="278">
        <v>8960.2800000000007</v>
      </c>
    </row>
    <row r="566" spans="1:5" x14ac:dyDescent="0.25">
      <c r="A566">
        <v>750</v>
      </c>
      <c r="B566" t="s">
        <v>7771</v>
      </c>
      <c r="C566" t="s">
        <v>330</v>
      </c>
      <c r="D566" t="s">
        <v>334</v>
      </c>
      <c r="E566" s="278">
        <v>8507.07</v>
      </c>
    </row>
    <row r="567" spans="1:5" x14ac:dyDescent="0.25">
      <c r="A567">
        <v>755</v>
      </c>
      <c r="B567" t="s">
        <v>7772</v>
      </c>
      <c r="C567" t="s">
        <v>330</v>
      </c>
      <c r="D567" t="s">
        <v>334</v>
      </c>
      <c r="E567" s="278">
        <v>34908.9</v>
      </c>
    </row>
    <row r="568" spans="1:5" x14ac:dyDescent="0.25">
      <c r="A568">
        <v>749</v>
      </c>
      <c r="B568" t="s">
        <v>7773</v>
      </c>
      <c r="C568" t="s">
        <v>330</v>
      </c>
      <c r="D568" t="s">
        <v>334</v>
      </c>
      <c r="E568" s="278">
        <v>12838.85</v>
      </c>
    </row>
    <row r="569" spans="1:5" x14ac:dyDescent="0.25">
      <c r="A569">
        <v>756</v>
      </c>
      <c r="B569" t="s">
        <v>7774</v>
      </c>
      <c r="C569" t="s">
        <v>330</v>
      </c>
      <c r="D569" t="s">
        <v>334</v>
      </c>
      <c r="E569" s="278">
        <v>38072.83</v>
      </c>
    </row>
    <row r="570" spans="1:5" x14ac:dyDescent="0.25">
      <c r="A570">
        <v>757</v>
      </c>
      <c r="B570" t="s">
        <v>7775</v>
      </c>
      <c r="C570" t="s">
        <v>330</v>
      </c>
      <c r="D570" t="s">
        <v>334</v>
      </c>
      <c r="E570" s="278">
        <v>17287.5</v>
      </c>
    </row>
    <row r="571" spans="1:5" x14ac:dyDescent="0.25">
      <c r="A571">
        <v>10588</v>
      </c>
      <c r="B571" t="s">
        <v>7776</v>
      </c>
      <c r="C571" t="s">
        <v>330</v>
      </c>
      <c r="D571" t="s">
        <v>334</v>
      </c>
      <c r="E571" s="278">
        <v>3816.64</v>
      </c>
    </row>
    <row r="572" spans="1:5" x14ac:dyDescent="0.25">
      <c r="A572">
        <v>10592</v>
      </c>
      <c r="B572" t="s">
        <v>7777</v>
      </c>
      <c r="C572" t="s">
        <v>330</v>
      </c>
      <c r="D572" t="s">
        <v>334</v>
      </c>
      <c r="E572" s="278">
        <v>4610</v>
      </c>
    </row>
    <row r="573" spans="1:5" x14ac:dyDescent="0.25">
      <c r="A573">
        <v>10589</v>
      </c>
      <c r="B573" t="s">
        <v>7778</v>
      </c>
      <c r="C573" t="s">
        <v>330</v>
      </c>
      <c r="D573" t="s">
        <v>334</v>
      </c>
      <c r="E573" s="278">
        <v>6193.24</v>
      </c>
    </row>
    <row r="574" spans="1:5" x14ac:dyDescent="0.25">
      <c r="A574">
        <v>760</v>
      </c>
      <c r="B574" t="s">
        <v>7779</v>
      </c>
      <c r="C574" t="s">
        <v>330</v>
      </c>
      <c r="D574" t="s">
        <v>334</v>
      </c>
      <c r="E574" s="278">
        <v>34575</v>
      </c>
    </row>
    <row r="575" spans="1:5" x14ac:dyDescent="0.25">
      <c r="A575">
        <v>751</v>
      </c>
      <c r="B575" t="s">
        <v>7780</v>
      </c>
      <c r="C575" t="s">
        <v>330</v>
      </c>
      <c r="D575" t="s">
        <v>334</v>
      </c>
      <c r="E575" s="278">
        <v>5445.56</v>
      </c>
    </row>
    <row r="576" spans="1:5" x14ac:dyDescent="0.25">
      <c r="A576">
        <v>754</v>
      </c>
      <c r="B576" t="s">
        <v>7781</v>
      </c>
      <c r="C576" t="s">
        <v>330</v>
      </c>
      <c r="D576" t="s">
        <v>334</v>
      </c>
      <c r="E576" s="278">
        <v>8643.75</v>
      </c>
    </row>
    <row r="577" spans="1:5" x14ac:dyDescent="0.25">
      <c r="A577">
        <v>44489</v>
      </c>
      <c r="B577" t="s">
        <v>7782</v>
      </c>
      <c r="C577" t="s">
        <v>330</v>
      </c>
      <c r="D577" t="s">
        <v>332</v>
      </c>
      <c r="E577" s="278">
        <v>233076.99</v>
      </c>
    </row>
    <row r="578" spans="1:5" x14ac:dyDescent="0.25">
      <c r="A578">
        <v>39917</v>
      </c>
      <c r="B578" t="s">
        <v>7783</v>
      </c>
      <c r="C578" t="s">
        <v>330</v>
      </c>
      <c r="D578" t="s">
        <v>332</v>
      </c>
      <c r="E578" s="278">
        <v>94234.51</v>
      </c>
    </row>
    <row r="579" spans="1:5" x14ac:dyDescent="0.25">
      <c r="A579">
        <v>38167</v>
      </c>
      <c r="B579" t="s">
        <v>7784</v>
      </c>
      <c r="C579" t="s">
        <v>347</v>
      </c>
      <c r="D579" t="s">
        <v>332</v>
      </c>
      <c r="E579" s="277">
        <v>26.82</v>
      </c>
    </row>
    <row r="580" spans="1:5" x14ac:dyDescent="0.25">
      <c r="A580">
        <v>36145</v>
      </c>
      <c r="B580" t="s">
        <v>7785</v>
      </c>
      <c r="C580" t="s">
        <v>347</v>
      </c>
      <c r="D580" t="s">
        <v>332</v>
      </c>
      <c r="E580" s="277">
        <v>35.51</v>
      </c>
    </row>
    <row r="581" spans="1:5" x14ac:dyDescent="0.25">
      <c r="A581">
        <v>12893</v>
      </c>
      <c r="B581" t="s">
        <v>7786</v>
      </c>
      <c r="C581" t="s">
        <v>347</v>
      </c>
      <c r="D581" t="s">
        <v>332</v>
      </c>
      <c r="E581" s="277">
        <v>59.18</v>
      </c>
    </row>
    <row r="582" spans="1:5" x14ac:dyDescent="0.25">
      <c r="A582">
        <v>11685</v>
      </c>
      <c r="B582" t="s">
        <v>7787</v>
      </c>
      <c r="C582" t="s">
        <v>330</v>
      </c>
      <c r="D582" t="s">
        <v>332</v>
      </c>
      <c r="E582" s="277">
        <v>31.81</v>
      </c>
    </row>
    <row r="583" spans="1:5" x14ac:dyDescent="0.25">
      <c r="A583">
        <v>11680</v>
      </c>
      <c r="B583" t="s">
        <v>7788</v>
      </c>
      <c r="C583" t="s">
        <v>330</v>
      </c>
      <c r="D583" t="s">
        <v>332</v>
      </c>
      <c r="E583" s="277">
        <v>15.68</v>
      </c>
    </row>
    <row r="584" spans="1:5" x14ac:dyDescent="0.25">
      <c r="A584">
        <v>11679</v>
      </c>
      <c r="B584" t="s">
        <v>7789</v>
      </c>
      <c r="C584" t="s">
        <v>330</v>
      </c>
      <c r="D584" t="s">
        <v>332</v>
      </c>
      <c r="E584" s="277">
        <v>21.26</v>
      </c>
    </row>
    <row r="585" spans="1:5" x14ac:dyDescent="0.25">
      <c r="A585">
        <v>2512</v>
      </c>
      <c r="B585" t="s">
        <v>7790</v>
      </c>
      <c r="C585" t="s">
        <v>330</v>
      </c>
      <c r="D585" t="s">
        <v>332</v>
      </c>
      <c r="E585" s="277">
        <v>20.73</v>
      </c>
    </row>
    <row r="586" spans="1:5" x14ac:dyDescent="0.25">
      <c r="A586">
        <v>4374</v>
      </c>
      <c r="B586" t="s">
        <v>7791</v>
      </c>
      <c r="C586" t="s">
        <v>330</v>
      </c>
      <c r="D586" t="s">
        <v>332</v>
      </c>
      <c r="E586" s="277">
        <v>0.55000000000000004</v>
      </c>
    </row>
    <row r="587" spans="1:5" x14ac:dyDescent="0.25">
      <c r="A587">
        <v>7568</v>
      </c>
      <c r="B587" t="s">
        <v>7792</v>
      </c>
      <c r="C587" t="s">
        <v>330</v>
      </c>
      <c r="D587" t="s">
        <v>332</v>
      </c>
      <c r="E587" s="277">
        <v>0.92</v>
      </c>
    </row>
    <row r="588" spans="1:5" x14ac:dyDescent="0.25">
      <c r="A588">
        <v>7584</v>
      </c>
      <c r="B588" t="s">
        <v>7793</v>
      </c>
      <c r="C588" t="s">
        <v>330</v>
      </c>
      <c r="D588" t="s">
        <v>332</v>
      </c>
      <c r="E588" s="277">
        <v>1.4</v>
      </c>
    </row>
    <row r="589" spans="1:5" x14ac:dyDescent="0.25">
      <c r="A589">
        <v>11945</v>
      </c>
      <c r="B589" t="s">
        <v>7794</v>
      </c>
      <c r="C589" t="s">
        <v>330</v>
      </c>
      <c r="D589" t="s">
        <v>332</v>
      </c>
      <c r="E589" s="277">
        <v>0.09</v>
      </c>
    </row>
    <row r="590" spans="1:5" x14ac:dyDescent="0.25">
      <c r="A590">
        <v>11946</v>
      </c>
      <c r="B590" t="s">
        <v>7795</v>
      </c>
      <c r="C590" t="s">
        <v>330</v>
      </c>
      <c r="D590" t="s">
        <v>332</v>
      </c>
      <c r="E590" s="277">
        <v>0.1</v>
      </c>
    </row>
    <row r="591" spans="1:5" x14ac:dyDescent="0.25">
      <c r="A591">
        <v>4375</v>
      </c>
      <c r="B591" t="s">
        <v>7796</v>
      </c>
      <c r="C591" t="s">
        <v>330</v>
      </c>
      <c r="D591" t="s">
        <v>331</v>
      </c>
      <c r="E591" s="277">
        <v>0.15</v>
      </c>
    </row>
    <row r="592" spans="1:5" x14ac:dyDescent="0.25">
      <c r="A592">
        <v>11950</v>
      </c>
      <c r="B592" t="s">
        <v>7797</v>
      </c>
      <c r="C592" t="s">
        <v>330</v>
      </c>
      <c r="D592" t="s">
        <v>332</v>
      </c>
      <c r="E592" s="277">
        <v>0.31</v>
      </c>
    </row>
    <row r="593" spans="1:5" x14ac:dyDescent="0.25">
      <c r="A593">
        <v>4376</v>
      </c>
      <c r="B593" t="s">
        <v>7798</v>
      </c>
      <c r="C593" t="s">
        <v>330</v>
      </c>
      <c r="D593" t="s">
        <v>332</v>
      </c>
      <c r="E593" s="277">
        <v>0.28999999999999998</v>
      </c>
    </row>
    <row r="594" spans="1:5" x14ac:dyDescent="0.25">
      <c r="A594">
        <v>7583</v>
      </c>
      <c r="B594" t="s">
        <v>7799</v>
      </c>
      <c r="C594" t="s">
        <v>330</v>
      </c>
      <c r="D594" t="s">
        <v>332</v>
      </c>
      <c r="E594" s="277">
        <v>0.62</v>
      </c>
    </row>
    <row r="595" spans="1:5" x14ac:dyDescent="0.25">
      <c r="A595">
        <v>4350</v>
      </c>
      <c r="B595" t="s">
        <v>7800</v>
      </c>
      <c r="C595" t="s">
        <v>330</v>
      </c>
      <c r="D595" t="s">
        <v>334</v>
      </c>
      <c r="E595" s="277">
        <v>0.71</v>
      </c>
    </row>
    <row r="596" spans="1:5" x14ac:dyDescent="0.25">
      <c r="A596">
        <v>44400</v>
      </c>
      <c r="B596" t="s">
        <v>12867</v>
      </c>
      <c r="C596" t="s">
        <v>330</v>
      </c>
      <c r="D596" t="s">
        <v>332</v>
      </c>
      <c r="E596" s="277">
        <v>29.94</v>
      </c>
    </row>
    <row r="597" spans="1:5" x14ac:dyDescent="0.25">
      <c r="A597">
        <v>39886</v>
      </c>
      <c r="B597" t="s">
        <v>7801</v>
      </c>
      <c r="C597" t="s">
        <v>330</v>
      </c>
      <c r="D597" t="s">
        <v>334</v>
      </c>
      <c r="E597" s="277">
        <v>5.71</v>
      </c>
    </row>
    <row r="598" spans="1:5" x14ac:dyDescent="0.25">
      <c r="A598">
        <v>39887</v>
      </c>
      <c r="B598" t="s">
        <v>7802</v>
      </c>
      <c r="C598" t="s">
        <v>330</v>
      </c>
      <c r="D598" t="s">
        <v>334</v>
      </c>
      <c r="E598" s="277">
        <v>8.57</v>
      </c>
    </row>
    <row r="599" spans="1:5" x14ac:dyDescent="0.25">
      <c r="A599">
        <v>39888</v>
      </c>
      <c r="B599" t="s">
        <v>7803</v>
      </c>
      <c r="C599" t="s">
        <v>330</v>
      </c>
      <c r="D599" t="s">
        <v>334</v>
      </c>
      <c r="E599" s="277">
        <v>19.600000000000001</v>
      </c>
    </row>
    <row r="600" spans="1:5" x14ac:dyDescent="0.25">
      <c r="A600">
        <v>39890</v>
      </c>
      <c r="B600" t="s">
        <v>7804</v>
      </c>
      <c r="C600" t="s">
        <v>330</v>
      </c>
      <c r="D600" t="s">
        <v>334</v>
      </c>
      <c r="E600" s="277">
        <v>33.46</v>
      </c>
    </row>
    <row r="601" spans="1:5" x14ac:dyDescent="0.25">
      <c r="A601">
        <v>39891</v>
      </c>
      <c r="B601" t="s">
        <v>7805</v>
      </c>
      <c r="C601" t="s">
        <v>330</v>
      </c>
      <c r="D601" t="s">
        <v>334</v>
      </c>
      <c r="E601" s="277">
        <v>47.18</v>
      </c>
    </row>
    <row r="602" spans="1:5" x14ac:dyDescent="0.25">
      <c r="A602">
        <v>39892</v>
      </c>
      <c r="B602" t="s">
        <v>7806</v>
      </c>
      <c r="C602" t="s">
        <v>330</v>
      </c>
      <c r="D602" t="s">
        <v>334</v>
      </c>
      <c r="E602" s="277">
        <v>147.07</v>
      </c>
    </row>
    <row r="603" spans="1:5" x14ac:dyDescent="0.25">
      <c r="A603">
        <v>790</v>
      </c>
      <c r="B603" t="s">
        <v>7807</v>
      </c>
      <c r="C603" t="s">
        <v>330</v>
      </c>
      <c r="D603" t="s">
        <v>334</v>
      </c>
      <c r="E603" s="277">
        <v>21.7</v>
      </c>
    </row>
    <row r="604" spans="1:5" x14ac:dyDescent="0.25">
      <c r="A604">
        <v>766</v>
      </c>
      <c r="B604" t="s">
        <v>7808</v>
      </c>
      <c r="C604" t="s">
        <v>330</v>
      </c>
      <c r="D604" t="s">
        <v>334</v>
      </c>
      <c r="E604" s="277">
        <v>21.7</v>
      </c>
    </row>
    <row r="605" spans="1:5" x14ac:dyDescent="0.25">
      <c r="A605">
        <v>791</v>
      </c>
      <c r="B605" t="s">
        <v>7809</v>
      </c>
      <c r="C605" t="s">
        <v>330</v>
      </c>
      <c r="D605" t="s">
        <v>334</v>
      </c>
      <c r="E605" s="277">
        <v>21.7</v>
      </c>
    </row>
    <row r="606" spans="1:5" x14ac:dyDescent="0.25">
      <c r="A606">
        <v>767</v>
      </c>
      <c r="B606" t="s">
        <v>7810</v>
      </c>
      <c r="C606" t="s">
        <v>330</v>
      </c>
      <c r="D606" t="s">
        <v>334</v>
      </c>
      <c r="E606" s="277">
        <v>21.7</v>
      </c>
    </row>
    <row r="607" spans="1:5" x14ac:dyDescent="0.25">
      <c r="A607">
        <v>768</v>
      </c>
      <c r="B607" t="s">
        <v>7811</v>
      </c>
      <c r="C607" t="s">
        <v>330</v>
      </c>
      <c r="D607" t="s">
        <v>334</v>
      </c>
      <c r="E607" s="277">
        <v>17.04</v>
      </c>
    </row>
    <row r="608" spans="1:5" x14ac:dyDescent="0.25">
      <c r="A608">
        <v>789</v>
      </c>
      <c r="B608" t="s">
        <v>7812</v>
      </c>
      <c r="C608" t="s">
        <v>330</v>
      </c>
      <c r="D608" t="s">
        <v>334</v>
      </c>
      <c r="E608" s="277">
        <v>16.68</v>
      </c>
    </row>
    <row r="609" spans="1:5" x14ac:dyDescent="0.25">
      <c r="A609">
        <v>769</v>
      </c>
      <c r="B609" t="s">
        <v>7813</v>
      </c>
      <c r="C609" t="s">
        <v>330</v>
      </c>
      <c r="D609" t="s">
        <v>334</v>
      </c>
      <c r="E609" s="277">
        <v>17.04</v>
      </c>
    </row>
    <row r="610" spans="1:5" x14ac:dyDescent="0.25">
      <c r="A610">
        <v>770</v>
      </c>
      <c r="B610" t="s">
        <v>7814</v>
      </c>
      <c r="C610" t="s">
        <v>330</v>
      </c>
      <c r="D610" t="s">
        <v>334</v>
      </c>
      <c r="E610" s="277">
        <v>6.01</v>
      </c>
    </row>
    <row r="611" spans="1:5" x14ac:dyDescent="0.25">
      <c r="A611">
        <v>12394</v>
      </c>
      <c r="B611" t="s">
        <v>7815</v>
      </c>
      <c r="C611" t="s">
        <v>330</v>
      </c>
      <c r="D611" t="s">
        <v>334</v>
      </c>
      <c r="E611" s="277">
        <v>6.01</v>
      </c>
    </row>
    <row r="612" spans="1:5" x14ac:dyDescent="0.25">
      <c r="A612">
        <v>764</v>
      </c>
      <c r="B612" t="s">
        <v>7816</v>
      </c>
      <c r="C612" t="s">
        <v>330</v>
      </c>
      <c r="D612" t="s">
        <v>334</v>
      </c>
      <c r="E612" s="277">
        <v>10.49</v>
      </c>
    </row>
    <row r="613" spans="1:5" x14ac:dyDescent="0.25">
      <c r="A613">
        <v>765</v>
      </c>
      <c r="B613" t="s">
        <v>7817</v>
      </c>
      <c r="C613" t="s">
        <v>330</v>
      </c>
      <c r="D613" t="s">
        <v>334</v>
      </c>
      <c r="E613" s="277">
        <v>10.49</v>
      </c>
    </row>
    <row r="614" spans="1:5" x14ac:dyDescent="0.25">
      <c r="A614">
        <v>787</v>
      </c>
      <c r="B614" t="s">
        <v>7818</v>
      </c>
      <c r="C614" t="s">
        <v>330</v>
      </c>
      <c r="D614" t="s">
        <v>334</v>
      </c>
      <c r="E614" s="277">
        <v>46.86</v>
      </c>
    </row>
    <row r="615" spans="1:5" x14ac:dyDescent="0.25">
      <c r="A615">
        <v>774</v>
      </c>
      <c r="B615" t="s">
        <v>7819</v>
      </c>
      <c r="C615" t="s">
        <v>330</v>
      </c>
      <c r="D615" t="s">
        <v>334</v>
      </c>
      <c r="E615" s="277">
        <v>46.86</v>
      </c>
    </row>
    <row r="616" spans="1:5" x14ac:dyDescent="0.25">
      <c r="A616">
        <v>773</v>
      </c>
      <c r="B616" t="s">
        <v>7820</v>
      </c>
      <c r="C616" t="s">
        <v>330</v>
      </c>
      <c r="D616" t="s">
        <v>334</v>
      </c>
      <c r="E616" s="277">
        <v>46.86</v>
      </c>
    </row>
    <row r="617" spans="1:5" x14ac:dyDescent="0.25">
      <c r="A617">
        <v>775</v>
      </c>
      <c r="B617" t="s">
        <v>7821</v>
      </c>
      <c r="C617" t="s">
        <v>330</v>
      </c>
      <c r="D617" t="s">
        <v>334</v>
      </c>
      <c r="E617" s="277">
        <v>46.86</v>
      </c>
    </row>
    <row r="618" spans="1:5" x14ac:dyDescent="0.25">
      <c r="A618">
        <v>788</v>
      </c>
      <c r="B618" t="s">
        <v>7822</v>
      </c>
      <c r="C618" t="s">
        <v>330</v>
      </c>
      <c r="D618" t="s">
        <v>334</v>
      </c>
      <c r="E618" s="277">
        <v>29.12</v>
      </c>
    </row>
    <row r="619" spans="1:5" x14ac:dyDescent="0.25">
      <c r="A619">
        <v>772</v>
      </c>
      <c r="B619" t="s">
        <v>7823</v>
      </c>
      <c r="C619" t="s">
        <v>330</v>
      </c>
      <c r="D619" t="s">
        <v>334</v>
      </c>
      <c r="E619" s="277">
        <v>29.12</v>
      </c>
    </row>
    <row r="620" spans="1:5" x14ac:dyDescent="0.25">
      <c r="A620">
        <v>771</v>
      </c>
      <c r="B620" t="s">
        <v>7824</v>
      </c>
      <c r="C620" t="s">
        <v>330</v>
      </c>
      <c r="D620" t="s">
        <v>334</v>
      </c>
      <c r="E620" s="277">
        <v>29.12</v>
      </c>
    </row>
    <row r="621" spans="1:5" x14ac:dyDescent="0.25">
      <c r="A621">
        <v>779</v>
      </c>
      <c r="B621" t="s">
        <v>7825</v>
      </c>
      <c r="C621" t="s">
        <v>330</v>
      </c>
      <c r="D621" t="s">
        <v>334</v>
      </c>
      <c r="E621" s="277">
        <v>7.24</v>
      </c>
    </row>
    <row r="622" spans="1:5" x14ac:dyDescent="0.25">
      <c r="A622">
        <v>776</v>
      </c>
      <c r="B622" t="s">
        <v>7826</v>
      </c>
      <c r="C622" t="s">
        <v>330</v>
      </c>
      <c r="D622" t="s">
        <v>334</v>
      </c>
      <c r="E622" s="277">
        <v>69.08</v>
      </c>
    </row>
    <row r="623" spans="1:5" x14ac:dyDescent="0.25">
      <c r="A623">
        <v>777</v>
      </c>
      <c r="B623" t="s">
        <v>7827</v>
      </c>
      <c r="C623" t="s">
        <v>330</v>
      </c>
      <c r="D623" t="s">
        <v>334</v>
      </c>
      <c r="E623" s="277">
        <v>67.150000000000006</v>
      </c>
    </row>
    <row r="624" spans="1:5" x14ac:dyDescent="0.25">
      <c r="A624">
        <v>780</v>
      </c>
      <c r="B624" t="s">
        <v>7828</v>
      </c>
      <c r="C624" t="s">
        <v>330</v>
      </c>
      <c r="D624" t="s">
        <v>334</v>
      </c>
      <c r="E624" s="277">
        <v>67.489999999999995</v>
      </c>
    </row>
    <row r="625" spans="1:5" x14ac:dyDescent="0.25">
      <c r="A625">
        <v>778</v>
      </c>
      <c r="B625" t="s">
        <v>7829</v>
      </c>
      <c r="C625" t="s">
        <v>330</v>
      </c>
      <c r="D625" t="s">
        <v>334</v>
      </c>
      <c r="E625" s="277">
        <v>69.08</v>
      </c>
    </row>
    <row r="626" spans="1:5" x14ac:dyDescent="0.25">
      <c r="A626">
        <v>781</v>
      </c>
      <c r="B626" t="s">
        <v>7830</v>
      </c>
      <c r="C626" t="s">
        <v>330</v>
      </c>
      <c r="D626" t="s">
        <v>334</v>
      </c>
      <c r="E626" s="277">
        <v>127.63</v>
      </c>
    </row>
    <row r="627" spans="1:5" x14ac:dyDescent="0.25">
      <c r="A627">
        <v>786</v>
      </c>
      <c r="B627" t="s">
        <v>7831</v>
      </c>
      <c r="C627" t="s">
        <v>330</v>
      </c>
      <c r="D627" t="s">
        <v>334</v>
      </c>
      <c r="E627" s="277">
        <v>127.63</v>
      </c>
    </row>
    <row r="628" spans="1:5" x14ac:dyDescent="0.25">
      <c r="A628">
        <v>782</v>
      </c>
      <c r="B628" t="s">
        <v>7832</v>
      </c>
      <c r="C628" t="s">
        <v>330</v>
      </c>
      <c r="D628" t="s">
        <v>334</v>
      </c>
      <c r="E628" s="277">
        <v>127.63</v>
      </c>
    </row>
    <row r="629" spans="1:5" x14ac:dyDescent="0.25">
      <c r="A629">
        <v>783</v>
      </c>
      <c r="B629" t="s">
        <v>7833</v>
      </c>
      <c r="C629" t="s">
        <v>330</v>
      </c>
      <c r="D629" t="s">
        <v>334</v>
      </c>
      <c r="E629" s="277">
        <v>349.3</v>
      </c>
    </row>
    <row r="630" spans="1:5" x14ac:dyDescent="0.25">
      <c r="A630">
        <v>785</v>
      </c>
      <c r="B630" t="s">
        <v>7834</v>
      </c>
      <c r="C630" t="s">
        <v>330</v>
      </c>
      <c r="D630" t="s">
        <v>334</v>
      </c>
      <c r="E630" s="277">
        <v>369.07</v>
      </c>
    </row>
    <row r="631" spans="1:5" x14ac:dyDescent="0.25">
      <c r="A631">
        <v>784</v>
      </c>
      <c r="B631" t="s">
        <v>7835</v>
      </c>
      <c r="C631" t="s">
        <v>330</v>
      </c>
      <c r="D631" t="s">
        <v>334</v>
      </c>
      <c r="E631" s="277">
        <v>395.92</v>
      </c>
    </row>
    <row r="632" spans="1:5" x14ac:dyDescent="0.25">
      <c r="A632">
        <v>828</v>
      </c>
      <c r="B632" t="s">
        <v>7836</v>
      </c>
      <c r="C632" t="s">
        <v>330</v>
      </c>
      <c r="D632" t="s">
        <v>332</v>
      </c>
      <c r="E632" s="277">
        <v>0.72</v>
      </c>
    </row>
    <row r="633" spans="1:5" x14ac:dyDescent="0.25">
      <c r="A633">
        <v>829</v>
      </c>
      <c r="B633" t="s">
        <v>7837</v>
      </c>
      <c r="C633" t="s">
        <v>330</v>
      </c>
      <c r="D633" t="s">
        <v>332</v>
      </c>
      <c r="E633" s="277">
        <v>1.17</v>
      </c>
    </row>
    <row r="634" spans="1:5" x14ac:dyDescent="0.25">
      <c r="A634">
        <v>812</v>
      </c>
      <c r="B634" t="s">
        <v>7838</v>
      </c>
      <c r="C634" t="s">
        <v>330</v>
      </c>
      <c r="D634" t="s">
        <v>332</v>
      </c>
      <c r="E634" s="277">
        <v>2.57</v>
      </c>
    </row>
    <row r="635" spans="1:5" x14ac:dyDescent="0.25">
      <c r="A635">
        <v>819</v>
      </c>
      <c r="B635" t="s">
        <v>7839</v>
      </c>
      <c r="C635" t="s">
        <v>330</v>
      </c>
      <c r="D635" t="s">
        <v>332</v>
      </c>
      <c r="E635" s="277">
        <v>4.47</v>
      </c>
    </row>
    <row r="636" spans="1:5" x14ac:dyDescent="0.25">
      <c r="A636">
        <v>818</v>
      </c>
      <c r="B636" t="s">
        <v>7840</v>
      </c>
      <c r="C636" t="s">
        <v>330</v>
      </c>
      <c r="D636" t="s">
        <v>332</v>
      </c>
      <c r="E636" s="277">
        <v>8.34</v>
      </c>
    </row>
    <row r="637" spans="1:5" x14ac:dyDescent="0.25">
      <c r="A637">
        <v>832</v>
      </c>
      <c r="B637" t="s">
        <v>7841</v>
      </c>
      <c r="C637" t="s">
        <v>330</v>
      </c>
      <c r="D637" t="s">
        <v>332</v>
      </c>
      <c r="E637" s="277">
        <v>3.44</v>
      </c>
    </row>
    <row r="638" spans="1:5" x14ac:dyDescent="0.25">
      <c r="A638">
        <v>834</v>
      </c>
      <c r="B638" t="s">
        <v>7842</v>
      </c>
      <c r="C638" t="s">
        <v>330</v>
      </c>
      <c r="D638" t="s">
        <v>332</v>
      </c>
      <c r="E638" s="277">
        <v>4.46</v>
      </c>
    </row>
    <row r="639" spans="1:5" x14ac:dyDescent="0.25">
      <c r="A639">
        <v>813</v>
      </c>
      <c r="B639" t="s">
        <v>7843</v>
      </c>
      <c r="C639" t="s">
        <v>330</v>
      </c>
      <c r="D639" t="s">
        <v>332</v>
      </c>
      <c r="E639" s="277">
        <v>5.19</v>
      </c>
    </row>
    <row r="640" spans="1:5" x14ac:dyDescent="0.25">
      <c r="A640">
        <v>820</v>
      </c>
      <c r="B640" t="s">
        <v>7844</v>
      </c>
      <c r="C640" t="s">
        <v>330</v>
      </c>
      <c r="D640" t="s">
        <v>332</v>
      </c>
      <c r="E640" s="277">
        <v>6.99</v>
      </c>
    </row>
    <row r="641" spans="1:5" x14ac:dyDescent="0.25">
      <c r="A641">
        <v>816</v>
      </c>
      <c r="B641" t="s">
        <v>7845</v>
      </c>
      <c r="C641" t="s">
        <v>330</v>
      </c>
      <c r="D641" t="s">
        <v>332</v>
      </c>
      <c r="E641" s="277">
        <v>12.45</v>
      </c>
    </row>
    <row r="642" spans="1:5" x14ac:dyDescent="0.25">
      <c r="A642">
        <v>814</v>
      </c>
      <c r="B642" t="s">
        <v>7846</v>
      </c>
      <c r="C642" t="s">
        <v>330</v>
      </c>
      <c r="D642" t="s">
        <v>332</v>
      </c>
      <c r="E642" s="277">
        <v>15.46</v>
      </c>
    </row>
    <row r="643" spans="1:5" x14ac:dyDescent="0.25">
      <c r="A643">
        <v>822</v>
      </c>
      <c r="B643" t="s">
        <v>7847</v>
      </c>
      <c r="C643" t="s">
        <v>330</v>
      </c>
      <c r="D643" t="s">
        <v>332</v>
      </c>
      <c r="E643" s="277">
        <v>20.18</v>
      </c>
    </row>
    <row r="644" spans="1:5" x14ac:dyDescent="0.25">
      <c r="A644">
        <v>821</v>
      </c>
      <c r="B644" t="s">
        <v>7848</v>
      </c>
      <c r="C644" t="s">
        <v>330</v>
      </c>
      <c r="D644" t="s">
        <v>332</v>
      </c>
      <c r="E644" s="277">
        <v>23.09</v>
      </c>
    </row>
    <row r="645" spans="1:5" x14ac:dyDescent="0.25">
      <c r="A645">
        <v>20086</v>
      </c>
      <c r="B645" t="s">
        <v>7849</v>
      </c>
      <c r="C645" t="s">
        <v>330</v>
      </c>
      <c r="D645" t="s">
        <v>332</v>
      </c>
      <c r="E645" s="277">
        <v>3.14</v>
      </c>
    </row>
    <row r="646" spans="1:5" x14ac:dyDescent="0.25">
      <c r="A646">
        <v>39191</v>
      </c>
      <c r="B646" t="s">
        <v>7850</v>
      </c>
      <c r="C646" t="s">
        <v>330</v>
      </c>
      <c r="D646" t="s">
        <v>332</v>
      </c>
      <c r="E646" s="277">
        <v>17.34</v>
      </c>
    </row>
    <row r="647" spans="1:5" x14ac:dyDescent="0.25">
      <c r="A647">
        <v>39190</v>
      </c>
      <c r="B647" t="s">
        <v>7851</v>
      </c>
      <c r="C647" t="s">
        <v>330</v>
      </c>
      <c r="D647" t="s">
        <v>332</v>
      </c>
      <c r="E647" s="277">
        <v>18.12</v>
      </c>
    </row>
    <row r="648" spans="1:5" x14ac:dyDescent="0.25">
      <c r="A648">
        <v>39189</v>
      </c>
      <c r="B648" t="s">
        <v>7852</v>
      </c>
      <c r="C648" t="s">
        <v>330</v>
      </c>
      <c r="D648" t="s">
        <v>332</v>
      </c>
      <c r="E648" s="277">
        <v>19.18</v>
      </c>
    </row>
    <row r="649" spans="1:5" x14ac:dyDescent="0.25">
      <c r="A649">
        <v>39186</v>
      </c>
      <c r="B649" t="s">
        <v>7853</v>
      </c>
      <c r="C649" t="s">
        <v>330</v>
      </c>
      <c r="D649" t="s">
        <v>332</v>
      </c>
      <c r="E649" s="277">
        <v>17.16</v>
      </c>
    </row>
    <row r="650" spans="1:5" x14ac:dyDescent="0.25">
      <c r="A650">
        <v>39188</v>
      </c>
      <c r="B650" t="s">
        <v>7854</v>
      </c>
      <c r="C650" t="s">
        <v>330</v>
      </c>
      <c r="D650" t="s">
        <v>332</v>
      </c>
      <c r="E650" s="277">
        <v>14.12</v>
      </c>
    </row>
    <row r="651" spans="1:5" x14ac:dyDescent="0.25">
      <c r="A651">
        <v>39187</v>
      </c>
      <c r="B651" t="s">
        <v>7855</v>
      </c>
      <c r="C651" t="s">
        <v>330</v>
      </c>
      <c r="D651" t="s">
        <v>332</v>
      </c>
      <c r="E651" s="277">
        <v>14.8</v>
      </c>
    </row>
    <row r="652" spans="1:5" x14ac:dyDescent="0.25">
      <c r="A652">
        <v>39184</v>
      </c>
      <c r="B652" t="s">
        <v>7856</v>
      </c>
      <c r="C652" t="s">
        <v>330</v>
      </c>
      <c r="D652" t="s">
        <v>332</v>
      </c>
      <c r="E652" s="277">
        <v>5.56</v>
      </c>
    </row>
    <row r="653" spans="1:5" x14ac:dyDescent="0.25">
      <c r="A653">
        <v>39185</v>
      </c>
      <c r="B653" t="s">
        <v>7857</v>
      </c>
      <c r="C653" t="s">
        <v>330</v>
      </c>
      <c r="D653" t="s">
        <v>332</v>
      </c>
      <c r="E653" s="277">
        <v>5.07</v>
      </c>
    </row>
    <row r="654" spans="1:5" x14ac:dyDescent="0.25">
      <c r="A654">
        <v>39198</v>
      </c>
      <c r="B654" t="s">
        <v>7858</v>
      </c>
      <c r="C654" t="s">
        <v>330</v>
      </c>
      <c r="D654" t="s">
        <v>332</v>
      </c>
      <c r="E654" s="277">
        <v>56.9</v>
      </c>
    </row>
    <row r="655" spans="1:5" x14ac:dyDescent="0.25">
      <c r="A655">
        <v>39197</v>
      </c>
      <c r="B655" t="s">
        <v>7859</v>
      </c>
      <c r="C655" t="s">
        <v>330</v>
      </c>
      <c r="D655" t="s">
        <v>332</v>
      </c>
      <c r="E655" s="277">
        <v>59.44</v>
      </c>
    </row>
    <row r="656" spans="1:5" x14ac:dyDescent="0.25">
      <c r="A656">
        <v>39196</v>
      </c>
      <c r="B656" t="s">
        <v>7860</v>
      </c>
      <c r="C656" t="s">
        <v>330</v>
      </c>
      <c r="D656" t="s">
        <v>332</v>
      </c>
      <c r="E656" s="277">
        <v>61.3</v>
      </c>
    </row>
    <row r="657" spans="1:5" x14ac:dyDescent="0.25">
      <c r="A657">
        <v>39199</v>
      </c>
      <c r="B657" t="s">
        <v>7861</v>
      </c>
      <c r="C657" t="s">
        <v>330</v>
      </c>
      <c r="D657" t="s">
        <v>332</v>
      </c>
      <c r="E657" s="277">
        <v>54.76</v>
      </c>
    </row>
    <row r="658" spans="1:5" x14ac:dyDescent="0.25">
      <c r="A658">
        <v>39195</v>
      </c>
      <c r="B658" t="s">
        <v>7862</v>
      </c>
      <c r="C658" t="s">
        <v>330</v>
      </c>
      <c r="D658" t="s">
        <v>332</v>
      </c>
      <c r="E658" s="277">
        <v>31.61</v>
      </c>
    </row>
    <row r="659" spans="1:5" x14ac:dyDescent="0.25">
      <c r="A659">
        <v>39194</v>
      </c>
      <c r="B659" t="s">
        <v>7863</v>
      </c>
      <c r="C659" t="s">
        <v>330</v>
      </c>
      <c r="D659" t="s">
        <v>332</v>
      </c>
      <c r="E659" s="277">
        <v>33.83</v>
      </c>
    </row>
    <row r="660" spans="1:5" x14ac:dyDescent="0.25">
      <c r="A660">
        <v>39193</v>
      </c>
      <c r="B660" t="s">
        <v>7864</v>
      </c>
      <c r="C660" t="s">
        <v>330</v>
      </c>
      <c r="D660" t="s">
        <v>332</v>
      </c>
      <c r="E660" s="277">
        <v>37.07</v>
      </c>
    </row>
    <row r="661" spans="1:5" x14ac:dyDescent="0.25">
      <c r="A661">
        <v>39192</v>
      </c>
      <c r="B661" t="s">
        <v>7865</v>
      </c>
      <c r="C661" t="s">
        <v>330</v>
      </c>
      <c r="D661" t="s">
        <v>332</v>
      </c>
      <c r="E661" s="277">
        <v>38.56</v>
      </c>
    </row>
    <row r="662" spans="1:5" x14ac:dyDescent="0.25">
      <c r="A662">
        <v>39920</v>
      </c>
      <c r="B662" t="s">
        <v>7866</v>
      </c>
      <c r="C662" t="s">
        <v>330</v>
      </c>
      <c r="D662" t="s">
        <v>332</v>
      </c>
      <c r="E662" s="277">
        <v>4.67</v>
      </c>
    </row>
    <row r="663" spans="1:5" x14ac:dyDescent="0.25">
      <c r="A663">
        <v>39201</v>
      </c>
      <c r="B663" t="s">
        <v>7867</v>
      </c>
      <c r="C663" t="s">
        <v>330</v>
      </c>
      <c r="D663" t="s">
        <v>332</v>
      </c>
      <c r="E663" s="277">
        <v>68.03</v>
      </c>
    </row>
    <row r="664" spans="1:5" x14ac:dyDescent="0.25">
      <c r="A664">
        <v>39200</v>
      </c>
      <c r="B664" t="s">
        <v>7868</v>
      </c>
      <c r="C664" t="s">
        <v>330</v>
      </c>
      <c r="D664" t="s">
        <v>332</v>
      </c>
      <c r="E664" s="277">
        <v>68.58</v>
      </c>
    </row>
    <row r="665" spans="1:5" x14ac:dyDescent="0.25">
      <c r="A665">
        <v>39203</v>
      </c>
      <c r="B665" t="s">
        <v>7869</v>
      </c>
      <c r="C665" t="s">
        <v>330</v>
      </c>
      <c r="D665" t="s">
        <v>332</v>
      </c>
      <c r="E665" s="277">
        <v>55.37</v>
      </c>
    </row>
    <row r="666" spans="1:5" x14ac:dyDescent="0.25">
      <c r="A666">
        <v>39202</v>
      </c>
      <c r="B666" t="s">
        <v>7870</v>
      </c>
      <c r="C666" t="s">
        <v>330</v>
      </c>
      <c r="D666" t="s">
        <v>332</v>
      </c>
      <c r="E666" s="277">
        <v>65.05</v>
      </c>
    </row>
    <row r="667" spans="1:5" x14ac:dyDescent="0.25">
      <c r="A667">
        <v>39205</v>
      </c>
      <c r="B667" t="s">
        <v>7871</v>
      </c>
      <c r="C667" t="s">
        <v>330</v>
      </c>
      <c r="D667" t="s">
        <v>332</v>
      </c>
      <c r="E667" s="277">
        <v>108.53</v>
      </c>
    </row>
    <row r="668" spans="1:5" x14ac:dyDescent="0.25">
      <c r="A668">
        <v>39204</v>
      </c>
      <c r="B668" t="s">
        <v>7872</v>
      </c>
      <c r="C668" t="s">
        <v>330</v>
      </c>
      <c r="D668" t="s">
        <v>332</v>
      </c>
      <c r="E668" s="277">
        <v>111.15</v>
      </c>
    </row>
    <row r="669" spans="1:5" x14ac:dyDescent="0.25">
      <c r="A669">
        <v>39206</v>
      </c>
      <c r="B669" t="s">
        <v>7873</v>
      </c>
      <c r="C669" t="s">
        <v>330</v>
      </c>
      <c r="D669" t="s">
        <v>332</v>
      </c>
      <c r="E669" s="277">
        <v>105.45</v>
      </c>
    </row>
    <row r="670" spans="1:5" x14ac:dyDescent="0.25">
      <c r="A670">
        <v>798</v>
      </c>
      <c r="B670" t="s">
        <v>7874</v>
      </c>
      <c r="C670" t="s">
        <v>330</v>
      </c>
      <c r="D670" t="s">
        <v>332</v>
      </c>
      <c r="E670" s="277">
        <v>1.44</v>
      </c>
    </row>
    <row r="671" spans="1:5" x14ac:dyDescent="0.25">
      <c r="A671">
        <v>797</v>
      </c>
      <c r="B671" t="s">
        <v>12868</v>
      </c>
      <c r="C671" t="s">
        <v>330</v>
      </c>
      <c r="D671" t="s">
        <v>332</v>
      </c>
      <c r="E671" s="277">
        <v>10.45</v>
      </c>
    </row>
    <row r="672" spans="1:5" x14ac:dyDescent="0.25">
      <c r="A672">
        <v>796</v>
      </c>
      <c r="B672" t="s">
        <v>12869</v>
      </c>
      <c r="C672" t="s">
        <v>330</v>
      </c>
      <c r="D672" t="s">
        <v>332</v>
      </c>
      <c r="E672" s="277">
        <v>8.8800000000000008</v>
      </c>
    </row>
    <row r="673" spans="1:5" x14ac:dyDescent="0.25">
      <c r="A673">
        <v>799</v>
      </c>
      <c r="B673" t="s">
        <v>12870</v>
      </c>
      <c r="C673" t="s">
        <v>330</v>
      </c>
      <c r="D673" t="s">
        <v>332</v>
      </c>
      <c r="E673" s="277">
        <v>4.29</v>
      </c>
    </row>
    <row r="674" spans="1:5" x14ac:dyDescent="0.25">
      <c r="A674">
        <v>792</v>
      </c>
      <c r="B674" t="s">
        <v>12871</v>
      </c>
      <c r="C674" t="s">
        <v>330</v>
      </c>
      <c r="D674" t="s">
        <v>332</v>
      </c>
      <c r="E674" s="277">
        <v>4.16</v>
      </c>
    </row>
    <row r="675" spans="1:5" x14ac:dyDescent="0.25">
      <c r="A675">
        <v>38001</v>
      </c>
      <c r="B675" t="s">
        <v>7875</v>
      </c>
      <c r="C675" t="s">
        <v>330</v>
      </c>
      <c r="D675" t="s">
        <v>332</v>
      </c>
      <c r="E675" s="277">
        <v>1.1100000000000001</v>
      </c>
    </row>
    <row r="676" spans="1:5" x14ac:dyDescent="0.25">
      <c r="A676">
        <v>38002</v>
      </c>
      <c r="B676" t="s">
        <v>7876</v>
      </c>
      <c r="C676" t="s">
        <v>330</v>
      </c>
      <c r="D676" t="s">
        <v>332</v>
      </c>
      <c r="E676" s="277">
        <v>3.86</v>
      </c>
    </row>
    <row r="677" spans="1:5" x14ac:dyDescent="0.25">
      <c r="A677">
        <v>38003</v>
      </c>
      <c r="B677" t="s">
        <v>7877</v>
      </c>
      <c r="C677" t="s">
        <v>330</v>
      </c>
      <c r="D677" t="s">
        <v>332</v>
      </c>
      <c r="E677" s="277">
        <v>26.4</v>
      </c>
    </row>
    <row r="678" spans="1:5" x14ac:dyDescent="0.25">
      <c r="A678">
        <v>38004</v>
      </c>
      <c r="B678" t="s">
        <v>7878</v>
      </c>
      <c r="C678" t="s">
        <v>330</v>
      </c>
      <c r="D678" t="s">
        <v>332</v>
      </c>
      <c r="E678" s="277">
        <v>30.36</v>
      </c>
    </row>
    <row r="679" spans="1:5" x14ac:dyDescent="0.25">
      <c r="A679">
        <v>44263</v>
      </c>
      <c r="B679" t="s">
        <v>12872</v>
      </c>
      <c r="C679" t="s">
        <v>330</v>
      </c>
      <c r="D679" t="s">
        <v>332</v>
      </c>
      <c r="E679" s="277">
        <v>54.51</v>
      </c>
    </row>
    <row r="680" spans="1:5" x14ac:dyDescent="0.25">
      <c r="A680">
        <v>36327</v>
      </c>
      <c r="B680" t="s">
        <v>7879</v>
      </c>
      <c r="C680" t="s">
        <v>330</v>
      </c>
      <c r="D680" t="s">
        <v>334</v>
      </c>
      <c r="E680" s="277">
        <v>3.9</v>
      </c>
    </row>
    <row r="681" spans="1:5" x14ac:dyDescent="0.25">
      <c r="A681">
        <v>38992</v>
      </c>
      <c r="B681" t="s">
        <v>7880</v>
      </c>
      <c r="C681" t="s">
        <v>330</v>
      </c>
      <c r="D681" t="s">
        <v>334</v>
      </c>
      <c r="E681" s="277">
        <v>4.74</v>
      </c>
    </row>
    <row r="682" spans="1:5" x14ac:dyDescent="0.25">
      <c r="A682">
        <v>38993</v>
      </c>
      <c r="B682" t="s">
        <v>7881</v>
      </c>
      <c r="C682" t="s">
        <v>330</v>
      </c>
      <c r="D682" t="s">
        <v>334</v>
      </c>
      <c r="E682" s="277">
        <v>12.31</v>
      </c>
    </row>
    <row r="683" spans="1:5" x14ac:dyDescent="0.25">
      <c r="A683">
        <v>44175</v>
      </c>
      <c r="B683" t="s">
        <v>12873</v>
      </c>
      <c r="C683" t="s">
        <v>330</v>
      </c>
      <c r="D683" t="s">
        <v>334</v>
      </c>
      <c r="E683" s="277">
        <v>21.49</v>
      </c>
    </row>
    <row r="684" spans="1:5" x14ac:dyDescent="0.25">
      <c r="A684">
        <v>44177</v>
      </c>
      <c r="B684" t="s">
        <v>12874</v>
      </c>
      <c r="C684" t="s">
        <v>330</v>
      </c>
      <c r="D684" t="s">
        <v>334</v>
      </c>
      <c r="E684" s="277">
        <v>16.05</v>
      </c>
    </row>
    <row r="685" spans="1:5" x14ac:dyDescent="0.25">
      <c r="A685">
        <v>38418</v>
      </c>
      <c r="B685" t="s">
        <v>12875</v>
      </c>
      <c r="C685" t="s">
        <v>330</v>
      </c>
      <c r="D685" t="s">
        <v>332</v>
      </c>
      <c r="E685" s="277">
        <v>5.4</v>
      </c>
    </row>
    <row r="686" spans="1:5" x14ac:dyDescent="0.25">
      <c r="A686">
        <v>39178</v>
      </c>
      <c r="B686" t="s">
        <v>7882</v>
      </c>
      <c r="C686" t="s">
        <v>330</v>
      </c>
      <c r="D686" t="s">
        <v>332</v>
      </c>
      <c r="E686" s="277">
        <v>1.87</v>
      </c>
    </row>
    <row r="687" spans="1:5" x14ac:dyDescent="0.25">
      <c r="A687">
        <v>39177</v>
      </c>
      <c r="B687" t="s">
        <v>7883</v>
      </c>
      <c r="C687" t="s">
        <v>330</v>
      </c>
      <c r="D687" t="s">
        <v>332</v>
      </c>
      <c r="E687" s="277">
        <v>1.69</v>
      </c>
    </row>
    <row r="688" spans="1:5" x14ac:dyDescent="0.25">
      <c r="A688">
        <v>39174</v>
      </c>
      <c r="B688" t="s">
        <v>7884</v>
      </c>
      <c r="C688" t="s">
        <v>330</v>
      </c>
      <c r="D688" t="s">
        <v>332</v>
      </c>
      <c r="E688" s="277">
        <v>0.84</v>
      </c>
    </row>
    <row r="689" spans="1:5" x14ac:dyDescent="0.25">
      <c r="A689">
        <v>39176</v>
      </c>
      <c r="B689" t="s">
        <v>7885</v>
      </c>
      <c r="C689" t="s">
        <v>330</v>
      </c>
      <c r="D689" t="s">
        <v>332</v>
      </c>
      <c r="E689" s="277">
        <v>1.1100000000000001</v>
      </c>
    </row>
    <row r="690" spans="1:5" x14ac:dyDescent="0.25">
      <c r="A690">
        <v>39180</v>
      </c>
      <c r="B690" t="s">
        <v>7886</v>
      </c>
      <c r="C690" t="s">
        <v>330</v>
      </c>
      <c r="D690" t="s">
        <v>332</v>
      </c>
      <c r="E690" s="277">
        <v>5.09</v>
      </c>
    </row>
    <row r="691" spans="1:5" x14ac:dyDescent="0.25">
      <c r="A691">
        <v>39179</v>
      </c>
      <c r="B691" t="s">
        <v>7887</v>
      </c>
      <c r="C691" t="s">
        <v>330</v>
      </c>
      <c r="D691" t="s">
        <v>332</v>
      </c>
      <c r="E691" s="277">
        <v>4.51</v>
      </c>
    </row>
    <row r="692" spans="1:5" x14ac:dyDescent="0.25">
      <c r="A692">
        <v>39175</v>
      </c>
      <c r="B692" t="s">
        <v>7888</v>
      </c>
      <c r="C692" t="s">
        <v>330</v>
      </c>
      <c r="D692" t="s">
        <v>332</v>
      </c>
      <c r="E692" s="277">
        <v>1.03</v>
      </c>
    </row>
    <row r="693" spans="1:5" x14ac:dyDescent="0.25">
      <c r="A693">
        <v>39217</v>
      </c>
      <c r="B693" t="s">
        <v>7889</v>
      </c>
      <c r="C693" t="s">
        <v>330</v>
      </c>
      <c r="D693" t="s">
        <v>332</v>
      </c>
      <c r="E693" s="277">
        <v>0.8</v>
      </c>
    </row>
    <row r="694" spans="1:5" x14ac:dyDescent="0.25">
      <c r="A694">
        <v>39181</v>
      </c>
      <c r="B694" t="s">
        <v>7890</v>
      </c>
      <c r="C694" t="s">
        <v>330</v>
      </c>
      <c r="D694" t="s">
        <v>332</v>
      </c>
      <c r="E694" s="277">
        <v>6.83</v>
      </c>
    </row>
    <row r="695" spans="1:5" x14ac:dyDescent="0.25">
      <c r="A695">
        <v>39182</v>
      </c>
      <c r="B695" t="s">
        <v>7891</v>
      </c>
      <c r="C695" t="s">
        <v>330</v>
      </c>
      <c r="D695" t="s">
        <v>332</v>
      </c>
      <c r="E695" s="277">
        <v>9.6</v>
      </c>
    </row>
    <row r="696" spans="1:5" x14ac:dyDescent="0.25">
      <c r="A696">
        <v>12616</v>
      </c>
      <c r="B696" t="s">
        <v>12876</v>
      </c>
      <c r="C696" t="s">
        <v>330</v>
      </c>
      <c r="D696" t="s">
        <v>332</v>
      </c>
      <c r="E696" s="277">
        <v>16.66</v>
      </c>
    </row>
    <row r="697" spans="1:5" x14ac:dyDescent="0.25">
      <c r="A697">
        <v>1049</v>
      </c>
      <c r="B697" t="s">
        <v>7892</v>
      </c>
      <c r="C697" t="s">
        <v>330</v>
      </c>
      <c r="D697" t="s">
        <v>332</v>
      </c>
      <c r="E697" s="277">
        <v>8.0399999999999991</v>
      </c>
    </row>
    <row r="698" spans="1:5" x14ac:dyDescent="0.25">
      <c r="A698">
        <v>1099</v>
      </c>
      <c r="B698" t="s">
        <v>7893</v>
      </c>
      <c r="C698" t="s">
        <v>330</v>
      </c>
      <c r="D698" t="s">
        <v>332</v>
      </c>
      <c r="E698" s="277">
        <v>6.15</v>
      </c>
    </row>
    <row r="699" spans="1:5" x14ac:dyDescent="0.25">
      <c r="A699">
        <v>39678</v>
      </c>
      <c r="B699" t="s">
        <v>7894</v>
      </c>
      <c r="C699" t="s">
        <v>330</v>
      </c>
      <c r="D699" t="s">
        <v>332</v>
      </c>
      <c r="E699" s="277">
        <v>2.48</v>
      </c>
    </row>
    <row r="700" spans="1:5" x14ac:dyDescent="0.25">
      <c r="A700">
        <v>1050</v>
      </c>
      <c r="B700" t="s">
        <v>7895</v>
      </c>
      <c r="C700" t="s">
        <v>330</v>
      </c>
      <c r="D700" t="s">
        <v>332</v>
      </c>
      <c r="E700" s="277">
        <v>4.2</v>
      </c>
    </row>
    <row r="701" spans="1:5" x14ac:dyDescent="0.25">
      <c r="A701">
        <v>1101</v>
      </c>
      <c r="B701" t="s">
        <v>7896</v>
      </c>
      <c r="C701" t="s">
        <v>330</v>
      </c>
      <c r="D701" t="s">
        <v>332</v>
      </c>
      <c r="E701" s="277">
        <v>26.52</v>
      </c>
    </row>
    <row r="702" spans="1:5" x14ac:dyDescent="0.25">
      <c r="A702">
        <v>1100</v>
      </c>
      <c r="B702" t="s">
        <v>7897</v>
      </c>
      <c r="C702" t="s">
        <v>330</v>
      </c>
      <c r="D702" t="s">
        <v>332</v>
      </c>
      <c r="E702" s="277">
        <v>13.68</v>
      </c>
    </row>
    <row r="703" spans="1:5" x14ac:dyDescent="0.25">
      <c r="A703">
        <v>39679</v>
      </c>
      <c r="B703" t="s">
        <v>7898</v>
      </c>
      <c r="C703" t="s">
        <v>330</v>
      </c>
      <c r="D703" t="s">
        <v>332</v>
      </c>
      <c r="E703" s="277">
        <v>52.85</v>
      </c>
    </row>
    <row r="704" spans="1:5" x14ac:dyDescent="0.25">
      <c r="A704">
        <v>1098</v>
      </c>
      <c r="B704" t="s">
        <v>7899</v>
      </c>
      <c r="C704" t="s">
        <v>330</v>
      </c>
      <c r="D704" t="s">
        <v>332</v>
      </c>
      <c r="E704" s="277">
        <v>3.28</v>
      </c>
    </row>
    <row r="705" spans="1:5" x14ac:dyDescent="0.25">
      <c r="A705">
        <v>1102</v>
      </c>
      <c r="B705" t="s">
        <v>7900</v>
      </c>
      <c r="C705" t="s">
        <v>330</v>
      </c>
      <c r="D705" t="s">
        <v>332</v>
      </c>
      <c r="E705" s="277">
        <v>39.549999999999997</v>
      </c>
    </row>
    <row r="706" spans="1:5" x14ac:dyDescent="0.25">
      <c r="A706">
        <v>1051</v>
      </c>
      <c r="B706" t="s">
        <v>7901</v>
      </c>
      <c r="C706" t="s">
        <v>330</v>
      </c>
      <c r="D706" t="s">
        <v>332</v>
      </c>
      <c r="E706" s="277">
        <v>57.48</v>
      </c>
    </row>
    <row r="707" spans="1:5" x14ac:dyDescent="0.25">
      <c r="A707">
        <v>37399</v>
      </c>
      <c r="B707" t="s">
        <v>7902</v>
      </c>
      <c r="C707" t="s">
        <v>330</v>
      </c>
      <c r="D707" t="s">
        <v>332</v>
      </c>
      <c r="E707" s="277">
        <v>15.62</v>
      </c>
    </row>
    <row r="708" spans="1:5" x14ac:dyDescent="0.25">
      <c r="A708">
        <v>43834</v>
      </c>
      <c r="B708" t="s">
        <v>12877</v>
      </c>
      <c r="C708" t="s">
        <v>335</v>
      </c>
      <c r="D708" t="s">
        <v>332</v>
      </c>
      <c r="E708" s="277">
        <v>18.86</v>
      </c>
    </row>
    <row r="709" spans="1:5" x14ac:dyDescent="0.25">
      <c r="A709">
        <v>43835</v>
      </c>
      <c r="B709" t="s">
        <v>12878</v>
      </c>
      <c r="C709" t="s">
        <v>335</v>
      </c>
      <c r="D709" t="s">
        <v>332</v>
      </c>
      <c r="E709" s="277">
        <v>1.69</v>
      </c>
    </row>
    <row r="710" spans="1:5" x14ac:dyDescent="0.25">
      <c r="A710">
        <v>43833</v>
      </c>
      <c r="B710" t="s">
        <v>12879</v>
      </c>
      <c r="C710" t="s">
        <v>335</v>
      </c>
      <c r="D710" t="s">
        <v>332</v>
      </c>
      <c r="E710" s="277">
        <v>1.75</v>
      </c>
    </row>
    <row r="711" spans="1:5" x14ac:dyDescent="0.25">
      <c r="A711">
        <v>41955</v>
      </c>
      <c r="B711" t="s">
        <v>7903</v>
      </c>
      <c r="C711" t="s">
        <v>336</v>
      </c>
      <c r="D711" t="s">
        <v>332</v>
      </c>
      <c r="E711" s="277">
        <v>79.760000000000005</v>
      </c>
    </row>
    <row r="712" spans="1:5" x14ac:dyDescent="0.25">
      <c r="A712">
        <v>41953</v>
      </c>
      <c r="B712" t="s">
        <v>7904</v>
      </c>
      <c r="C712" t="s">
        <v>336</v>
      </c>
      <c r="D712" t="s">
        <v>332</v>
      </c>
      <c r="E712" s="277">
        <v>76.11</v>
      </c>
    </row>
    <row r="713" spans="1:5" x14ac:dyDescent="0.25">
      <c r="A713">
        <v>41954</v>
      </c>
      <c r="B713" t="s">
        <v>7905</v>
      </c>
      <c r="C713" t="s">
        <v>336</v>
      </c>
      <c r="D713" t="s">
        <v>332</v>
      </c>
      <c r="E713" s="277">
        <v>75.39</v>
      </c>
    </row>
    <row r="714" spans="1:5" x14ac:dyDescent="0.25">
      <c r="A714">
        <v>25004</v>
      </c>
      <c r="B714" t="s">
        <v>7906</v>
      </c>
      <c r="C714" t="s">
        <v>336</v>
      </c>
      <c r="D714" t="s">
        <v>332</v>
      </c>
      <c r="E714" s="277">
        <v>48.58</v>
      </c>
    </row>
    <row r="715" spans="1:5" x14ac:dyDescent="0.25">
      <c r="A715">
        <v>25002</v>
      </c>
      <c r="B715" t="s">
        <v>7907</v>
      </c>
      <c r="C715" t="s">
        <v>336</v>
      </c>
      <c r="D715" t="s">
        <v>332</v>
      </c>
      <c r="E715" s="277">
        <v>48.58</v>
      </c>
    </row>
    <row r="716" spans="1:5" x14ac:dyDescent="0.25">
      <c r="A716">
        <v>37409</v>
      </c>
      <c r="B716" t="s">
        <v>7908</v>
      </c>
      <c r="C716" t="s">
        <v>336</v>
      </c>
      <c r="D716" t="s">
        <v>332</v>
      </c>
      <c r="E716" s="277">
        <v>48.58</v>
      </c>
    </row>
    <row r="717" spans="1:5" x14ac:dyDescent="0.25">
      <c r="A717">
        <v>841</v>
      </c>
      <c r="B717" t="s">
        <v>7909</v>
      </c>
      <c r="C717" t="s">
        <v>336</v>
      </c>
      <c r="D717" t="s">
        <v>332</v>
      </c>
      <c r="E717" s="277">
        <v>49.17</v>
      </c>
    </row>
    <row r="718" spans="1:5" x14ac:dyDescent="0.25">
      <c r="A718">
        <v>25005</v>
      </c>
      <c r="B718" t="s">
        <v>7910</v>
      </c>
      <c r="C718" t="s">
        <v>336</v>
      </c>
      <c r="D718" t="s">
        <v>332</v>
      </c>
      <c r="E718" s="277">
        <v>53.31</v>
      </c>
    </row>
    <row r="719" spans="1:5" x14ac:dyDescent="0.25">
      <c r="A719">
        <v>25003</v>
      </c>
      <c r="B719" t="s">
        <v>7911</v>
      </c>
      <c r="C719" t="s">
        <v>336</v>
      </c>
      <c r="D719" t="s">
        <v>332</v>
      </c>
      <c r="E719" s="277">
        <v>54.11</v>
      </c>
    </row>
    <row r="720" spans="1:5" x14ac:dyDescent="0.25">
      <c r="A720">
        <v>37410</v>
      </c>
      <c r="B720" t="s">
        <v>7912</v>
      </c>
      <c r="C720" t="s">
        <v>336</v>
      </c>
      <c r="D720" t="s">
        <v>332</v>
      </c>
      <c r="E720" s="277">
        <v>53.31</v>
      </c>
    </row>
    <row r="721" spans="1:5" x14ac:dyDescent="0.25">
      <c r="A721">
        <v>842</v>
      </c>
      <c r="B721" t="s">
        <v>7913</v>
      </c>
      <c r="C721" t="s">
        <v>336</v>
      </c>
      <c r="D721" t="s">
        <v>332</v>
      </c>
      <c r="E721" s="277">
        <v>54.07</v>
      </c>
    </row>
    <row r="722" spans="1:5" x14ac:dyDescent="0.25">
      <c r="A722">
        <v>44391</v>
      </c>
      <c r="B722" t="s">
        <v>12880</v>
      </c>
      <c r="C722" t="s">
        <v>335</v>
      </c>
      <c r="D722" t="s">
        <v>332</v>
      </c>
      <c r="E722" s="277">
        <v>115.21</v>
      </c>
    </row>
    <row r="723" spans="1:5" x14ac:dyDescent="0.25">
      <c r="A723">
        <v>44388</v>
      </c>
      <c r="B723" t="s">
        <v>12881</v>
      </c>
      <c r="C723" t="s">
        <v>335</v>
      </c>
      <c r="D723" t="s">
        <v>332</v>
      </c>
      <c r="E723" s="277">
        <v>2.4900000000000002</v>
      </c>
    </row>
    <row r="724" spans="1:5" x14ac:dyDescent="0.25">
      <c r="A724">
        <v>44392</v>
      </c>
      <c r="B724" t="s">
        <v>12882</v>
      </c>
      <c r="C724" t="s">
        <v>335</v>
      </c>
      <c r="D724" t="s">
        <v>332</v>
      </c>
      <c r="E724" s="277">
        <v>229.39</v>
      </c>
    </row>
    <row r="725" spans="1:5" x14ac:dyDescent="0.25">
      <c r="A725">
        <v>44390</v>
      </c>
      <c r="B725" t="s">
        <v>12883</v>
      </c>
      <c r="C725" t="s">
        <v>335</v>
      </c>
      <c r="D725" t="s">
        <v>332</v>
      </c>
      <c r="E725" s="277">
        <v>48.6</v>
      </c>
    </row>
    <row r="726" spans="1:5" x14ac:dyDescent="0.25">
      <c r="A726">
        <v>44389</v>
      </c>
      <c r="B726" t="s">
        <v>12884</v>
      </c>
      <c r="C726" t="s">
        <v>335</v>
      </c>
      <c r="D726" t="s">
        <v>332</v>
      </c>
      <c r="E726" s="277">
        <v>5.74</v>
      </c>
    </row>
    <row r="727" spans="1:5" x14ac:dyDescent="0.25">
      <c r="A727">
        <v>862</v>
      </c>
      <c r="B727" t="s">
        <v>7914</v>
      </c>
      <c r="C727" t="s">
        <v>335</v>
      </c>
      <c r="D727" t="s">
        <v>332</v>
      </c>
      <c r="E727" s="277">
        <v>10.51</v>
      </c>
    </row>
    <row r="728" spans="1:5" x14ac:dyDescent="0.25">
      <c r="A728">
        <v>866</v>
      </c>
      <c r="B728" t="s">
        <v>7915</v>
      </c>
      <c r="C728" t="s">
        <v>335</v>
      </c>
      <c r="D728" t="s">
        <v>332</v>
      </c>
      <c r="E728" s="277">
        <v>133.57</v>
      </c>
    </row>
    <row r="729" spans="1:5" x14ac:dyDescent="0.25">
      <c r="A729">
        <v>892</v>
      </c>
      <c r="B729" t="s">
        <v>7916</v>
      </c>
      <c r="C729" t="s">
        <v>335</v>
      </c>
      <c r="D729" t="s">
        <v>332</v>
      </c>
      <c r="E729" s="277">
        <v>161.69</v>
      </c>
    </row>
    <row r="730" spans="1:5" x14ac:dyDescent="0.25">
      <c r="A730">
        <v>857</v>
      </c>
      <c r="B730" t="s">
        <v>7917</v>
      </c>
      <c r="C730" t="s">
        <v>335</v>
      </c>
      <c r="D730" t="s">
        <v>332</v>
      </c>
      <c r="E730" s="277">
        <v>17.579999999999998</v>
      </c>
    </row>
    <row r="731" spans="1:5" x14ac:dyDescent="0.25">
      <c r="A731">
        <v>37404</v>
      </c>
      <c r="B731" t="s">
        <v>7918</v>
      </c>
      <c r="C731" t="s">
        <v>335</v>
      </c>
      <c r="D731" t="s">
        <v>332</v>
      </c>
      <c r="E731" s="277">
        <v>187.07</v>
      </c>
    </row>
    <row r="732" spans="1:5" x14ac:dyDescent="0.25">
      <c r="A732">
        <v>868</v>
      </c>
      <c r="B732" t="s">
        <v>7919</v>
      </c>
      <c r="C732" t="s">
        <v>335</v>
      </c>
      <c r="D732" t="s">
        <v>332</v>
      </c>
      <c r="E732" s="277">
        <v>25.06</v>
      </c>
    </row>
    <row r="733" spans="1:5" x14ac:dyDescent="0.25">
      <c r="A733">
        <v>863</v>
      </c>
      <c r="B733" t="s">
        <v>7920</v>
      </c>
      <c r="C733" t="s">
        <v>335</v>
      </c>
      <c r="D733" t="s">
        <v>332</v>
      </c>
      <c r="E733" s="277">
        <v>36.909999999999997</v>
      </c>
    </row>
    <row r="734" spans="1:5" x14ac:dyDescent="0.25">
      <c r="A734">
        <v>867</v>
      </c>
      <c r="B734" t="s">
        <v>7921</v>
      </c>
      <c r="C734" t="s">
        <v>335</v>
      </c>
      <c r="D734" t="s">
        <v>332</v>
      </c>
      <c r="E734" s="277">
        <v>52.58</v>
      </c>
    </row>
    <row r="735" spans="1:5" x14ac:dyDescent="0.25">
      <c r="A735">
        <v>864</v>
      </c>
      <c r="B735" t="s">
        <v>7922</v>
      </c>
      <c r="C735" t="s">
        <v>335</v>
      </c>
      <c r="D735" t="s">
        <v>332</v>
      </c>
      <c r="E735" s="277">
        <v>69.45</v>
      </c>
    </row>
    <row r="736" spans="1:5" x14ac:dyDescent="0.25">
      <c r="A736">
        <v>865</v>
      </c>
      <c r="B736" t="s">
        <v>7923</v>
      </c>
      <c r="C736" t="s">
        <v>335</v>
      </c>
      <c r="D736" t="s">
        <v>332</v>
      </c>
      <c r="E736" s="277">
        <v>99.9</v>
      </c>
    </row>
    <row r="737" spans="1:5" x14ac:dyDescent="0.25">
      <c r="A737">
        <v>993</v>
      </c>
      <c r="B737" t="s">
        <v>7924</v>
      </c>
      <c r="C737" t="s">
        <v>335</v>
      </c>
      <c r="D737" t="s">
        <v>332</v>
      </c>
      <c r="E737" s="277">
        <v>1.9</v>
      </c>
    </row>
    <row r="738" spans="1:5" x14ac:dyDescent="0.25">
      <c r="A738">
        <v>1020</v>
      </c>
      <c r="B738" t="s">
        <v>7925</v>
      </c>
      <c r="C738" t="s">
        <v>335</v>
      </c>
      <c r="D738" t="s">
        <v>332</v>
      </c>
      <c r="E738" s="277">
        <v>9.69</v>
      </c>
    </row>
    <row r="739" spans="1:5" x14ac:dyDescent="0.25">
      <c r="A739">
        <v>1017</v>
      </c>
      <c r="B739" t="s">
        <v>7926</v>
      </c>
      <c r="C739" t="s">
        <v>335</v>
      </c>
      <c r="D739" t="s">
        <v>332</v>
      </c>
      <c r="E739" s="277">
        <v>118.78</v>
      </c>
    </row>
    <row r="740" spans="1:5" x14ac:dyDescent="0.25">
      <c r="A740">
        <v>999</v>
      </c>
      <c r="B740" t="s">
        <v>7927</v>
      </c>
      <c r="C740" t="s">
        <v>335</v>
      </c>
      <c r="D740" t="s">
        <v>332</v>
      </c>
      <c r="E740" s="277">
        <v>143.91</v>
      </c>
    </row>
    <row r="741" spans="1:5" x14ac:dyDescent="0.25">
      <c r="A741">
        <v>995</v>
      </c>
      <c r="B741" t="s">
        <v>7928</v>
      </c>
      <c r="C741" t="s">
        <v>335</v>
      </c>
      <c r="D741" t="s">
        <v>332</v>
      </c>
      <c r="E741" s="277">
        <v>15.43</v>
      </c>
    </row>
    <row r="742" spans="1:5" x14ac:dyDescent="0.25">
      <c r="A742">
        <v>1000</v>
      </c>
      <c r="B742" t="s">
        <v>7929</v>
      </c>
      <c r="C742" t="s">
        <v>335</v>
      </c>
      <c r="D742" t="s">
        <v>332</v>
      </c>
      <c r="E742" s="277">
        <v>176.76</v>
      </c>
    </row>
    <row r="743" spans="1:5" x14ac:dyDescent="0.25">
      <c r="A743">
        <v>1022</v>
      </c>
      <c r="B743" t="s">
        <v>7930</v>
      </c>
      <c r="C743" t="s">
        <v>335</v>
      </c>
      <c r="D743" t="s">
        <v>332</v>
      </c>
      <c r="E743" s="277">
        <v>2.65</v>
      </c>
    </row>
    <row r="744" spans="1:5" x14ac:dyDescent="0.25">
      <c r="A744">
        <v>1015</v>
      </c>
      <c r="B744" t="s">
        <v>7931</v>
      </c>
      <c r="C744" t="s">
        <v>335</v>
      </c>
      <c r="D744" t="s">
        <v>332</v>
      </c>
      <c r="E744" s="277">
        <v>234.89</v>
      </c>
    </row>
    <row r="745" spans="1:5" x14ac:dyDescent="0.25">
      <c r="A745">
        <v>996</v>
      </c>
      <c r="B745" t="s">
        <v>7932</v>
      </c>
      <c r="C745" t="s">
        <v>335</v>
      </c>
      <c r="D745" t="s">
        <v>332</v>
      </c>
      <c r="E745" s="277">
        <v>23.93</v>
      </c>
    </row>
    <row r="746" spans="1:5" x14ac:dyDescent="0.25">
      <c r="A746">
        <v>1001</v>
      </c>
      <c r="B746" t="s">
        <v>7933</v>
      </c>
      <c r="C746" t="s">
        <v>335</v>
      </c>
      <c r="D746" t="s">
        <v>332</v>
      </c>
      <c r="E746" s="277">
        <v>304.77</v>
      </c>
    </row>
    <row r="747" spans="1:5" x14ac:dyDescent="0.25">
      <c r="A747">
        <v>1019</v>
      </c>
      <c r="B747" t="s">
        <v>7934</v>
      </c>
      <c r="C747" t="s">
        <v>335</v>
      </c>
      <c r="D747" t="s">
        <v>332</v>
      </c>
      <c r="E747" s="277">
        <v>33.82</v>
      </c>
    </row>
    <row r="748" spans="1:5" x14ac:dyDescent="0.25">
      <c r="A748">
        <v>1021</v>
      </c>
      <c r="B748" t="s">
        <v>7935</v>
      </c>
      <c r="C748" t="s">
        <v>335</v>
      </c>
      <c r="D748" t="s">
        <v>332</v>
      </c>
      <c r="E748" s="277">
        <v>4.0599999999999996</v>
      </c>
    </row>
    <row r="749" spans="1:5" x14ac:dyDescent="0.25">
      <c r="A749">
        <v>39249</v>
      </c>
      <c r="B749" t="s">
        <v>7936</v>
      </c>
      <c r="C749" t="s">
        <v>335</v>
      </c>
      <c r="D749" t="s">
        <v>332</v>
      </c>
      <c r="E749" s="277">
        <v>409.78</v>
      </c>
    </row>
    <row r="750" spans="1:5" x14ac:dyDescent="0.25">
      <c r="A750">
        <v>1018</v>
      </c>
      <c r="B750" t="s">
        <v>7937</v>
      </c>
      <c r="C750" t="s">
        <v>335</v>
      </c>
      <c r="D750" t="s">
        <v>332</v>
      </c>
      <c r="E750" s="277">
        <v>50.01</v>
      </c>
    </row>
    <row r="751" spans="1:5" x14ac:dyDescent="0.25">
      <c r="A751">
        <v>39250</v>
      </c>
      <c r="B751" t="s">
        <v>7938</v>
      </c>
      <c r="C751" t="s">
        <v>335</v>
      </c>
      <c r="D751" t="s">
        <v>332</v>
      </c>
      <c r="E751" s="277">
        <v>490.19</v>
      </c>
    </row>
    <row r="752" spans="1:5" x14ac:dyDescent="0.25">
      <c r="A752">
        <v>994</v>
      </c>
      <c r="B752" t="s">
        <v>7939</v>
      </c>
      <c r="C752" t="s">
        <v>335</v>
      </c>
      <c r="D752" t="s">
        <v>332</v>
      </c>
      <c r="E752" s="277">
        <v>5.91</v>
      </c>
    </row>
    <row r="753" spans="1:5" x14ac:dyDescent="0.25">
      <c r="A753">
        <v>977</v>
      </c>
      <c r="B753" t="s">
        <v>7940</v>
      </c>
      <c r="C753" t="s">
        <v>335</v>
      </c>
      <c r="D753" t="s">
        <v>332</v>
      </c>
      <c r="E753" s="277">
        <v>69.959999999999994</v>
      </c>
    </row>
    <row r="754" spans="1:5" x14ac:dyDescent="0.25">
      <c r="A754">
        <v>998</v>
      </c>
      <c r="B754" t="s">
        <v>7941</v>
      </c>
      <c r="C754" t="s">
        <v>335</v>
      </c>
      <c r="D754" t="s">
        <v>332</v>
      </c>
      <c r="E754" s="277">
        <v>90.83</v>
      </c>
    </row>
    <row r="755" spans="1:5" x14ac:dyDescent="0.25">
      <c r="A755">
        <v>39251</v>
      </c>
      <c r="B755" t="s">
        <v>7942</v>
      </c>
      <c r="C755" t="s">
        <v>335</v>
      </c>
      <c r="D755" t="s">
        <v>332</v>
      </c>
      <c r="E755" s="277">
        <v>0.65</v>
      </c>
    </row>
    <row r="756" spans="1:5" x14ac:dyDescent="0.25">
      <c r="A756">
        <v>1011</v>
      </c>
      <c r="B756" t="s">
        <v>7943</v>
      </c>
      <c r="C756" t="s">
        <v>335</v>
      </c>
      <c r="D756" t="s">
        <v>332</v>
      </c>
      <c r="E756" s="277">
        <v>0.89</v>
      </c>
    </row>
    <row r="757" spans="1:5" x14ac:dyDescent="0.25">
      <c r="A757">
        <v>39252</v>
      </c>
      <c r="B757" t="s">
        <v>7944</v>
      </c>
      <c r="C757" t="s">
        <v>335</v>
      </c>
      <c r="D757" t="s">
        <v>332</v>
      </c>
      <c r="E757" s="277">
        <v>1.17</v>
      </c>
    </row>
    <row r="758" spans="1:5" x14ac:dyDescent="0.25">
      <c r="A758">
        <v>1013</v>
      </c>
      <c r="B758" t="s">
        <v>7945</v>
      </c>
      <c r="C758" t="s">
        <v>335</v>
      </c>
      <c r="D758" t="s">
        <v>332</v>
      </c>
      <c r="E758" s="277">
        <v>1.41</v>
      </c>
    </row>
    <row r="759" spans="1:5" x14ac:dyDescent="0.25">
      <c r="A759">
        <v>980</v>
      </c>
      <c r="B759" t="s">
        <v>7946</v>
      </c>
      <c r="C759" t="s">
        <v>335</v>
      </c>
      <c r="D759" t="s">
        <v>332</v>
      </c>
      <c r="E759" s="277">
        <v>10.16</v>
      </c>
    </row>
    <row r="760" spans="1:5" x14ac:dyDescent="0.25">
      <c r="A760">
        <v>39237</v>
      </c>
      <c r="B760" t="s">
        <v>7947</v>
      </c>
      <c r="C760" t="s">
        <v>335</v>
      </c>
      <c r="D760" t="s">
        <v>332</v>
      </c>
      <c r="E760" s="277">
        <v>108.14</v>
      </c>
    </row>
    <row r="761" spans="1:5" x14ac:dyDescent="0.25">
      <c r="A761">
        <v>39238</v>
      </c>
      <c r="B761" t="s">
        <v>7948</v>
      </c>
      <c r="C761" t="s">
        <v>335</v>
      </c>
      <c r="D761" t="s">
        <v>332</v>
      </c>
      <c r="E761" s="277">
        <v>136.38</v>
      </c>
    </row>
    <row r="762" spans="1:5" x14ac:dyDescent="0.25">
      <c r="A762">
        <v>979</v>
      </c>
      <c r="B762" t="s">
        <v>7949</v>
      </c>
      <c r="C762" t="s">
        <v>335</v>
      </c>
      <c r="D762" t="s">
        <v>332</v>
      </c>
      <c r="E762" s="277">
        <v>14.52</v>
      </c>
    </row>
    <row r="763" spans="1:5" x14ac:dyDescent="0.25">
      <c r="A763">
        <v>39239</v>
      </c>
      <c r="B763" t="s">
        <v>7950</v>
      </c>
      <c r="C763" t="s">
        <v>335</v>
      </c>
      <c r="D763" t="s">
        <v>332</v>
      </c>
      <c r="E763" s="277">
        <v>164.76</v>
      </c>
    </row>
    <row r="764" spans="1:5" x14ac:dyDescent="0.25">
      <c r="A764">
        <v>1014</v>
      </c>
      <c r="B764" t="s">
        <v>7951</v>
      </c>
      <c r="C764" t="s">
        <v>335</v>
      </c>
      <c r="D764" t="s">
        <v>332</v>
      </c>
      <c r="E764" s="277">
        <v>2.23</v>
      </c>
    </row>
    <row r="765" spans="1:5" x14ac:dyDescent="0.25">
      <c r="A765">
        <v>39240</v>
      </c>
      <c r="B765" t="s">
        <v>7952</v>
      </c>
      <c r="C765" t="s">
        <v>335</v>
      </c>
      <c r="D765" t="s">
        <v>332</v>
      </c>
      <c r="E765" s="277">
        <v>216.71</v>
      </c>
    </row>
    <row r="766" spans="1:5" x14ac:dyDescent="0.25">
      <c r="A766">
        <v>39232</v>
      </c>
      <c r="B766" t="s">
        <v>7953</v>
      </c>
      <c r="C766" t="s">
        <v>335</v>
      </c>
      <c r="D766" t="s">
        <v>332</v>
      </c>
      <c r="E766" s="277">
        <v>22.74</v>
      </c>
    </row>
    <row r="767" spans="1:5" x14ac:dyDescent="0.25">
      <c r="A767">
        <v>39233</v>
      </c>
      <c r="B767" t="s">
        <v>7954</v>
      </c>
      <c r="C767" t="s">
        <v>335</v>
      </c>
      <c r="D767" t="s">
        <v>332</v>
      </c>
      <c r="E767" s="277">
        <v>33.15</v>
      </c>
    </row>
    <row r="768" spans="1:5" x14ac:dyDescent="0.25">
      <c r="A768">
        <v>981</v>
      </c>
      <c r="B768" t="s">
        <v>7955</v>
      </c>
      <c r="C768" t="s">
        <v>335</v>
      </c>
      <c r="D768" t="s">
        <v>331</v>
      </c>
      <c r="E768" s="277">
        <v>3.7</v>
      </c>
    </row>
    <row r="769" spans="1:5" x14ac:dyDescent="0.25">
      <c r="A769">
        <v>39234</v>
      </c>
      <c r="B769" t="s">
        <v>7956</v>
      </c>
      <c r="C769" t="s">
        <v>335</v>
      </c>
      <c r="D769" t="s">
        <v>332</v>
      </c>
      <c r="E769" s="277">
        <v>46.14</v>
      </c>
    </row>
    <row r="770" spans="1:5" x14ac:dyDescent="0.25">
      <c r="A770">
        <v>982</v>
      </c>
      <c r="B770" t="s">
        <v>7957</v>
      </c>
      <c r="C770" t="s">
        <v>335</v>
      </c>
      <c r="D770" t="s">
        <v>332</v>
      </c>
      <c r="E770" s="277">
        <v>5.32</v>
      </c>
    </row>
    <row r="771" spans="1:5" x14ac:dyDescent="0.25">
      <c r="A771">
        <v>39235</v>
      </c>
      <c r="B771" t="s">
        <v>7958</v>
      </c>
      <c r="C771" t="s">
        <v>335</v>
      </c>
      <c r="D771" t="s">
        <v>332</v>
      </c>
      <c r="E771" s="277">
        <v>68.06</v>
      </c>
    </row>
    <row r="772" spans="1:5" x14ac:dyDescent="0.25">
      <c r="A772">
        <v>39236</v>
      </c>
      <c r="B772" t="s">
        <v>7959</v>
      </c>
      <c r="C772" t="s">
        <v>335</v>
      </c>
      <c r="D772" t="s">
        <v>332</v>
      </c>
      <c r="E772" s="277">
        <v>90.19</v>
      </c>
    </row>
    <row r="773" spans="1:5" x14ac:dyDescent="0.25">
      <c r="A773">
        <v>990</v>
      </c>
      <c r="B773" t="s">
        <v>7960</v>
      </c>
      <c r="C773" t="s">
        <v>335</v>
      </c>
      <c r="D773" t="s">
        <v>332</v>
      </c>
      <c r="E773" s="277">
        <v>160.04</v>
      </c>
    </row>
    <row r="774" spans="1:5" x14ac:dyDescent="0.25">
      <c r="A774">
        <v>39241</v>
      </c>
      <c r="B774" t="s">
        <v>7961</v>
      </c>
      <c r="C774" t="s">
        <v>335</v>
      </c>
      <c r="D774" t="s">
        <v>332</v>
      </c>
      <c r="E774" s="277">
        <v>15.75</v>
      </c>
    </row>
    <row r="775" spans="1:5" x14ac:dyDescent="0.25">
      <c r="A775">
        <v>1005</v>
      </c>
      <c r="B775" t="s">
        <v>7962</v>
      </c>
      <c r="C775" t="s">
        <v>335</v>
      </c>
      <c r="D775" t="s">
        <v>332</v>
      </c>
      <c r="E775" s="277">
        <v>199.26</v>
      </c>
    </row>
    <row r="776" spans="1:5" x14ac:dyDescent="0.25">
      <c r="A776">
        <v>991</v>
      </c>
      <c r="B776" t="s">
        <v>7963</v>
      </c>
      <c r="C776" t="s">
        <v>335</v>
      </c>
      <c r="D776" t="s">
        <v>332</v>
      </c>
      <c r="E776" s="277">
        <v>260.98</v>
      </c>
    </row>
    <row r="777" spans="1:5" x14ac:dyDescent="0.25">
      <c r="A777">
        <v>986</v>
      </c>
      <c r="B777" t="s">
        <v>7964</v>
      </c>
      <c r="C777" t="s">
        <v>335</v>
      </c>
      <c r="D777" t="s">
        <v>332</v>
      </c>
      <c r="E777" s="277">
        <v>24.89</v>
      </c>
    </row>
    <row r="778" spans="1:5" x14ac:dyDescent="0.25">
      <c r="A778">
        <v>987</v>
      </c>
      <c r="B778" t="s">
        <v>7965</v>
      </c>
      <c r="C778" t="s">
        <v>335</v>
      </c>
      <c r="D778" t="s">
        <v>332</v>
      </c>
      <c r="E778" s="277">
        <v>34.08</v>
      </c>
    </row>
    <row r="779" spans="1:5" x14ac:dyDescent="0.25">
      <c r="A779">
        <v>1007</v>
      </c>
      <c r="B779" t="s">
        <v>7966</v>
      </c>
      <c r="C779" t="s">
        <v>335</v>
      </c>
      <c r="D779" t="s">
        <v>332</v>
      </c>
      <c r="E779" s="277">
        <v>47.17</v>
      </c>
    </row>
    <row r="780" spans="1:5" x14ac:dyDescent="0.25">
      <c r="A780">
        <v>1008</v>
      </c>
      <c r="B780" t="s">
        <v>7967</v>
      </c>
      <c r="C780" t="s">
        <v>335</v>
      </c>
      <c r="D780" t="s">
        <v>332</v>
      </c>
      <c r="E780" s="277">
        <v>5.99</v>
      </c>
    </row>
    <row r="781" spans="1:5" x14ac:dyDescent="0.25">
      <c r="A781">
        <v>988</v>
      </c>
      <c r="B781" t="s">
        <v>7968</v>
      </c>
      <c r="C781" t="s">
        <v>335</v>
      </c>
      <c r="D781" t="s">
        <v>332</v>
      </c>
      <c r="E781" s="277">
        <v>65.040000000000006</v>
      </c>
    </row>
    <row r="782" spans="1:5" x14ac:dyDescent="0.25">
      <c r="A782">
        <v>989</v>
      </c>
      <c r="B782" t="s">
        <v>7969</v>
      </c>
      <c r="C782" t="s">
        <v>335</v>
      </c>
      <c r="D782" t="s">
        <v>332</v>
      </c>
      <c r="E782" s="277">
        <v>89.78</v>
      </c>
    </row>
    <row r="783" spans="1:5" x14ac:dyDescent="0.25">
      <c r="A783">
        <v>1006</v>
      </c>
      <c r="B783" t="s">
        <v>12885</v>
      </c>
      <c r="C783" t="s">
        <v>335</v>
      </c>
      <c r="D783" t="s">
        <v>332</v>
      </c>
      <c r="E783" s="277">
        <v>120.36</v>
      </c>
    </row>
    <row r="784" spans="1:5" x14ac:dyDescent="0.25">
      <c r="A784">
        <v>43972</v>
      </c>
      <c r="B784" t="s">
        <v>7970</v>
      </c>
      <c r="C784" t="s">
        <v>335</v>
      </c>
      <c r="D784" t="s">
        <v>332</v>
      </c>
      <c r="E784" s="277">
        <v>3.6</v>
      </c>
    </row>
    <row r="785" spans="1:5" x14ac:dyDescent="0.25">
      <c r="A785">
        <v>43971</v>
      </c>
      <c r="B785" t="s">
        <v>7971</v>
      </c>
      <c r="C785" t="s">
        <v>335</v>
      </c>
      <c r="D785" t="s">
        <v>331</v>
      </c>
      <c r="E785" s="277">
        <v>2.75</v>
      </c>
    </row>
    <row r="786" spans="1:5" x14ac:dyDescent="0.25">
      <c r="A786">
        <v>39598</v>
      </c>
      <c r="B786" t="s">
        <v>7972</v>
      </c>
      <c r="C786" t="s">
        <v>335</v>
      </c>
      <c r="D786" t="s">
        <v>332</v>
      </c>
      <c r="E786" s="277">
        <v>5.0999999999999996</v>
      </c>
    </row>
    <row r="787" spans="1:5" x14ac:dyDescent="0.25">
      <c r="A787">
        <v>43973</v>
      </c>
      <c r="B787" t="s">
        <v>12886</v>
      </c>
      <c r="C787" t="s">
        <v>335</v>
      </c>
      <c r="D787" t="s">
        <v>332</v>
      </c>
      <c r="E787" s="277">
        <v>3.76</v>
      </c>
    </row>
    <row r="788" spans="1:5" x14ac:dyDescent="0.25">
      <c r="A788">
        <v>39599</v>
      </c>
      <c r="B788" t="s">
        <v>7973</v>
      </c>
      <c r="C788" t="s">
        <v>335</v>
      </c>
      <c r="D788" t="s">
        <v>332</v>
      </c>
      <c r="E788" s="277">
        <v>7.33</v>
      </c>
    </row>
    <row r="789" spans="1:5" x14ac:dyDescent="0.25">
      <c r="A789">
        <v>43832</v>
      </c>
      <c r="B789" t="s">
        <v>12887</v>
      </c>
      <c r="C789" t="s">
        <v>335</v>
      </c>
      <c r="D789" t="s">
        <v>332</v>
      </c>
      <c r="E789" s="277">
        <v>19.32</v>
      </c>
    </row>
    <row r="790" spans="1:5" x14ac:dyDescent="0.25">
      <c r="A790">
        <v>34602</v>
      </c>
      <c r="B790" t="s">
        <v>7974</v>
      </c>
      <c r="C790" t="s">
        <v>335</v>
      </c>
      <c r="D790" t="s">
        <v>332</v>
      </c>
      <c r="E790" s="277">
        <v>4.12</v>
      </c>
    </row>
    <row r="791" spans="1:5" x14ac:dyDescent="0.25">
      <c r="A791">
        <v>34607</v>
      </c>
      <c r="B791" t="s">
        <v>7975</v>
      </c>
      <c r="C791" t="s">
        <v>335</v>
      </c>
      <c r="D791" t="s">
        <v>332</v>
      </c>
      <c r="E791" s="277">
        <v>10.09</v>
      </c>
    </row>
    <row r="792" spans="1:5" x14ac:dyDescent="0.25">
      <c r="A792">
        <v>34609</v>
      </c>
      <c r="B792" t="s">
        <v>7976</v>
      </c>
      <c r="C792" t="s">
        <v>335</v>
      </c>
      <c r="D792" t="s">
        <v>332</v>
      </c>
      <c r="E792" s="277">
        <v>14.68</v>
      </c>
    </row>
    <row r="793" spans="1:5" x14ac:dyDescent="0.25">
      <c r="A793">
        <v>34618</v>
      </c>
      <c r="B793" t="s">
        <v>7977</v>
      </c>
      <c r="C793" t="s">
        <v>335</v>
      </c>
      <c r="D793" t="s">
        <v>332</v>
      </c>
      <c r="E793" s="277">
        <v>5.61</v>
      </c>
    </row>
    <row r="794" spans="1:5" x14ac:dyDescent="0.25">
      <c r="A794">
        <v>34621</v>
      </c>
      <c r="B794" t="s">
        <v>7978</v>
      </c>
      <c r="C794" t="s">
        <v>335</v>
      </c>
      <c r="D794" t="s">
        <v>332</v>
      </c>
      <c r="E794" s="277">
        <v>13.91</v>
      </c>
    </row>
    <row r="795" spans="1:5" x14ac:dyDescent="0.25">
      <c r="A795">
        <v>34622</v>
      </c>
      <c r="B795" t="s">
        <v>7979</v>
      </c>
      <c r="C795" t="s">
        <v>335</v>
      </c>
      <c r="D795" t="s">
        <v>332</v>
      </c>
      <c r="E795" s="277">
        <v>20.67</v>
      </c>
    </row>
    <row r="796" spans="1:5" x14ac:dyDescent="0.25">
      <c r="A796">
        <v>34624</v>
      </c>
      <c r="B796" t="s">
        <v>7980</v>
      </c>
      <c r="C796" t="s">
        <v>335</v>
      </c>
      <c r="D796" t="s">
        <v>332</v>
      </c>
      <c r="E796" s="277">
        <v>7.49</v>
      </c>
    </row>
    <row r="797" spans="1:5" x14ac:dyDescent="0.25">
      <c r="A797">
        <v>34627</v>
      </c>
      <c r="B797" t="s">
        <v>7981</v>
      </c>
      <c r="C797" t="s">
        <v>335</v>
      </c>
      <c r="D797" t="s">
        <v>332</v>
      </c>
      <c r="E797" s="277">
        <v>18.07</v>
      </c>
    </row>
    <row r="798" spans="1:5" x14ac:dyDescent="0.25">
      <c r="A798">
        <v>34629</v>
      </c>
      <c r="B798" t="s">
        <v>7982</v>
      </c>
      <c r="C798" t="s">
        <v>335</v>
      </c>
      <c r="D798" t="s">
        <v>332</v>
      </c>
      <c r="E798" s="277">
        <v>27.61</v>
      </c>
    </row>
    <row r="799" spans="1:5" x14ac:dyDescent="0.25">
      <c r="A799">
        <v>39257</v>
      </c>
      <c r="B799" t="s">
        <v>7983</v>
      </c>
      <c r="C799" t="s">
        <v>335</v>
      </c>
      <c r="D799" t="s">
        <v>332</v>
      </c>
      <c r="E799" s="277">
        <v>5.62</v>
      </c>
    </row>
    <row r="800" spans="1:5" x14ac:dyDescent="0.25">
      <c r="A800">
        <v>39261</v>
      </c>
      <c r="B800" t="s">
        <v>7984</v>
      </c>
      <c r="C800" t="s">
        <v>335</v>
      </c>
      <c r="D800" t="s">
        <v>332</v>
      </c>
      <c r="E800" s="277">
        <v>32.17</v>
      </c>
    </row>
    <row r="801" spans="1:5" x14ac:dyDescent="0.25">
      <c r="A801">
        <v>39268</v>
      </c>
      <c r="B801" t="s">
        <v>7985</v>
      </c>
      <c r="C801" t="s">
        <v>335</v>
      </c>
      <c r="D801" t="s">
        <v>332</v>
      </c>
      <c r="E801" s="277">
        <v>502.91</v>
      </c>
    </row>
    <row r="802" spans="1:5" x14ac:dyDescent="0.25">
      <c r="A802">
        <v>39262</v>
      </c>
      <c r="B802" t="s">
        <v>7986</v>
      </c>
      <c r="C802" t="s">
        <v>335</v>
      </c>
      <c r="D802" t="s">
        <v>332</v>
      </c>
      <c r="E802" s="277">
        <v>51.23</v>
      </c>
    </row>
    <row r="803" spans="1:5" x14ac:dyDescent="0.25">
      <c r="A803">
        <v>39258</v>
      </c>
      <c r="B803" t="s">
        <v>7987</v>
      </c>
      <c r="C803" t="s">
        <v>335</v>
      </c>
      <c r="D803" t="s">
        <v>332</v>
      </c>
      <c r="E803" s="277">
        <v>8.4700000000000006</v>
      </c>
    </row>
    <row r="804" spans="1:5" x14ac:dyDescent="0.25">
      <c r="A804">
        <v>39263</v>
      </c>
      <c r="B804" t="s">
        <v>7988</v>
      </c>
      <c r="C804" t="s">
        <v>335</v>
      </c>
      <c r="D804" t="s">
        <v>332</v>
      </c>
      <c r="E804" s="277">
        <v>88.59</v>
      </c>
    </row>
    <row r="805" spans="1:5" x14ac:dyDescent="0.25">
      <c r="A805">
        <v>39264</v>
      </c>
      <c r="B805" t="s">
        <v>7989</v>
      </c>
      <c r="C805" t="s">
        <v>335</v>
      </c>
      <c r="D805" t="s">
        <v>332</v>
      </c>
      <c r="E805" s="277">
        <v>122.73</v>
      </c>
    </row>
    <row r="806" spans="1:5" x14ac:dyDescent="0.25">
      <c r="A806">
        <v>39259</v>
      </c>
      <c r="B806" t="s">
        <v>7990</v>
      </c>
      <c r="C806" t="s">
        <v>335</v>
      </c>
      <c r="D806" t="s">
        <v>332</v>
      </c>
      <c r="E806" s="277">
        <v>13.04</v>
      </c>
    </row>
    <row r="807" spans="1:5" x14ac:dyDescent="0.25">
      <c r="A807">
        <v>39265</v>
      </c>
      <c r="B807" t="s">
        <v>7991</v>
      </c>
      <c r="C807" t="s">
        <v>335</v>
      </c>
      <c r="D807" t="s">
        <v>332</v>
      </c>
      <c r="E807" s="277">
        <v>166.62</v>
      </c>
    </row>
    <row r="808" spans="1:5" x14ac:dyDescent="0.25">
      <c r="A808">
        <v>39260</v>
      </c>
      <c r="B808" t="s">
        <v>7992</v>
      </c>
      <c r="C808" t="s">
        <v>335</v>
      </c>
      <c r="D808" t="s">
        <v>332</v>
      </c>
      <c r="E808" s="277">
        <v>19.97</v>
      </c>
    </row>
    <row r="809" spans="1:5" x14ac:dyDescent="0.25">
      <c r="A809">
        <v>39266</v>
      </c>
      <c r="B809" t="s">
        <v>7993</v>
      </c>
      <c r="C809" t="s">
        <v>335</v>
      </c>
      <c r="D809" t="s">
        <v>332</v>
      </c>
      <c r="E809" s="277">
        <v>251.43</v>
      </c>
    </row>
    <row r="810" spans="1:5" x14ac:dyDescent="0.25">
      <c r="A810">
        <v>39267</v>
      </c>
      <c r="B810" t="s">
        <v>7994</v>
      </c>
      <c r="C810" t="s">
        <v>335</v>
      </c>
      <c r="D810" t="s">
        <v>332</v>
      </c>
      <c r="E810" s="277">
        <v>314.36</v>
      </c>
    </row>
    <row r="811" spans="1:5" x14ac:dyDescent="0.25">
      <c r="A811">
        <v>11901</v>
      </c>
      <c r="B811" t="s">
        <v>7995</v>
      </c>
      <c r="C811" t="s">
        <v>335</v>
      </c>
      <c r="D811" t="s">
        <v>332</v>
      </c>
      <c r="E811" s="277">
        <v>0.66</v>
      </c>
    </row>
    <row r="812" spans="1:5" x14ac:dyDescent="0.25">
      <c r="A812">
        <v>11902</v>
      </c>
      <c r="B812" t="s">
        <v>7996</v>
      </c>
      <c r="C812" t="s">
        <v>335</v>
      </c>
      <c r="D812" t="s">
        <v>332</v>
      </c>
      <c r="E812" s="277">
        <v>1.26</v>
      </c>
    </row>
    <row r="813" spans="1:5" x14ac:dyDescent="0.25">
      <c r="A813">
        <v>11903</v>
      </c>
      <c r="B813" t="s">
        <v>7997</v>
      </c>
      <c r="C813" t="s">
        <v>335</v>
      </c>
      <c r="D813" t="s">
        <v>332</v>
      </c>
      <c r="E813" s="277">
        <v>1.34</v>
      </c>
    </row>
    <row r="814" spans="1:5" x14ac:dyDescent="0.25">
      <c r="A814">
        <v>11904</v>
      </c>
      <c r="B814" t="s">
        <v>7998</v>
      </c>
      <c r="C814" t="s">
        <v>335</v>
      </c>
      <c r="D814" t="s">
        <v>332</v>
      </c>
      <c r="E814" s="277">
        <v>2.0299999999999998</v>
      </c>
    </row>
    <row r="815" spans="1:5" x14ac:dyDescent="0.25">
      <c r="A815">
        <v>11905</v>
      </c>
      <c r="B815" t="s">
        <v>7999</v>
      </c>
      <c r="C815" t="s">
        <v>335</v>
      </c>
      <c r="D815" t="s">
        <v>332</v>
      </c>
      <c r="E815" s="277">
        <v>2.4700000000000002</v>
      </c>
    </row>
    <row r="816" spans="1:5" x14ac:dyDescent="0.25">
      <c r="A816">
        <v>11906</v>
      </c>
      <c r="B816" t="s">
        <v>8000</v>
      </c>
      <c r="C816" t="s">
        <v>335</v>
      </c>
      <c r="D816" t="s">
        <v>332</v>
      </c>
      <c r="E816" s="277">
        <v>3.15</v>
      </c>
    </row>
    <row r="817" spans="1:5" x14ac:dyDescent="0.25">
      <c r="A817">
        <v>11919</v>
      </c>
      <c r="B817" t="s">
        <v>8001</v>
      </c>
      <c r="C817" t="s">
        <v>335</v>
      </c>
      <c r="D817" t="s">
        <v>332</v>
      </c>
      <c r="E817" s="277">
        <v>5.77</v>
      </c>
    </row>
    <row r="818" spans="1:5" x14ac:dyDescent="0.25">
      <c r="A818">
        <v>11920</v>
      </c>
      <c r="B818" t="s">
        <v>8002</v>
      </c>
      <c r="C818" t="s">
        <v>335</v>
      </c>
      <c r="D818" t="s">
        <v>332</v>
      </c>
      <c r="E818" s="277">
        <v>10.96</v>
      </c>
    </row>
    <row r="819" spans="1:5" x14ac:dyDescent="0.25">
      <c r="A819">
        <v>11924</v>
      </c>
      <c r="B819" t="s">
        <v>8003</v>
      </c>
      <c r="C819" t="s">
        <v>335</v>
      </c>
      <c r="D819" t="s">
        <v>332</v>
      </c>
      <c r="E819" s="277">
        <v>92</v>
      </c>
    </row>
    <row r="820" spans="1:5" x14ac:dyDescent="0.25">
      <c r="A820">
        <v>11921</v>
      </c>
      <c r="B820" t="s">
        <v>8004</v>
      </c>
      <c r="C820" t="s">
        <v>335</v>
      </c>
      <c r="D820" t="s">
        <v>332</v>
      </c>
      <c r="E820" s="277">
        <v>16.03</v>
      </c>
    </row>
    <row r="821" spans="1:5" x14ac:dyDescent="0.25">
      <c r="A821">
        <v>11922</v>
      </c>
      <c r="B821" t="s">
        <v>8005</v>
      </c>
      <c r="C821" t="s">
        <v>335</v>
      </c>
      <c r="D821" t="s">
        <v>332</v>
      </c>
      <c r="E821" s="277">
        <v>25.93</v>
      </c>
    </row>
    <row r="822" spans="1:5" x14ac:dyDescent="0.25">
      <c r="A822">
        <v>11923</v>
      </c>
      <c r="B822" t="s">
        <v>8006</v>
      </c>
      <c r="C822" t="s">
        <v>335</v>
      </c>
      <c r="D822" t="s">
        <v>332</v>
      </c>
      <c r="E822" s="277">
        <v>37.96</v>
      </c>
    </row>
    <row r="823" spans="1:5" x14ac:dyDescent="0.25">
      <c r="A823">
        <v>11916</v>
      </c>
      <c r="B823" t="s">
        <v>8007</v>
      </c>
      <c r="C823" t="s">
        <v>335</v>
      </c>
      <c r="D823" t="s">
        <v>332</v>
      </c>
      <c r="E823" s="277">
        <v>7.89</v>
      </c>
    </row>
    <row r="824" spans="1:5" x14ac:dyDescent="0.25">
      <c r="A824">
        <v>11914</v>
      </c>
      <c r="B824" t="s">
        <v>8008</v>
      </c>
      <c r="C824" t="s">
        <v>335</v>
      </c>
      <c r="D824" t="s">
        <v>332</v>
      </c>
      <c r="E824" s="277">
        <v>56.87</v>
      </c>
    </row>
    <row r="825" spans="1:5" x14ac:dyDescent="0.25">
      <c r="A825">
        <v>11917</v>
      </c>
      <c r="B825" t="s">
        <v>8009</v>
      </c>
      <c r="C825" t="s">
        <v>335</v>
      </c>
      <c r="D825" t="s">
        <v>332</v>
      </c>
      <c r="E825" s="277">
        <v>13.9</v>
      </c>
    </row>
    <row r="826" spans="1:5" x14ac:dyDescent="0.25">
      <c r="A826">
        <v>11918</v>
      </c>
      <c r="B826" t="s">
        <v>8010</v>
      </c>
      <c r="C826" t="s">
        <v>335</v>
      </c>
      <c r="D826" t="s">
        <v>332</v>
      </c>
      <c r="E826" s="277">
        <v>16.489999999999998</v>
      </c>
    </row>
    <row r="827" spans="1:5" x14ac:dyDescent="0.25">
      <c r="A827">
        <v>37734</v>
      </c>
      <c r="B827" t="s">
        <v>8011</v>
      </c>
      <c r="C827" t="s">
        <v>330</v>
      </c>
      <c r="D827" t="s">
        <v>334</v>
      </c>
      <c r="E827" s="278">
        <v>72933.56</v>
      </c>
    </row>
    <row r="828" spans="1:5" x14ac:dyDescent="0.25">
      <c r="A828">
        <v>42251</v>
      </c>
      <c r="B828" t="s">
        <v>8012</v>
      </c>
      <c r="C828" t="s">
        <v>330</v>
      </c>
      <c r="D828" t="s">
        <v>334</v>
      </c>
      <c r="E828" s="278">
        <v>82820.509999999995</v>
      </c>
    </row>
    <row r="829" spans="1:5" x14ac:dyDescent="0.25">
      <c r="A829">
        <v>37733</v>
      </c>
      <c r="B829" t="s">
        <v>8013</v>
      </c>
      <c r="C829" t="s">
        <v>330</v>
      </c>
      <c r="D829" t="s">
        <v>334</v>
      </c>
      <c r="E829" s="278">
        <v>54685.31</v>
      </c>
    </row>
    <row r="830" spans="1:5" x14ac:dyDescent="0.25">
      <c r="A830">
        <v>37735</v>
      </c>
      <c r="B830" t="s">
        <v>8014</v>
      </c>
      <c r="C830" t="s">
        <v>330</v>
      </c>
      <c r="D830" t="s">
        <v>334</v>
      </c>
      <c r="E830" s="278">
        <v>65895.8</v>
      </c>
    </row>
    <row r="831" spans="1:5" x14ac:dyDescent="0.25">
      <c r="A831">
        <v>5090</v>
      </c>
      <c r="B831" t="s">
        <v>8015</v>
      </c>
      <c r="C831" t="s">
        <v>330</v>
      </c>
      <c r="D831" t="s">
        <v>331</v>
      </c>
      <c r="E831" s="277">
        <v>19.690000000000001</v>
      </c>
    </row>
    <row r="832" spans="1:5" x14ac:dyDescent="0.25">
      <c r="A832">
        <v>5085</v>
      </c>
      <c r="B832" t="s">
        <v>8016</v>
      </c>
      <c r="C832" t="s">
        <v>330</v>
      </c>
      <c r="D832" t="s">
        <v>332</v>
      </c>
      <c r="E832" s="277">
        <v>29.31</v>
      </c>
    </row>
    <row r="833" spans="1:5" x14ac:dyDescent="0.25">
      <c r="A833">
        <v>43603</v>
      </c>
      <c r="B833" t="s">
        <v>8017</v>
      </c>
      <c r="C833" t="s">
        <v>330</v>
      </c>
      <c r="D833" t="s">
        <v>332</v>
      </c>
      <c r="E833" s="277">
        <v>41.87</v>
      </c>
    </row>
    <row r="834" spans="1:5" x14ac:dyDescent="0.25">
      <c r="A834">
        <v>38374</v>
      </c>
      <c r="B834" t="s">
        <v>8018</v>
      </c>
      <c r="C834" t="s">
        <v>330</v>
      </c>
      <c r="D834" t="s">
        <v>332</v>
      </c>
      <c r="E834" s="277">
        <v>890.16</v>
      </c>
    </row>
    <row r="835" spans="1:5" x14ac:dyDescent="0.25">
      <c r="A835">
        <v>20209</v>
      </c>
      <c r="B835" t="s">
        <v>8019</v>
      </c>
      <c r="C835" t="s">
        <v>335</v>
      </c>
      <c r="D835" t="s">
        <v>332</v>
      </c>
      <c r="E835" s="277">
        <v>27.96</v>
      </c>
    </row>
    <row r="836" spans="1:5" x14ac:dyDescent="0.25">
      <c r="A836">
        <v>20212</v>
      </c>
      <c r="B836" t="s">
        <v>8020</v>
      </c>
      <c r="C836" t="s">
        <v>335</v>
      </c>
      <c r="D836" t="s">
        <v>332</v>
      </c>
      <c r="E836" s="277">
        <v>23.41</v>
      </c>
    </row>
    <row r="837" spans="1:5" x14ac:dyDescent="0.25">
      <c r="A837">
        <v>4433</v>
      </c>
      <c r="B837" t="s">
        <v>8021</v>
      </c>
      <c r="C837" t="s">
        <v>335</v>
      </c>
      <c r="D837" t="s">
        <v>332</v>
      </c>
      <c r="E837" s="277">
        <v>26.79</v>
      </c>
    </row>
    <row r="838" spans="1:5" x14ac:dyDescent="0.25">
      <c r="A838">
        <v>4430</v>
      </c>
      <c r="B838" t="s">
        <v>8022</v>
      </c>
      <c r="C838" t="s">
        <v>335</v>
      </c>
      <c r="D838" t="s">
        <v>331</v>
      </c>
      <c r="E838" s="277">
        <v>13.7</v>
      </c>
    </row>
    <row r="839" spans="1:5" x14ac:dyDescent="0.25">
      <c r="A839">
        <v>4400</v>
      </c>
      <c r="B839" t="s">
        <v>8023</v>
      </c>
      <c r="C839" t="s">
        <v>335</v>
      </c>
      <c r="D839" t="s">
        <v>332</v>
      </c>
      <c r="E839" s="277">
        <v>21.8</v>
      </c>
    </row>
    <row r="840" spans="1:5" x14ac:dyDescent="0.25">
      <c r="A840">
        <v>2729</v>
      </c>
      <c r="B840" t="s">
        <v>8024</v>
      </c>
      <c r="C840" t="s">
        <v>330</v>
      </c>
      <c r="D840" t="s">
        <v>332</v>
      </c>
      <c r="E840" s="277">
        <v>25.85</v>
      </c>
    </row>
    <row r="841" spans="1:5" x14ac:dyDescent="0.25">
      <c r="A841">
        <v>4513</v>
      </c>
      <c r="B841" t="s">
        <v>8025</v>
      </c>
      <c r="C841" t="s">
        <v>335</v>
      </c>
      <c r="D841" t="s">
        <v>332</v>
      </c>
      <c r="E841" s="277">
        <v>5.94</v>
      </c>
    </row>
    <row r="842" spans="1:5" x14ac:dyDescent="0.25">
      <c r="A842">
        <v>11871</v>
      </c>
      <c r="B842" t="s">
        <v>8026</v>
      </c>
      <c r="C842" t="s">
        <v>330</v>
      </c>
      <c r="D842" t="s">
        <v>334</v>
      </c>
      <c r="E842" s="277">
        <v>460</v>
      </c>
    </row>
    <row r="843" spans="1:5" x14ac:dyDescent="0.25">
      <c r="A843">
        <v>34636</v>
      </c>
      <c r="B843" t="s">
        <v>8027</v>
      </c>
      <c r="C843" t="s">
        <v>330</v>
      </c>
      <c r="D843" t="s">
        <v>331</v>
      </c>
      <c r="E843" s="277">
        <v>370.41</v>
      </c>
    </row>
    <row r="844" spans="1:5" x14ac:dyDescent="0.25">
      <c r="A844">
        <v>34639</v>
      </c>
      <c r="B844" t="s">
        <v>8028</v>
      </c>
      <c r="C844" t="s">
        <v>330</v>
      </c>
      <c r="D844" t="s">
        <v>332</v>
      </c>
      <c r="E844" s="277">
        <v>752.3</v>
      </c>
    </row>
    <row r="845" spans="1:5" x14ac:dyDescent="0.25">
      <c r="A845">
        <v>34640</v>
      </c>
      <c r="B845" t="s">
        <v>8029</v>
      </c>
      <c r="C845" t="s">
        <v>330</v>
      </c>
      <c r="D845" t="s">
        <v>332</v>
      </c>
      <c r="E845" s="277">
        <v>845.02</v>
      </c>
    </row>
    <row r="846" spans="1:5" x14ac:dyDescent="0.25">
      <c r="A846">
        <v>34637</v>
      </c>
      <c r="B846" t="s">
        <v>8030</v>
      </c>
      <c r="C846" t="s">
        <v>330</v>
      </c>
      <c r="D846" t="s">
        <v>332</v>
      </c>
      <c r="E846" s="277">
        <v>212.67</v>
      </c>
    </row>
    <row r="847" spans="1:5" x14ac:dyDescent="0.25">
      <c r="A847">
        <v>34638</v>
      </c>
      <c r="B847" t="s">
        <v>8031</v>
      </c>
      <c r="C847" t="s">
        <v>330</v>
      </c>
      <c r="D847" t="s">
        <v>332</v>
      </c>
      <c r="E847" s="277">
        <v>364.7</v>
      </c>
    </row>
    <row r="848" spans="1:5" x14ac:dyDescent="0.25">
      <c r="A848">
        <v>11868</v>
      </c>
      <c r="B848" t="s">
        <v>8032</v>
      </c>
      <c r="C848" t="s">
        <v>330</v>
      </c>
      <c r="D848" t="s">
        <v>334</v>
      </c>
      <c r="E848" s="277">
        <v>632.21</v>
      </c>
    </row>
    <row r="849" spans="1:5" x14ac:dyDescent="0.25">
      <c r="A849">
        <v>37106</v>
      </c>
      <c r="B849" t="s">
        <v>8033</v>
      </c>
      <c r="C849" t="s">
        <v>330</v>
      </c>
      <c r="D849" t="s">
        <v>334</v>
      </c>
      <c r="E849" s="278">
        <v>6106.4</v>
      </c>
    </row>
    <row r="850" spans="1:5" x14ac:dyDescent="0.25">
      <c r="A850">
        <v>11869</v>
      </c>
      <c r="B850" t="s">
        <v>8034</v>
      </c>
      <c r="C850" t="s">
        <v>330</v>
      </c>
      <c r="D850" t="s">
        <v>334</v>
      </c>
      <c r="E850" s="278">
        <v>1025.74</v>
      </c>
    </row>
    <row r="851" spans="1:5" x14ac:dyDescent="0.25">
      <c r="A851">
        <v>37104</v>
      </c>
      <c r="B851" t="s">
        <v>8035</v>
      </c>
      <c r="C851" t="s">
        <v>330</v>
      </c>
      <c r="D851" t="s">
        <v>334</v>
      </c>
      <c r="E851" s="278">
        <v>1322.25</v>
      </c>
    </row>
    <row r="852" spans="1:5" x14ac:dyDescent="0.25">
      <c r="A852">
        <v>37105</v>
      </c>
      <c r="B852" t="s">
        <v>8036</v>
      </c>
      <c r="C852" t="s">
        <v>330</v>
      </c>
      <c r="D852" t="s">
        <v>334</v>
      </c>
      <c r="E852" s="278">
        <v>2944.85</v>
      </c>
    </row>
    <row r="853" spans="1:5" x14ac:dyDescent="0.25">
      <c r="A853">
        <v>34641</v>
      </c>
      <c r="B853" t="s">
        <v>8037</v>
      </c>
      <c r="C853" t="s">
        <v>330</v>
      </c>
      <c r="D853" t="s">
        <v>332</v>
      </c>
      <c r="E853" s="277">
        <v>79.89</v>
      </c>
    </row>
    <row r="854" spans="1:5" x14ac:dyDescent="0.25">
      <c r="A854">
        <v>43434</v>
      </c>
      <c r="B854" t="s">
        <v>8038</v>
      </c>
      <c r="C854" t="s">
        <v>330</v>
      </c>
      <c r="D854" t="s">
        <v>332</v>
      </c>
      <c r="E854" s="277">
        <v>86.37</v>
      </c>
    </row>
    <row r="855" spans="1:5" x14ac:dyDescent="0.25">
      <c r="A855">
        <v>43435</v>
      </c>
      <c r="B855" t="s">
        <v>8039</v>
      </c>
      <c r="C855" t="s">
        <v>330</v>
      </c>
      <c r="D855" t="s">
        <v>332</v>
      </c>
      <c r="E855" s="277">
        <v>158.36000000000001</v>
      </c>
    </row>
    <row r="856" spans="1:5" x14ac:dyDescent="0.25">
      <c r="A856">
        <v>43436</v>
      </c>
      <c r="B856" t="s">
        <v>8040</v>
      </c>
      <c r="C856" t="s">
        <v>330</v>
      </c>
      <c r="D856" t="s">
        <v>332</v>
      </c>
      <c r="E856" s="277">
        <v>277.13</v>
      </c>
    </row>
    <row r="857" spans="1:5" x14ac:dyDescent="0.25">
      <c r="A857">
        <v>43437</v>
      </c>
      <c r="B857" t="s">
        <v>8041</v>
      </c>
      <c r="C857" t="s">
        <v>330</v>
      </c>
      <c r="D857" t="s">
        <v>332</v>
      </c>
      <c r="E857" s="277">
        <v>502.44</v>
      </c>
    </row>
    <row r="858" spans="1:5" x14ac:dyDescent="0.25">
      <c r="A858">
        <v>43438</v>
      </c>
      <c r="B858" t="s">
        <v>8042</v>
      </c>
      <c r="C858" t="s">
        <v>330</v>
      </c>
      <c r="D858" t="s">
        <v>332</v>
      </c>
      <c r="E858" s="277">
        <v>899.78</v>
      </c>
    </row>
    <row r="859" spans="1:5" x14ac:dyDescent="0.25">
      <c r="A859">
        <v>41627</v>
      </c>
      <c r="B859" t="s">
        <v>8043</v>
      </c>
      <c r="C859" t="s">
        <v>330</v>
      </c>
      <c r="D859" t="s">
        <v>332</v>
      </c>
      <c r="E859" s="277">
        <v>133.16</v>
      </c>
    </row>
    <row r="860" spans="1:5" x14ac:dyDescent="0.25">
      <c r="A860">
        <v>41628</v>
      </c>
      <c r="B860" t="s">
        <v>8044</v>
      </c>
      <c r="C860" t="s">
        <v>330</v>
      </c>
      <c r="D860" t="s">
        <v>332</v>
      </c>
      <c r="E860" s="277">
        <v>244.74</v>
      </c>
    </row>
    <row r="861" spans="1:5" x14ac:dyDescent="0.25">
      <c r="A861">
        <v>41629</v>
      </c>
      <c r="B861" t="s">
        <v>8045</v>
      </c>
      <c r="C861" t="s">
        <v>330</v>
      </c>
      <c r="D861" t="s">
        <v>332</v>
      </c>
      <c r="E861" s="277">
        <v>310.95999999999998</v>
      </c>
    </row>
    <row r="862" spans="1:5" x14ac:dyDescent="0.25">
      <c r="A862">
        <v>43429</v>
      </c>
      <c r="B862" t="s">
        <v>8046</v>
      </c>
      <c r="C862" t="s">
        <v>330</v>
      </c>
      <c r="D862" t="s">
        <v>332</v>
      </c>
      <c r="E862" s="277">
        <v>68.900000000000006</v>
      </c>
    </row>
    <row r="863" spans="1:5" x14ac:dyDescent="0.25">
      <c r="A863">
        <v>43430</v>
      </c>
      <c r="B863" t="s">
        <v>8047</v>
      </c>
      <c r="C863" t="s">
        <v>330</v>
      </c>
      <c r="D863" t="s">
        <v>332</v>
      </c>
      <c r="E863" s="277">
        <v>114.45</v>
      </c>
    </row>
    <row r="864" spans="1:5" x14ac:dyDescent="0.25">
      <c r="A864">
        <v>43431</v>
      </c>
      <c r="B864" t="s">
        <v>8048</v>
      </c>
      <c r="C864" t="s">
        <v>330</v>
      </c>
      <c r="D864" t="s">
        <v>332</v>
      </c>
      <c r="E864" s="277">
        <v>221.7</v>
      </c>
    </row>
    <row r="865" spans="1:5" x14ac:dyDescent="0.25">
      <c r="A865">
        <v>43432</v>
      </c>
      <c r="B865" t="s">
        <v>8049</v>
      </c>
      <c r="C865" t="s">
        <v>330</v>
      </c>
      <c r="D865" t="s">
        <v>332</v>
      </c>
      <c r="E865" s="277">
        <v>460.69</v>
      </c>
    </row>
    <row r="866" spans="1:5" x14ac:dyDescent="0.25">
      <c r="A866">
        <v>43433</v>
      </c>
      <c r="B866" t="s">
        <v>8050</v>
      </c>
      <c r="C866" t="s">
        <v>330</v>
      </c>
      <c r="D866" t="s">
        <v>332</v>
      </c>
      <c r="E866" s="277">
        <v>726.31</v>
      </c>
    </row>
    <row r="867" spans="1:5" x14ac:dyDescent="0.25">
      <c r="A867">
        <v>43094</v>
      </c>
      <c r="B867" t="s">
        <v>8051</v>
      </c>
      <c r="C867" t="s">
        <v>330</v>
      </c>
      <c r="D867" t="s">
        <v>332</v>
      </c>
      <c r="E867" s="277">
        <v>262.85000000000002</v>
      </c>
    </row>
    <row r="868" spans="1:5" x14ac:dyDescent="0.25">
      <c r="A868">
        <v>43093</v>
      </c>
      <c r="B868" t="s">
        <v>8052</v>
      </c>
      <c r="C868" t="s">
        <v>330</v>
      </c>
      <c r="D868" t="s">
        <v>332</v>
      </c>
      <c r="E868" s="277">
        <v>279.33</v>
      </c>
    </row>
    <row r="869" spans="1:5" x14ac:dyDescent="0.25">
      <c r="A869">
        <v>1030</v>
      </c>
      <c r="B869" t="s">
        <v>8053</v>
      </c>
      <c r="C869" t="s">
        <v>330</v>
      </c>
      <c r="D869" t="s">
        <v>331</v>
      </c>
      <c r="E869" s="277">
        <v>56.1</v>
      </c>
    </row>
    <row r="870" spans="1:5" x14ac:dyDescent="0.25">
      <c r="A870">
        <v>11694</v>
      </c>
      <c r="B870" t="s">
        <v>8054</v>
      </c>
      <c r="C870" t="s">
        <v>330</v>
      </c>
      <c r="D870" t="s">
        <v>332</v>
      </c>
      <c r="E870" s="278">
        <v>1240.0999999999999</v>
      </c>
    </row>
    <row r="871" spans="1:5" x14ac:dyDescent="0.25">
      <c r="A871">
        <v>11881</v>
      </c>
      <c r="B871" t="s">
        <v>8055</v>
      </c>
      <c r="C871" t="s">
        <v>330</v>
      </c>
      <c r="D871" t="s">
        <v>332</v>
      </c>
      <c r="E871" s="277">
        <v>122.37</v>
      </c>
    </row>
    <row r="872" spans="1:5" x14ac:dyDescent="0.25">
      <c r="A872">
        <v>35277</v>
      </c>
      <c r="B872" t="s">
        <v>8056</v>
      </c>
      <c r="C872" t="s">
        <v>330</v>
      </c>
      <c r="D872" t="s">
        <v>332</v>
      </c>
      <c r="E872" s="277">
        <v>336.25</v>
      </c>
    </row>
    <row r="873" spans="1:5" x14ac:dyDescent="0.25">
      <c r="A873">
        <v>10521</v>
      </c>
      <c r="B873" t="s">
        <v>8057</v>
      </c>
      <c r="C873" t="s">
        <v>330</v>
      </c>
      <c r="D873" t="s">
        <v>334</v>
      </c>
      <c r="E873" s="277">
        <v>302.11</v>
      </c>
    </row>
    <row r="874" spans="1:5" x14ac:dyDescent="0.25">
      <c r="A874">
        <v>10885</v>
      </c>
      <c r="B874" t="s">
        <v>8058</v>
      </c>
      <c r="C874" t="s">
        <v>330</v>
      </c>
      <c r="D874" t="s">
        <v>334</v>
      </c>
      <c r="E874" s="277">
        <v>382.13</v>
      </c>
    </row>
    <row r="875" spans="1:5" x14ac:dyDescent="0.25">
      <c r="A875">
        <v>20962</v>
      </c>
      <c r="B875" t="s">
        <v>8059</v>
      </c>
      <c r="C875" t="s">
        <v>330</v>
      </c>
      <c r="D875" t="s">
        <v>334</v>
      </c>
      <c r="E875" s="277">
        <v>316.5</v>
      </c>
    </row>
    <row r="876" spans="1:5" x14ac:dyDescent="0.25">
      <c r="A876">
        <v>20963</v>
      </c>
      <c r="B876" t="s">
        <v>8060</v>
      </c>
      <c r="C876" t="s">
        <v>330</v>
      </c>
      <c r="D876" t="s">
        <v>334</v>
      </c>
      <c r="E876" s="277">
        <v>386.63</v>
      </c>
    </row>
    <row r="877" spans="1:5" x14ac:dyDescent="0.25">
      <c r="A877">
        <v>34643</v>
      </c>
      <c r="B877" t="s">
        <v>8061</v>
      </c>
      <c r="C877" t="s">
        <v>330</v>
      </c>
      <c r="D877" t="s">
        <v>332</v>
      </c>
      <c r="E877" s="277">
        <v>38.72</v>
      </c>
    </row>
    <row r="878" spans="1:5" x14ac:dyDescent="0.25">
      <c r="A878">
        <v>41480</v>
      </c>
      <c r="B878" t="s">
        <v>8062</v>
      </c>
      <c r="C878" t="s">
        <v>330</v>
      </c>
      <c r="D878" t="s">
        <v>332</v>
      </c>
      <c r="E878" s="277">
        <v>44.9</v>
      </c>
    </row>
    <row r="879" spans="1:5" x14ac:dyDescent="0.25">
      <c r="A879">
        <v>41474</v>
      </c>
      <c r="B879" t="s">
        <v>8063</v>
      </c>
      <c r="C879" t="s">
        <v>330</v>
      </c>
      <c r="D879" t="s">
        <v>332</v>
      </c>
      <c r="E879" s="277">
        <v>71.72</v>
      </c>
    </row>
    <row r="880" spans="1:5" x14ac:dyDescent="0.25">
      <c r="A880">
        <v>41475</v>
      </c>
      <c r="B880" t="s">
        <v>8064</v>
      </c>
      <c r="C880" t="s">
        <v>330</v>
      </c>
      <c r="D880" t="s">
        <v>332</v>
      </c>
      <c r="E880" s="277">
        <v>61.2</v>
      </c>
    </row>
    <row r="881" spans="1:5" x14ac:dyDescent="0.25">
      <c r="A881">
        <v>41476</v>
      </c>
      <c r="B881" t="s">
        <v>8065</v>
      </c>
      <c r="C881" t="s">
        <v>330</v>
      </c>
      <c r="D881" t="s">
        <v>332</v>
      </c>
      <c r="E881" s="277">
        <v>134</v>
      </c>
    </row>
    <row r="882" spans="1:5" x14ac:dyDescent="0.25">
      <c r="A882">
        <v>2555</v>
      </c>
      <c r="B882" t="s">
        <v>8066</v>
      </c>
      <c r="C882" t="s">
        <v>330</v>
      </c>
      <c r="D882" t="s">
        <v>334</v>
      </c>
      <c r="E882" s="277">
        <v>1.58</v>
      </c>
    </row>
    <row r="883" spans="1:5" x14ac:dyDescent="0.25">
      <c r="A883">
        <v>2556</v>
      </c>
      <c r="B883" t="s">
        <v>8067</v>
      </c>
      <c r="C883" t="s">
        <v>330</v>
      </c>
      <c r="D883" t="s">
        <v>334</v>
      </c>
      <c r="E883" s="277">
        <v>1.64</v>
      </c>
    </row>
    <row r="884" spans="1:5" x14ac:dyDescent="0.25">
      <c r="A884">
        <v>2557</v>
      </c>
      <c r="B884" t="s">
        <v>8068</v>
      </c>
      <c r="C884" t="s">
        <v>330</v>
      </c>
      <c r="D884" t="s">
        <v>334</v>
      </c>
      <c r="E884" s="277">
        <v>3.46</v>
      </c>
    </row>
    <row r="885" spans="1:5" x14ac:dyDescent="0.25">
      <c r="A885">
        <v>10569</v>
      </c>
      <c r="B885" t="s">
        <v>8069</v>
      </c>
      <c r="C885" t="s">
        <v>330</v>
      </c>
      <c r="D885" t="s">
        <v>334</v>
      </c>
      <c r="E885" s="277">
        <v>3.46</v>
      </c>
    </row>
    <row r="886" spans="1:5" x14ac:dyDescent="0.25">
      <c r="A886">
        <v>39810</v>
      </c>
      <c r="B886" t="s">
        <v>8070</v>
      </c>
      <c r="C886" t="s">
        <v>330</v>
      </c>
      <c r="D886" t="s">
        <v>332</v>
      </c>
      <c r="E886" s="277">
        <v>35.47</v>
      </c>
    </row>
    <row r="887" spans="1:5" x14ac:dyDescent="0.25">
      <c r="A887">
        <v>39811</v>
      </c>
      <c r="B887" t="s">
        <v>8071</v>
      </c>
      <c r="C887" t="s">
        <v>330</v>
      </c>
      <c r="D887" t="s">
        <v>332</v>
      </c>
      <c r="E887" s="277">
        <v>43.39</v>
      </c>
    </row>
    <row r="888" spans="1:5" x14ac:dyDescent="0.25">
      <c r="A888">
        <v>39812</v>
      </c>
      <c r="B888" t="s">
        <v>8072</v>
      </c>
      <c r="C888" t="s">
        <v>330</v>
      </c>
      <c r="D888" t="s">
        <v>332</v>
      </c>
      <c r="E888" s="277">
        <v>71.34</v>
      </c>
    </row>
    <row r="889" spans="1:5" x14ac:dyDescent="0.25">
      <c r="A889">
        <v>43096</v>
      </c>
      <c r="B889" t="s">
        <v>8073</v>
      </c>
      <c r="C889" t="s">
        <v>330</v>
      </c>
      <c r="D889" t="s">
        <v>332</v>
      </c>
      <c r="E889" s="277">
        <v>236.48</v>
      </c>
    </row>
    <row r="890" spans="1:5" x14ac:dyDescent="0.25">
      <c r="A890">
        <v>43102</v>
      </c>
      <c r="B890" t="s">
        <v>8074</v>
      </c>
      <c r="C890" t="s">
        <v>330</v>
      </c>
      <c r="D890" t="s">
        <v>332</v>
      </c>
      <c r="E890" s="277">
        <v>143.80000000000001</v>
      </c>
    </row>
    <row r="891" spans="1:5" x14ac:dyDescent="0.25">
      <c r="A891">
        <v>43103</v>
      </c>
      <c r="B891" t="s">
        <v>8075</v>
      </c>
      <c r="C891" t="s">
        <v>330</v>
      </c>
      <c r="D891" t="s">
        <v>332</v>
      </c>
      <c r="E891" s="277">
        <v>211.74</v>
      </c>
    </row>
    <row r="892" spans="1:5" x14ac:dyDescent="0.25">
      <c r="A892">
        <v>43098</v>
      </c>
      <c r="B892" t="s">
        <v>8076</v>
      </c>
      <c r="C892" t="s">
        <v>330</v>
      </c>
      <c r="D892" t="s">
        <v>332</v>
      </c>
      <c r="E892" s="277">
        <v>80.099999999999994</v>
      </c>
    </row>
    <row r="893" spans="1:5" x14ac:dyDescent="0.25">
      <c r="A893">
        <v>43097</v>
      </c>
      <c r="B893" t="s">
        <v>8077</v>
      </c>
      <c r="C893" t="s">
        <v>330</v>
      </c>
      <c r="D893" t="s">
        <v>332</v>
      </c>
      <c r="E893" s="277">
        <v>47.46</v>
      </c>
    </row>
    <row r="894" spans="1:5" x14ac:dyDescent="0.25">
      <c r="A894">
        <v>43104</v>
      </c>
      <c r="B894" t="s">
        <v>8078</v>
      </c>
      <c r="C894" t="s">
        <v>330</v>
      </c>
      <c r="D894" t="s">
        <v>332</v>
      </c>
      <c r="E894" s="277">
        <v>561.39</v>
      </c>
    </row>
    <row r="895" spans="1:5" x14ac:dyDescent="0.25">
      <c r="A895">
        <v>39771</v>
      </c>
      <c r="B895" t="s">
        <v>8079</v>
      </c>
      <c r="C895" t="s">
        <v>330</v>
      </c>
      <c r="D895" t="s">
        <v>334</v>
      </c>
      <c r="E895" s="277">
        <v>33.24</v>
      </c>
    </row>
    <row r="896" spans="1:5" x14ac:dyDescent="0.25">
      <c r="A896">
        <v>39772</v>
      </c>
      <c r="B896" t="s">
        <v>8080</v>
      </c>
      <c r="C896" t="s">
        <v>330</v>
      </c>
      <c r="D896" t="s">
        <v>334</v>
      </c>
      <c r="E896" s="277">
        <v>65.34</v>
      </c>
    </row>
    <row r="897" spans="1:5" x14ac:dyDescent="0.25">
      <c r="A897">
        <v>39773</v>
      </c>
      <c r="B897" t="s">
        <v>8081</v>
      </c>
      <c r="C897" t="s">
        <v>330</v>
      </c>
      <c r="D897" t="s">
        <v>334</v>
      </c>
      <c r="E897" s="277">
        <v>105.03</v>
      </c>
    </row>
    <row r="898" spans="1:5" x14ac:dyDescent="0.25">
      <c r="A898">
        <v>39774</v>
      </c>
      <c r="B898" t="s">
        <v>8082</v>
      </c>
      <c r="C898" t="s">
        <v>330</v>
      </c>
      <c r="D898" t="s">
        <v>334</v>
      </c>
      <c r="E898" s="277">
        <v>157.1</v>
      </c>
    </row>
    <row r="899" spans="1:5" x14ac:dyDescent="0.25">
      <c r="A899">
        <v>39775</v>
      </c>
      <c r="B899" t="s">
        <v>8083</v>
      </c>
      <c r="C899" t="s">
        <v>330</v>
      </c>
      <c r="D899" t="s">
        <v>334</v>
      </c>
      <c r="E899" s="277">
        <v>209.67</v>
      </c>
    </row>
    <row r="900" spans="1:5" x14ac:dyDescent="0.25">
      <c r="A900">
        <v>39776</v>
      </c>
      <c r="B900" t="s">
        <v>8084</v>
      </c>
      <c r="C900" t="s">
        <v>330</v>
      </c>
      <c r="D900" t="s">
        <v>334</v>
      </c>
      <c r="E900" s="277">
        <v>253.39</v>
      </c>
    </row>
    <row r="901" spans="1:5" x14ac:dyDescent="0.25">
      <c r="A901">
        <v>39777</v>
      </c>
      <c r="B901" t="s">
        <v>8085</v>
      </c>
      <c r="C901" t="s">
        <v>330</v>
      </c>
      <c r="D901" t="s">
        <v>334</v>
      </c>
      <c r="E901" s="277">
        <v>321.16000000000003</v>
      </c>
    </row>
    <row r="902" spans="1:5" x14ac:dyDescent="0.25">
      <c r="A902">
        <v>20254</v>
      </c>
      <c r="B902" t="s">
        <v>8086</v>
      </c>
      <c r="C902" t="s">
        <v>330</v>
      </c>
      <c r="D902" t="s">
        <v>334</v>
      </c>
      <c r="E902" s="277">
        <v>23.31</v>
      </c>
    </row>
    <row r="903" spans="1:5" x14ac:dyDescent="0.25">
      <c r="A903">
        <v>20253</v>
      </c>
      <c r="B903" t="s">
        <v>8087</v>
      </c>
      <c r="C903" t="s">
        <v>330</v>
      </c>
      <c r="D903" t="s">
        <v>334</v>
      </c>
      <c r="E903" s="277">
        <v>76.55</v>
      </c>
    </row>
    <row r="904" spans="1:5" x14ac:dyDescent="0.25">
      <c r="A904">
        <v>11247</v>
      </c>
      <c r="B904" t="s">
        <v>8088</v>
      </c>
      <c r="C904" t="s">
        <v>330</v>
      </c>
      <c r="D904" t="s">
        <v>334</v>
      </c>
      <c r="E904" s="278">
        <v>1471.9</v>
      </c>
    </row>
    <row r="905" spans="1:5" x14ac:dyDescent="0.25">
      <c r="A905">
        <v>11250</v>
      </c>
      <c r="B905" t="s">
        <v>8089</v>
      </c>
      <c r="C905" t="s">
        <v>330</v>
      </c>
      <c r="D905" t="s">
        <v>334</v>
      </c>
      <c r="E905" s="277">
        <v>63.37</v>
      </c>
    </row>
    <row r="906" spans="1:5" x14ac:dyDescent="0.25">
      <c r="A906">
        <v>11249</v>
      </c>
      <c r="B906" t="s">
        <v>8090</v>
      </c>
      <c r="C906" t="s">
        <v>330</v>
      </c>
      <c r="D906" t="s">
        <v>334</v>
      </c>
      <c r="E906" s="278">
        <v>2875.13</v>
      </c>
    </row>
    <row r="907" spans="1:5" x14ac:dyDescent="0.25">
      <c r="A907">
        <v>11251</v>
      </c>
      <c r="B907" t="s">
        <v>8091</v>
      </c>
      <c r="C907" t="s">
        <v>330</v>
      </c>
      <c r="D907" t="s">
        <v>334</v>
      </c>
      <c r="E907" s="277">
        <v>140.36000000000001</v>
      </c>
    </row>
    <row r="908" spans="1:5" x14ac:dyDescent="0.25">
      <c r="A908">
        <v>11253</v>
      </c>
      <c r="B908" t="s">
        <v>8092</v>
      </c>
      <c r="C908" t="s">
        <v>330</v>
      </c>
      <c r="D908" t="s">
        <v>334</v>
      </c>
      <c r="E908" s="277">
        <v>232.59</v>
      </c>
    </row>
    <row r="909" spans="1:5" x14ac:dyDescent="0.25">
      <c r="A909">
        <v>11255</v>
      </c>
      <c r="B909" t="s">
        <v>8093</v>
      </c>
      <c r="C909" t="s">
        <v>330</v>
      </c>
      <c r="D909" t="s">
        <v>334</v>
      </c>
      <c r="E909" s="277">
        <v>347.72</v>
      </c>
    </row>
    <row r="910" spans="1:5" x14ac:dyDescent="0.25">
      <c r="A910">
        <v>14055</v>
      </c>
      <c r="B910" t="s">
        <v>8094</v>
      </c>
      <c r="C910" t="s">
        <v>330</v>
      </c>
      <c r="D910" t="s">
        <v>334</v>
      </c>
      <c r="E910" s="277">
        <v>699.5</v>
      </c>
    </row>
    <row r="911" spans="1:5" x14ac:dyDescent="0.25">
      <c r="A911">
        <v>11256</v>
      </c>
      <c r="B911" t="s">
        <v>8095</v>
      </c>
      <c r="C911" t="s">
        <v>330</v>
      </c>
      <c r="D911" t="s">
        <v>334</v>
      </c>
      <c r="E911" s="277">
        <v>435.56</v>
      </c>
    </row>
    <row r="912" spans="1:5" x14ac:dyDescent="0.25">
      <c r="A912">
        <v>1872</v>
      </c>
      <c r="B912" t="s">
        <v>8096</v>
      </c>
      <c r="C912" t="s">
        <v>330</v>
      </c>
      <c r="D912" t="s">
        <v>332</v>
      </c>
      <c r="E912" s="277">
        <v>1.57</v>
      </c>
    </row>
    <row r="913" spans="1:5" x14ac:dyDescent="0.25">
      <c r="A913">
        <v>1873</v>
      </c>
      <c r="B913" t="s">
        <v>8097</v>
      </c>
      <c r="C913" t="s">
        <v>330</v>
      </c>
      <c r="D913" t="s">
        <v>332</v>
      </c>
      <c r="E913" s="277">
        <v>3.13</v>
      </c>
    </row>
    <row r="914" spans="1:5" x14ac:dyDescent="0.25">
      <c r="A914">
        <v>39693</v>
      </c>
      <c r="B914" t="s">
        <v>8098</v>
      </c>
      <c r="C914" t="s">
        <v>330</v>
      </c>
      <c r="D914" t="s">
        <v>334</v>
      </c>
      <c r="E914" s="278">
        <v>2735.52</v>
      </c>
    </row>
    <row r="915" spans="1:5" x14ac:dyDescent="0.25">
      <c r="A915">
        <v>39692</v>
      </c>
      <c r="B915" t="s">
        <v>8099</v>
      </c>
      <c r="C915" t="s">
        <v>330</v>
      </c>
      <c r="D915" t="s">
        <v>334</v>
      </c>
      <c r="E915" s="277">
        <v>875.3</v>
      </c>
    </row>
    <row r="916" spans="1:5" x14ac:dyDescent="0.25">
      <c r="A916">
        <v>1062</v>
      </c>
      <c r="B916" t="s">
        <v>8100</v>
      </c>
      <c r="C916" t="s">
        <v>330</v>
      </c>
      <c r="D916" t="s">
        <v>334</v>
      </c>
      <c r="E916" s="277">
        <v>277.39999999999998</v>
      </c>
    </row>
    <row r="917" spans="1:5" x14ac:dyDescent="0.25">
      <c r="A917">
        <v>39686</v>
      </c>
      <c r="B917" t="s">
        <v>8101</v>
      </c>
      <c r="C917" t="s">
        <v>330</v>
      </c>
      <c r="D917" t="s">
        <v>334</v>
      </c>
      <c r="E917" s="277">
        <v>449.17</v>
      </c>
    </row>
    <row r="918" spans="1:5" x14ac:dyDescent="0.25">
      <c r="A918">
        <v>43095</v>
      </c>
      <c r="B918" t="s">
        <v>8102</v>
      </c>
      <c r="C918" t="s">
        <v>330</v>
      </c>
      <c r="D918" t="s">
        <v>332</v>
      </c>
      <c r="E918" s="277">
        <v>155.83000000000001</v>
      </c>
    </row>
    <row r="919" spans="1:5" x14ac:dyDescent="0.25">
      <c r="A919">
        <v>1871</v>
      </c>
      <c r="B919" t="s">
        <v>8103</v>
      </c>
      <c r="C919" t="s">
        <v>330</v>
      </c>
      <c r="D919" t="s">
        <v>332</v>
      </c>
      <c r="E919" s="277">
        <v>2.81</v>
      </c>
    </row>
    <row r="920" spans="1:5" x14ac:dyDescent="0.25">
      <c r="A920">
        <v>12001</v>
      </c>
      <c r="B920" t="s">
        <v>8104</v>
      </c>
      <c r="C920" t="s">
        <v>330</v>
      </c>
      <c r="D920" t="s">
        <v>332</v>
      </c>
      <c r="E920" s="277">
        <v>4.0599999999999996</v>
      </c>
    </row>
    <row r="921" spans="1:5" x14ac:dyDescent="0.25">
      <c r="A921">
        <v>11882</v>
      </c>
      <c r="B921" t="s">
        <v>8105</v>
      </c>
      <c r="C921" t="s">
        <v>330</v>
      </c>
      <c r="D921" t="s">
        <v>332</v>
      </c>
      <c r="E921" s="277">
        <v>87.81</v>
      </c>
    </row>
    <row r="922" spans="1:5" x14ac:dyDescent="0.25">
      <c r="A922">
        <v>1068</v>
      </c>
      <c r="B922" t="s">
        <v>8106</v>
      </c>
      <c r="C922" t="s">
        <v>330</v>
      </c>
      <c r="D922" t="s">
        <v>334</v>
      </c>
      <c r="E922" s="278">
        <v>1829.73</v>
      </c>
    </row>
    <row r="923" spans="1:5" x14ac:dyDescent="0.25">
      <c r="A923">
        <v>39690</v>
      </c>
      <c r="B923" t="s">
        <v>8107</v>
      </c>
      <c r="C923" t="s">
        <v>330</v>
      </c>
      <c r="D923" t="s">
        <v>334</v>
      </c>
      <c r="E923" s="278">
        <v>3069.69</v>
      </c>
    </row>
    <row r="924" spans="1:5" x14ac:dyDescent="0.25">
      <c r="A924">
        <v>39691</v>
      </c>
      <c r="B924" t="s">
        <v>8108</v>
      </c>
      <c r="C924" t="s">
        <v>330</v>
      </c>
      <c r="D924" t="s">
        <v>334</v>
      </c>
      <c r="E924" s="278">
        <v>3860.81</v>
      </c>
    </row>
    <row r="925" spans="1:5" x14ac:dyDescent="0.25">
      <c r="A925">
        <v>39808</v>
      </c>
      <c r="B925" t="s">
        <v>8109</v>
      </c>
      <c r="C925" t="s">
        <v>330</v>
      </c>
      <c r="D925" t="s">
        <v>332</v>
      </c>
      <c r="E925" s="277">
        <v>81.36</v>
      </c>
    </row>
    <row r="926" spans="1:5" x14ac:dyDescent="0.25">
      <c r="A926">
        <v>39809</v>
      </c>
      <c r="B926" t="s">
        <v>8110</v>
      </c>
      <c r="C926" t="s">
        <v>330</v>
      </c>
      <c r="D926" t="s">
        <v>332</v>
      </c>
      <c r="E926" s="277">
        <v>192.97</v>
      </c>
    </row>
    <row r="927" spans="1:5" x14ac:dyDescent="0.25">
      <c r="A927">
        <v>43439</v>
      </c>
      <c r="B927" t="s">
        <v>8111</v>
      </c>
      <c r="C927" t="s">
        <v>330</v>
      </c>
      <c r="D927" t="s">
        <v>332</v>
      </c>
      <c r="E927" s="277">
        <v>403.1</v>
      </c>
    </row>
    <row r="928" spans="1:5" x14ac:dyDescent="0.25">
      <c r="A928">
        <v>5103</v>
      </c>
      <c r="B928" t="s">
        <v>8112</v>
      </c>
      <c r="C928" t="s">
        <v>330</v>
      </c>
      <c r="D928" t="s">
        <v>332</v>
      </c>
      <c r="E928" s="277">
        <v>21.28</v>
      </c>
    </row>
    <row r="929" spans="1:5" x14ac:dyDescent="0.25">
      <c r="A929">
        <v>11880</v>
      </c>
      <c r="B929" t="s">
        <v>8113</v>
      </c>
      <c r="C929" t="s">
        <v>330</v>
      </c>
      <c r="D929" t="s">
        <v>332</v>
      </c>
      <c r="E929" s="277">
        <v>89.53</v>
      </c>
    </row>
    <row r="930" spans="1:5" x14ac:dyDescent="0.25">
      <c r="A930">
        <v>11714</v>
      </c>
      <c r="B930" t="s">
        <v>8114</v>
      </c>
      <c r="C930" t="s">
        <v>330</v>
      </c>
      <c r="D930" t="s">
        <v>332</v>
      </c>
      <c r="E930" s="277">
        <v>60.99</v>
      </c>
    </row>
    <row r="931" spans="1:5" x14ac:dyDescent="0.25">
      <c r="A931">
        <v>11712</v>
      </c>
      <c r="B931" t="s">
        <v>8115</v>
      </c>
      <c r="C931" t="s">
        <v>330</v>
      </c>
      <c r="D931" t="s">
        <v>331</v>
      </c>
      <c r="E931" s="277">
        <v>39.83</v>
      </c>
    </row>
    <row r="932" spans="1:5" x14ac:dyDescent="0.25">
      <c r="A932">
        <v>11717</v>
      </c>
      <c r="B932" t="s">
        <v>8116</v>
      </c>
      <c r="C932" t="s">
        <v>330</v>
      </c>
      <c r="D932" t="s">
        <v>332</v>
      </c>
      <c r="E932" s="277">
        <v>48.01</v>
      </c>
    </row>
    <row r="933" spans="1:5" x14ac:dyDescent="0.25">
      <c r="A933">
        <v>1106</v>
      </c>
      <c r="B933" t="s">
        <v>8117</v>
      </c>
      <c r="C933" t="s">
        <v>336</v>
      </c>
      <c r="D933" t="s">
        <v>331</v>
      </c>
      <c r="E933" s="277">
        <v>1.1000000000000001</v>
      </c>
    </row>
    <row r="934" spans="1:5" x14ac:dyDescent="0.25">
      <c r="A934">
        <v>11161</v>
      </c>
      <c r="B934" t="s">
        <v>8118</v>
      </c>
      <c r="C934" t="s">
        <v>336</v>
      </c>
      <c r="D934" t="s">
        <v>332</v>
      </c>
      <c r="E934" s="277">
        <v>1.84</v>
      </c>
    </row>
    <row r="935" spans="1:5" x14ac:dyDescent="0.25">
      <c r="A935">
        <v>1107</v>
      </c>
      <c r="B935" t="s">
        <v>8119</v>
      </c>
      <c r="C935" t="s">
        <v>336</v>
      </c>
      <c r="D935" t="s">
        <v>332</v>
      </c>
      <c r="E935" s="277">
        <v>0.93</v>
      </c>
    </row>
    <row r="936" spans="1:5" x14ac:dyDescent="0.25">
      <c r="A936">
        <v>44479</v>
      </c>
      <c r="B936" t="s">
        <v>8120</v>
      </c>
      <c r="C936" t="s">
        <v>336</v>
      </c>
      <c r="D936" t="s">
        <v>332</v>
      </c>
      <c r="E936" s="277">
        <v>0.15</v>
      </c>
    </row>
    <row r="937" spans="1:5" x14ac:dyDescent="0.25">
      <c r="A937">
        <v>41068</v>
      </c>
      <c r="B937" t="s">
        <v>8121</v>
      </c>
      <c r="C937" t="s">
        <v>342</v>
      </c>
      <c r="D937" t="s">
        <v>332</v>
      </c>
      <c r="E937" s="278">
        <v>2834.9</v>
      </c>
    </row>
    <row r="938" spans="1:5" x14ac:dyDescent="0.25">
      <c r="A938">
        <v>4759</v>
      </c>
      <c r="B938" t="s">
        <v>8122</v>
      </c>
      <c r="C938" t="s">
        <v>341</v>
      </c>
      <c r="D938" t="s">
        <v>332</v>
      </c>
      <c r="E938" s="277">
        <v>16.13</v>
      </c>
    </row>
    <row r="939" spans="1:5" x14ac:dyDescent="0.25">
      <c r="A939">
        <v>12618</v>
      </c>
      <c r="B939" t="s">
        <v>12888</v>
      </c>
      <c r="C939" t="s">
        <v>330</v>
      </c>
      <c r="D939" t="s">
        <v>332</v>
      </c>
      <c r="E939" s="277">
        <v>169.96</v>
      </c>
    </row>
    <row r="940" spans="1:5" x14ac:dyDescent="0.25">
      <c r="A940">
        <v>1108</v>
      </c>
      <c r="B940" t="s">
        <v>8123</v>
      </c>
      <c r="C940" t="s">
        <v>335</v>
      </c>
      <c r="D940" t="s">
        <v>334</v>
      </c>
      <c r="E940" s="277">
        <v>29.84</v>
      </c>
    </row>
    <row r="941" spans="1:5" x14ac:dyDescent="0.25">
      <c r="A941">
        <v>1117</v>
      </c>
      <c r="B941" t="s">
        <v>8124</v>
      </c>
      <c r="C941" t="s">
        <v>335</v>
      </c>
      <c r="D941" t="s">
        <v>334</v>
      </c>
      <c r="E941" s="277">
        <v>30.07</v>
      </c>
    </row>
    <row r="942" spans="1:5" x14ac:dyDescent="0.25">
      <c r="A942">
        <v>1118</v>
      </c>
      <c r="B942" t="s">
        <v>8125</v>
      </c>
      <c r="C942" t="s">
        <v>335</v>
      </c>
      <c r="D942" t="s">
        <v>334</v>
      </c>
      <c r="E942" s="277">
        <v>35.54</v>
      </c>
    </row>
    <row r="943" spans="1:5" x14ac:dyDescent="0.25">
      <c r="A943">
        <v>1110</v>
      </c>
      <c r="B943" t="s">
        <v>8126</v>
      </c>
      <c r="C943" t="s">
        <v>335</v>
      </c>
      <c r="D943" t="s">
        <v>334</v>
      </c>
      <c r="E943" s="277">
        <v>35.54</v>
      </c>
    </row>
    <row r="944" spans="1:5" x14ac:dyDescent="0.25">
      <c r="A944">
        <v>40784</v>
      </c>
      <c r="B944" t="s">
        <v>8127</v>
      </c>
      <c r="C944" t="s">
        <v>335</v>
      </c>
      <c r="D944" t="s">
        <v>334</v>
      </c>
      <c r="E944" s="277">
        <v>98.04</v>
      </c>
    </row>
    <row r="945" spans="1:5" x14ac:dyDescent="0.25">
      <c r="A945">
        <v>40782</v>
      </c>
      <c r="B945" t="s">
        <v>8128</v>
      </c>
      <c r="C945" t="s">
        <v>335</v>
      </c>
      <c r="D945" t="s">
        <v>334</v>
      </c>
      <c r="E945" s="277">
        <v>38.47</v>
      </c>
    </row>
    <row r="946" spans="1:5" x14ac:dyDescent="0.25">
      <c r="A946">
        <v>40783</v>
      </c>
      <c r="B946" t="s">
        <v>8129</v>
      </c>
      <c r="C946" t="s">
        <v>335</v>
      </c>
      <c r="D946" t="s">
        <v>334</v>
      </c>
      <c r="E946" s="277">
        <v>50.11</v>
      </c>
    </row>
    <row r="947" spans="1:5" x14ac:dyDescent="0.25">
      <c r="A947">
        <v>1109</v>
      </c>
      <c r="B947" t="s">
        <v>8130</v>
      </c>
      <c r="C947" t="s">
        <v>335</v>
      </c>
      <c r="D947" t="s">
        <v>334</v>
      </c>
      <c r="E947" s="277">
        <v>29.84</v>
      </c>
    </row>
    <row r="948" spans="1:5" x14ac:dyDescent="0.25">
      <c r="A948">
        <v>1119</v>
      </c>
      <c r="B948" t="s">
        <v>8131</v>
      </c>
      <c r="C948" t="s">
        <v>335</v>
      </c>
      <c r="D948" t="s">
        <v>334</v>
      </c>
      <c r="E948" s="277">
        <v>19.23</v>
      </c>
    </row>
    <row r="949" spans="1:5" x14ac:dyDescent="0.25">
      <c r="A949">
        <v>13115</v>
      </c>
      <c r="B949" t="s">
        <v>8132</v>
      </c>
      <c r="C949" t="s">
        <v>335</v>
      </c>
      <c r="D949" t="s">
        <v>332</v>
      </c>
      <c r="E949" s="277">
        <v>23.85</v>
      </c>
    </row>
    <row r="950" spans="1:5" x14ac:dyDescent="0.25">
      <c r="A950">
        <v>10541</v>
      </c>
      <c r="B950" t="s">
        <v>8133</v>
      </c>
      <c r="C950" t="s">
        <v>335</v>
      </c>
      <c r="D950" t="s">
        <v>332</v>
      </c>
      <c r="E950" s="277">
        <v>29.15</v>
      </c>
    </row>
    <row r="951" spans="1:5" x14ac:dyDescent="0.25">
      <c r="A951">
        <v>10542</v>
      </c>
      <c r="B951" t="s">
        <v>8134</v>
      </c>
      <c r="C951" t="s">
        <v>335</v>
      </c>
      <c r="D951" t="s">
        <v>332</v>
      </c>
      <c r="E951" s="277">
        <v>38.119999999999997</v>
      </c>
    </row>
    <row r="952" spans="1:5" x14ac:dyDescent="0.25">
      <c r="A952">
        <v>10543</v>
      </c>
      <c r="B952" t="s">
        <v>8135</v>
      </c>
      <c r="C952" t="s">
        <v>335</v>
      </c>
      <c r="D952" t="s">
        <v>332</v>
      </c>
      <c r="E952" s="277">
        <v>61.85</v>
      </c>
    </row>
    <row r="953" spans="1:5" x14ac:dyDescent="0.25">
      <c r="A953">
        <v>10544</v>
      </c>
      <c r="B953" t="s">
        <v>8136</v>
      </c>
      <c r="C953" t="s">
        <v>335</v>
      </c>
      <c r="D953" t="s">
        <v>332</v>
      </c>
      <c r="E953" s="277">
        <v>80</v>
      </c>
    </row>
    <row r="954" spans="1:5" x14ac:dyDescent="0.25">
      <c r="A954">
        <v>10545</v>
      </c>
      <c r="B954" t="s">
        <v>8137</v>
      </c>
      <c r="C954" t="s">
        <v>335</v>
      </c>
      <c r="D954" t="s">
        <v>332</v>
      </c>
      <c r="E954" s="277">
        <v>149.51</v>
      </c>
    </row>
    <row r="955" spans="1:5" x14ac:dyDescent="0.25">
      <c r="A955">
        <v>38365</v>
      </c>
      <c r="B955" t="s">
        <v>8138</v>
      </c>
      <c r="C955" t="s">
        <v>333</v>
      </c>
      <c r="D955" t="s">
        <v>332</v>
      </c>
      <c r="E955" s="277">
        <v>2.1800000000000002</v>
      </c>
    </row>
    <row r="956" spans="1:5" x14ac:dyDescent="0.25">
      <c r="A956">
        <v>44056</v>
      </c>
      <c r="B956" t="s">
        <v>8139</v>
      </c>
      <c r="C956" t="s">
        <v>330</v>
      </c>
      <c r="D956" t="s">
        <v>334</v>
      </c>
      <c r="E956" s="278">
        <v>380723.37</v>
      </c>
    </row>
    <row r="957" spans="1:5" x14ac:dyDescent="0.25">
      <c r="A957">
        <v>44057</v>
      </c>
      <c r="B957" t="s">
        <v>8140</v>
      </c>
      <c r="C957" t="s">
        <v>330</v>
      </c>
      <c r="D957" t="s">
        <v>334</v>
      </c>
      <c r="E957" s="278">
        <v>406349</v>
      </c>
    </row>
    <row r="958" spans="1:5" x14ac:dyDescent="0.25">
      <c r="A958">
        <v>37754</v>
      </c>
      <c r="B958" t="s">
        <v>8141</v>
      </c>
      <c r="C958" t="s">
        <v>330</v>
      </c>
      <c r="D958" t="s">
        <v>334</v>
      </c>
      <c r="E958" s="278">
        <v>420113.62</v>
      </c>
    </row>
    <row r="959" spans="1:5" x14ac:dyDescent="0.25">
      <c r="A959">
        <v>37757</v>
      </c>
      <c r="B959" t="s">
        <v>8142</v>
      </c>
      <c r="C959" t="s">
        <v>330</v>
      </c>
      <c r="D959" t="s">
        <v>334</v>
      </c>
      <c r="E959" s="278">
        <v>468582.64</v>
      </c>
    </row>
    <row r="960" spans="1:5" x14ac:dyDescent="0.25">
      <c r="A960">
        <v>44058</v>
      </c>
      <c r="B960" t="s">
        <v>8143</v>
      </c>
      <c r="C960" t="s">
        <v>330</v>
      </c>
      <c r="D960" t="s">
        <v>334</v>
      </c>
      <c r="E960" s="278">
        <v>442957.02</v>
      </c>
    </row>
    <row r="961" spans="1:5" x14ac:dyDescent="0.25">
      <c r="A961">
        <v>37752</v>
      </c>
      <c r="B961" t="s">
        <v>8144</v>
      </c>
      <c r="C961" t="s">
        <v>330</v>
      </c>
      <c r="D961" t="s">
        <v>334</v>
      </c>
      <c r="E961" s="278">
        <v>461261.01</v>
      </c>
    </row>
    <row r="962" spans="1:5" x14ac:dyDescent="0.25">
      <c r="A962">
        <v>44059</v>
      </c>
      <c r="B962" t="s">
        <v>8145</v>
      </c>
      <c r="C962" t="s">
        <v>330</v>
      </c>
      <c r="D962" t="s">
        <v>334</v>
      </c>
      <c r="E962" s="278">
        <v>364615.86</v>
      </c>
    </row>
    <row r="963" spans="1:5" x14ac:dyDescent="0.25">
      <c r="A963">
        <v>37750</v>
      </c>
      <c r="B963" t="s">
        <v>8146</v>
      </c>
      <c r="C963" t="s">
        <v>330</v>
      </c>
      <c r="D963" t="s">
        <v>334</v>
      </c>
      <c r="E963" s="278">
        <v>365348.02</v>
      </c>
    </row>
    <row r="964" spans="1:5" x14ac:dyDescent="0.25">
      <c r="A964">
        <v>37758</v>
      </c>
      <c r="B964" t="s">
        <v>8147</v>
      </c>
      <c r="C964" t="s">
        <v>330</v>
      </c>
      <c r="D964" t="s">
        <v>334</v>
      </c>
      <c r="E964" s="278">
        <v>581335.31000000006</v>
      </c>
    </row>
    <row r="965" spans="1:5" x14ac:dyDescent="0.25">
      <c r="A965">
        <v>44060</v>
      </c>
      <c r="B965" t="s">
        <v>8148</v>
      </c>
      <c r="C965" t="s">
        <v>330</v>
      </c>
      <c r="D965" t="s">
        <v>334</v>
      </c>
      <c r="E965" s="278">
        <v>562299.16</v>
      </c>
    </row>
    <row r="966" spans="1:5" x14ac:dyDescent="0.25">
      <c r="A966">
        <v>37749</v>
      </c>
      <c r="B966" t="s">
        <v>8149</v>
      </c>
      <c r="C966" t="s">
        <v>330</v>
      </c>
      <c r="D966" t="s">
        <v>334</v>
      </c>
      <c r="E966" s="278">
        <v>600371.5</v>
      </c>
    </row>
    <row r="967" spans="1:5" x14ac:dyDescent="0.25">
      <c r="A967">
        <v>44061</v>
      </c>
      <c r="B967" t="s">
        <v>8150</v>
      </c>
      <c r="C967" t="s">
        <v>330</v>
      </c>
      <c r="D967" t="s">
        <v>334</v>
      </c>
      <c r="E967" s="278">
        <v>551316.76</v>
      </c>
    </row>
    <row r="968" spans="1:5" x14ac:dyDescent="0.25">
      <c r="A968">
        <v>1159</v>
      </c>
      <c r="B968" t="s">
        <v>8151</v>
      </c>
      <c r="C968" t="s">
        <v>330</v>
      </c>
      <c r="D968" t="s">
        <v>331</v>
      </c>
      <c r="E968" s="278">
        <v>263519.33</v>
      </c>
    </row>
    <row r="969" spans="1:5" x14ac:dyDescent="0.25">
      <c r="A969">
        <v>12114</v>
      </c>
      <c r="B969" t="s">
        <v>8152</v>
      </c>
      <c r="C969" t="s">
        <v>330</v>
      </c>
      <c r="D969" t="s">
        <v>332</v>
      </c>
      <c r="E969" s="277">
        <v>137.13999999999999</v>
      </c>
    </row>
    <row r="970" spans="1:5" x14ac:dyDescent="0.25">
      <c r="A970">
        <v>38106</v>
      </c>
      <c r="B970" t="s">
        <v>8153</v>
      </c>
      <c r="C970" t="s">
        <v>330</v>
      </c>
      <c r="D970" t="s">
        <v>332</v>
      </c>
      <c r="E970" s="277">
        <v>18.63</v>
      </c>
    </row>
    <row r="971" spans="1:5" x14ac:dyDescent="0.25">
      <c r="A971">
        <v>38085</v>
      </c>
      <c r="B971" t="s">
        <v>8154</v>
      </c>
      <c r="C971" t="s">
        <v>330</v>
      </c>
      <c r="D971" t="s">
        <v>332</v>
      </c>
      <c r="E971" s="277">
        <v>22.01</v>
      </c>
    </row>
    <row r="972" spans="1:5" x14ac:dyDescent="0.25">
      <c r="A972">
        <v>38599</v>
      </c>
      <c r="B972" t="s">
        <v>8155</v>
      </c>
      <c r="C972" t="s">
        <v>330</v>
      </c>
      <c r="D972" t="s">
        <v>332</v>
      </c>
      <c r="E972" s="277">
        <v>6.44</v>
      </c>
    </row>
    <row r="973" spans="1:5" x14ac:dyDescent="0.25">
      <c r="A973">
        <v>38596</v>
      </c>
      <c r="B973" t="s">
        <v>8156</v>
      </c>
      <c r="C973" t="s">
        <v>330</v>
      </c>
      <c r="D973" t="s">
        <v>332</v>
      </c>
      <c r="E973" s="277">
        <v>5.35</v>
      </c>
    </row>
    <row r="974" spans="1:5" x14ac:dyDescent="0.25">
      <c r="A974">
        <v>38600</v>
      </c>
      <c r="B974" t="s">
        <v>8157</v>
      </c>
      <c r="C974" t="s">
        <v>330</v>
      </c>
      <c r="D974" t="s">
        <v>332</v>
      </c>
      <c r="E974" s="277">
        <v>6.83</v>
      </c>
    </row>
    <row r="975" spans="1:5" x14ac:dyDescent="0.25">
      <c r="A975">
        <v>38597</v>
      </c>
      <c r="B975" t="s">
        <v>8158</v>
      </c>
      <c r="C975" t="s">
        <v>330</v>
      </c>
      <c r="D975" t="s">
        <v>332</v>
      </c>
      <c r="E975" s="277">
        <v>5.38</v>
      </c>
    </row>
    <row r="976" spans="1:5" x14ac:dyDescent="0.25">
      <c r="A976">
        <v>659</v>
      </c>
      <c r="B976" t="s">
        <v>8159</v>
      </c>
      <c r="C976" t="s">
        <v>330</v>
      </c>
      <c r="D976" t="s">
        <v>332</v>
      </c>
      <c r="E976" s="277">
        <v>3.09</v>
      </c>
    </row>
    <row r="977" spans="1:5" x14ac:dyDescent="0.25">
      <c r="A977">
        <v>660</v>
      </c>
      <c r="B977" t="s">
        <v>8160</v>
      </c>
      <c r="C977" t="s">
        <v>330</v>
      </c>
      <c r="D977" t="s">
        <v>332</v>
      </c>
      <c r="E977" s="277">
        <v>3.71</v>
      </c>
    </row>
    <row r="978" spans="1:5" x14ac:dyDescent="0.25">
      <c r="A978">
        <v>658</v>
      </c>
      <c r="B978" t="s">
        <v>8161</v>
      </c>
      <c r="C978" t="s">
        <v>330</v>
      </c>
      <c r="D978" t="s">
        <v>332</v>
      </c>
      <c r="E978" s="277">
        <v>2.09</v>
      </c>
    </row>
    <row r="979" spans="1:5" x14ac:dyDescent="0.25">
      <c r="A979">
        <v>38548</v>
      </c>
      <c r="B979" t="s">
        <v>8162</v>
      </c>
      <c r="C979" t="s">
        <v>330</v>
      </c>
      <c r="D979" t="s">
        <v>332</v>
      </c>
      <c r="E979" s="277">
        <v>2.14</v>
      </c>
    </row>
    <row r="980" spans="1:5" x14ac:dyDescent="0.25">
      <c r="A980">
        <v>34649</v>
      </c>
      <c r="B980" t="s">
        <v>8163</v>
      </c>
      <c r="C980" t="s">
        <v>330</v>
      </c>
      <c r="D980" t="s">
        <v>332</v>
      </c>
      <c r="E980" s="277">
        <v>2.9</v>
      </c>
    </row>
    <row r="981" spans="1:5" x14ac:dyDescent="0.25">
      <c r="A981">
        <v>34655</v>
      </c>
      <c r="B981" t="s">
        <v>8164</v>
      </c>
      <c r="C981" t="s">
        <v>330</v>
      </c>
      <c r="D981" t="s">
        <v>332</v>
      </c>
      <c r="E981" s="277">
        <v>3.85</v>
      </c>
    </row>
    <row r="982" spans="1:5" x14ac:dyDescent="0.25">
      <c r="A982">
        <v>40607</v>
      </c>
      <c r="B982" t="s">
        <v>8165</v>
      </c>
      <c r="C982" t="s">
        <v>330</v>
      </c>
      <c r="D982" t="s">
        <v>334</v>
      </c>
      <c r="E982" s="277">
        <v>4.18</v>
      </c>
    </row>
    <row r="983" spans="1:5" x14ac:dyDescent="0.25">
      <c r="A983">
        <v>567</v>
      </c>
      <c r="B983" t="s">
        <v>12889</v>
      </c>
      <c r="C983" t="s">
        <v>335</v>
      </c>
      <c r="D983" t="s">
        <v>332</v>
      </c>
      <c r="E983" s="277">
        <v>13.87</v>
      </c>
    </row>
    <row r="984" spans="1:5" x14ac:dyDescent="0.25">
      <c r="A984">
        <v>574</v>
      </c>
      <c r="B984" t="s">
        <v>12890</v>
      </c>
      <c r="C984" t="s">
        <v>335</v>
      </c>
      <c r="D984" t="s">
        <v>332</v>
      </c>
      <c r="E984" s="277">
        <v>36.47</v>
      </c>
    </row>
    <row r="985" spans="1:5" x14ac:dyDescent="0.25">
      <c r="A985">
        <v>568</v>
      </c>
      <c r="B985" t="s">
        <v>12891</v>
      </c>
      <c r="C985" t="s">
        <v>335</v>
      </c>
      <c r="D985" t="s">
        <v>332</v>
      </c>
      <c r="E985" s="277">
        <v>76.86</v>
      </c>
    </row>
    <row r="986" spans="1:5" x14ac:dyDescent="0.25">
      <c r="A986">
        <v>585</v>
      </c>
      <c r="B986" t="s">
        <v>8166</v>
      </c>
      <c r="C986" t="s">
        <v>336</v>
      </c>
      <c r="D986" t="s">
        <v>334</v>
      </c>
      <c r="E986" s="277">
        <v>33.130000000000003</v>
      </c>
    </row>
    <row r="987" spans="1:5" x14ac:dyDescent="0.25">
      <c r="A987">
        <v>4777</v>
      </c>
      <c r="B987" t="s">
        <v>8167</v>
      </c>
      <c r="C987" t="s">
        <v>336</v>
      </c>
      <c r="D987" t="s">
        <v>334</v>
      </c>
      <c r="E987" s="277">
        <v>10.69</v>
      </c>
    </row>
    <row r="988" spans="1:5" x14ac:dyDescent="0.25">
      <c r="A988">
        <v>587</v>
      </c>
      <c r="B988" t="s">
        <v>8168</v>
      </c>
      <c r="C988" t="s">
        <v>336</v>
      </c>
      <c r="D988" t="s">
        <v>334</v>
      </c>
      <c r="E988" s="277">
        <v>35.5</v>
      </c>
    </row>
    <row r="989" spans="1:5" x14ac:dyDescent="0.25">
      <c r="A989">
        <v>590</v>
      </c>
      <c r="B989" t="s">
        <v>8169</v>
      </c>
      <c r="C989" t="s">
        <v>336</v>
      </c>
      <c r="D989" t="s">
        <v>334</v>
      </c>
      <c r="E989" s="277">
        <v>34.31</v>
      </c>
    </row>
    <row r="990" spans="1:5" x14ac:dyDescent="0.25">
      <c r="A990">
        <v>592</v>
      </c>
      <c r="B990" t="s">
        <v>8170</v>
      </c>
      <c r="C990" t="s">
        <v>336</v>
      </c>
      <c r="D990" t="s">
        <v>334</v>
      </c>
      <c r="E990" s="277">
        <v>35.5</v>
      </c>
    </row>
    <row r="991" spans="1:5" x14ac:dyDescent="0.25">
      <c r="A991">
        <v>586</v>
      </c>
      <c r="B991" t="s">
        <v>8171</v>
      </c>
      <c r="C991" t="s">
        <v>335</v>
      </c>
      <c r="D991" t="s">
        <v>334</v>
      </c>
      <c r="E991" s="277">
        <v>20.87</v>
      </c>
    </row>
    <row r="992" spans="1:5" x14ac:dyDescent="0.25">
      <c r="A992">
        <v>591</v>
      </c>
      <c r="B992" t="s">
        <v>8172</v>
      </c>
      <c r="C992" t="s">
        <v>336</v>
      </c>
      <c r="D992" t="s">
        <v>334</v>
      </c>
      <c r="E992" s="277">
        <v>33.130000000000003</v>
      </c>
    </row>
    <row r="993" spans="1:5" x14ac:dyDescent="0.25">
      <c r="A993">
        <v>588</v>
      </c>
      <c r="B993" t="s">
        <v>8173</v>
      </c>
      <c r="C993" t="s">
        <v>335</v>
      </c>
      <c r="D993" t="s">
        <v>334</v>
      </c>
      <c r="E993" s="277">
        <v>33.01</v>
      </c>
    </row>
    <row r="994" spans="1:5" x14ac:dyDescent="0.25">
      <c r="A994">
        <v>589</v>
      </c>
      <c r="B994" t="s">
        <v>8174</v>
      </c>
      <c r="C994" t="s">
        <v>335</v>
      </c>
      <c r="D994" t="s">
        <v>334</v>
      </c>
      <c r="E994" s="277">
        <v>55.8</v>
      </c>
    </row>
    <row r="995" spans="1:5" x14ac:dyDescent="0.25">
      <c r="A995">
        <v>584</v>
      </c>
      <c r="B995" t="s">
        <v>8175</v>
      </c>
      <c r="C995" t="s">
        <v>335</v>
      </c>
      <c r="D995" t="s">
        <v>334</v>
      </c>
      <c r="E995" s="277">
        <v>35.26</v>
      </c>
    </row>
    <row r="996" spans="1:5" x14ac:dyDescent="0.25">
      <c r="A996">
        <v>1165</v>
      </c>
      <c r="B996" t="s">
        <v>8176</v>
      </c>
      <c r="C996" t="s">
        <v>330</v>
      </c>
      <c r="D996" t="s">
        <v>334</v>
      </c>
      <c r="E996" s="277">
        <v>20.11</v>
      </c>
    </row>
    <row r="997" spans="1:5" x14ac:dyDescent="0.25">
      <c r="A997">
        <v>1164</v>
      </c>
      <c r="B997" t="s">
        <v>8177</v>
      </c>
      <c r="C997" t="s">
        <v>330</v>
      </c>
      <c r="D997" t="s">
        <v>334</v>
      </c>
      <c r="E997" s="277">
        <v>16.29</v>
      </c>
    </row>
    <row r="998" spans="1:5" x14ac:dyDescent="0.25">
      <c r="A998">
        <v>1162</v>
      </c>
      <c r="B998" t="s">
        <v>8178</v>
      </c>
      <c r="C998" t="s">
        <v>330</v>
      </c>
      <c r="D998" t="s">
        <v>334</v>
      </c>
      <c r="E998" s="277">
        <v>5.66</v>
      </c>
    </row>
    <row r="999" spans="1:5" x14ac:dyDescent="0.25">
      <c r="A999">
        <v>12395</v>
      </c>
      <c r="B999" t="s">
        <v>8179</v>
      </c>
      <c r="C999" t="s">
        <v>330</v>
      </c>
      <c r="D999" t="s">
        <v>334</v>
      </c>
      <c r="E999" s="277">
        <v>5.5</v>
      </c>
    </row>
    <row r="1000" spans="1:5" x14ac:dyDescent="0.25">
      <c r="A1000">
        <v>1170</v>
      </c>
      <c r="B1000" t="s">
        <v>8180</v>
      </c>
      <c r="C1000" t="s">
        <v>330</v>
      </c>
      <c r="D1000" t="s">
        <v>334</v>
      </c>
      <c r="E1000" s="277">
        <v>10.67</v>
      </c>
    </row>
    <row r="1001" spans="1:5" x14ac:dyDescent="0.25">
      <c r="A1001">
        <v>1169</v>
      </c>
      <c r="B1001" t="s">
        <v>8181</v>
      </c>
      <c r="C1001" t="s">
        <v>330</v>
      </c>
      <c r="D1001" t="s">
        <v>334</v>
      </c>
      <c r="E1001" s="277">
        <v>52.4</v>
      </c>
    </row>
    <row r="1002" spans="1:5" x14ac:dyDescent="0.25">
      <c r="A1002">
        <v>1166</v>
      </c>
      <c r="B1002" t="s">
        <v>8182</v>
      </c>
      <c r="C1002" t="s">
        <v>330</v>
      </c>
      <c r="D1002" t="s">
        <v>334</v>
      </c>
      <c r="E1002" s="277">
        <v>29.05</v>
      </c>
    </row>
    <row r="1003" spans="1:5" x14ac:dyDescent="0.25">
      <c r="A1003">
        <v>1163</v>
      </c>
      <c r="B1003" t="s">
        <v>8183</v>
      </c>
      <c r="C1003" t="s">
        <v>330</v>
      </c>
      <c r="D1003" t="s">
        <v>334</v>
      </c>
      <c r="E1003" s="277">
        <v>7.32</v>
      </c>
    </row>
    <row r="1004" spans="1:5" x14ac:dyDescent="0.25">
      <c r="A1004">
        <v>12396</v>
      </c>
      <c r="B1004" t="s">
        <v>8184</v>
      </c>
      <c r="C1004" t="s">
        <v>330</v>
      </c>
      <c r="D1004" t="s">
        <v>334</v>
      </c>
      <c r="E1004" s="277">
        <v>5.5</v>
      </c>
    </row>
    <row r="1005" spans="1:5" x14ac:dyDescent="0.25">
      <c r="A1005">
        <v>1168</v>
      </c>
      <c r="B1005" t="s">
        <v>8185</v>
      </c>
      <c r="C1005" t="s">
        <v>330</v>
      </c>
      <c r="D1005" t="s">
        <v>334</v>
      </c>
      <c r="E1005" s="277">
        <v>74.7</v>
      </c>
    </row>
    <row r="1006" spans="1:5" x14ac:dyDescent="0.25">
      <c r="A1006">
        <v>1167</v>
      </c>
      <c r="B1006" t="s">
        <v>8186</v>
      </c>
      <c r="C1006" t="s">
        <v>330</v>
      </c>
      <c r="D1006" t="s">
        <v>334</v>
      </c>
      <c r="E1006" s="277">
        <v>124.96</v>
      </c>
    </row>
    <row r="1007" spans="1:5" x14ac:dyDescent="0.25">
      <c r="A1007">
        <v>36331</v>
      </c>
      <c r="B1007" t="s">
        <v>8187</v>
      </c>
      <c r="C1007" t="s">
        <v>330</v>
      </c>
      <c r="D1007" t="s">
        <v>334</v>
      </c>
      <c r="E1007" s="277">
        <v>2.2999999999999998</v>
      </c>
    </row>
    <row r="1008" spans="1:5" x14ac:dyDescent="0.25">
      <c r="A1008">
        <v>36346</v>
      </c>
      <c r="B1008" t="s">
        <v>8188</v>
      </c>
      <c r="C1008" t="s">
        <v>330</v>
      </c>
      <c r="D1008" t="s">
        <v>334</v>
      </c>
      <c r="E1008" s="277">
        <v>3.45</v>
      </c>
    </row>
    <row r="1009" spans="1:5" x14ac:dyDescent="0.25">
      <c r="A1009">
        <v>1197</v>
      </c>
      <c r="B1009" t="s">
        <v>8189</v>
      </c>
      <c r="C1009" t="s">
        <v>330</v>
      </c>
      <c r="D1009" t="s">
        <v>332</v>
      </c>
      <c r="E1009" s="277">
        <v>2.14</v>
      </c>
    </row>
    <row r="1010" spans="1:5" x14ac:dyDescent="0.25">
      <c r="A1010">
        <v>1202</v>
      </c>
      <c r="B1010" t="s">
        <v>8190</v>
      </c>
      <c r="C1010" t="s">
        <v>330</v>
      </c>
      <c r="D1010" t="s">
        <v>332</v>
      </c>
      <c r="E1010" s="277">
        <v>6.08</v>
      </c>
    </row>
    <row r="1011" spans="1:5" x14ac:dyDescent="0.25">
      <c r="A1011">
        <v>1198</v>
      </c>
      <c r="B1011" t="s">
        <v>8191</v>
      </c>
      <c r="C1011" t="s">
        <v>330</v>
      </c>
      <c r="D1011" t="s">
        <v>332</v>
      </c>
      <c r="E1011" s="277">
        <v>2.81</v>
      </c>
    </row>
    <row r="1012" spans="1:5" x14ac:dyDescent="0.25">
      <c r="A1012">
        <v>20088</v>
      </c>
      <c r="B1012" t="s">
        <v>12892</v>
      </c>
      <c r="C1012" t="s">
        <v>330</v>
      </c>
      <c r="D1012" t="s">
        <v>332</v>
      </c>
      <c r="E1012" s="277">
        <v>13.08</v>
      </c>
    </row>
    <row r="1013" spans="1:5" x14ac:dyDescent="0.25">
      <c r="A1013">
        <v>20089</v>
      </c>
      <c r="B1013" t="s">
        <v>12893</v>
      </c>
      <c r="C1013" t="s">
        <v>330</v>
      </c>
      <c r="D1013" t="s">
        <v>332</v>
      </c>
      <c r="E1013" s="277">
        <v>64.099999999999994</v>
      </c>
    </row>
    <row r="1014" spans="1:5" x14ac:dyDescent="0.25">
      <c r="A1014">
        <v>20087</v>
      </c>
      <c r="B1014" t="s">
        <v>12894</v>
      </c>
      <c r="C1014" t="s">
        <v>330</v>
      </c>
      <c r="D1014" t="s">
        <v>332</v>
      </c>
      <c r="E1014" s="277">
        <v>10.82</v>
      </c>
    </row>
    <row r="1015" spans="1:5" x14ac:dyDescent="0.25">
      <c r="A1015">
        <v>1200</v>
      </c>
      <c r="B1015" t="s">
        <v>8192</v>
      </c>
      <c r="C1015" t="s">
        <v>330</v>
      </c>
      <c r="D1015" t="s">
        <v>332</v>
      </c>
      <c r="E1015" s="277">
        <v>9.83</v>
      </c>
    </row>
    <row r="1016" spans="1:5" x14ac:dyDescent="0.25">
      <c r="A1016">
        <v>12909</v>
      </c>
      <c r="B1016" t="s">
        <v>8193</v>
      </c>
      <c r="C1016" t="s">
        <v>330</v>
      </c>
      <c r="D1016" t="s">
        <v>332</v>
      </c>
      <c r="E1016" s="277">
        <v>4.5599999999999996</v>
      </c>
    </row>
    <row r="1017" spans="1:5" x14ac:dyDescent="0.25">
      <c r="A1017">
        <v>12910</v>
      </c>
      <c r="B1017" t="s">
        <v>8194</v>
      </c>
      <c r="C1017" t="s">
        <v>330</v>
      </c>
      <c r="D1017" t="s">
        <v>332</v>
      </c>
      <c r="E1017" s="277">
        <v>8.19</v>
      </c>
    </row>
    <row r="1018" spans="1:5" x14ac:dyDescent="0.25">
      <c r="A1018">
        <v>1191</v>
      </c>
      <c r="B1018" t="s">
        <v>8195</v>
      </c>
      <c r="C1018" t="s">
        <v>330</v>
      </c>
      <c r="D1018" t="s">
        <v>332</v>
      </c>
      <c r="E1018" s="277">
        <v>1.53</v>
      </c>
    </row>
    <row r="1019" spans="1:5" x14ac:dyDescent="0.25">
      <c r="A1019">
        <v>1185</v>
      </c>
      <c r="B1019" t="s">
        <v>8196</v>
      </c>
      <c r="C1019" t="s">
        <v>330</v>
      </c>
      <c r="D1019" t="s">
        <v>332</v>
      </c>
      <c r="E1019" s="277">
        <v>1.53</v>
      </c>
    </row>
    <row r="1020" spans="1:5" x14ac:dyDescent="0.25">
      <c r="A1020">
        <v>1189</v>
      </c>
      <c r="B1020" t="s">
        <v>8197</v>
      </c>
      <c r="C1020" t="s">
        <v>330</v>
      </c>
      <c r="D1020" t="s">
        <v>332</v>
      </c>
      <c r="E1020" s="277">
        <v>2.5</v>
      </c>
    </row>
    <row r="1021" spans="1:5" x14ac:dyDescent="0.25">
      <c r="A1021">
        <v>1193</v>
      </c>
      <c r="B1021" t="s">
        <v>8198</v>
      </c>
      <c r="C1021" t="s">
        <v>330</v>
      </c>
      <c r="D1021" t="s">
        <v>332</v>
      </c>
      <c r="E1021" s="277">
        <v>4.8099999999999996</v>
      </c>
    </row>
    <row r="1022" spans="1:5" x14ac:dyDescent="0.25">
      <c r="A1022">
        <v>1194</v>
      </c>
      <c r="B1022" t="s">
        <v>8199</v>
      </c>
      <c r="C1022" t="s">
        <v>330</v>
      </c>
      <c r="D1022" t="s">
        <v>332</v>
      </c>
      <c r="E1022" s="277">
        <v>8.68</v>
      </c>
    </row>
    <row r="1023" spans="1:5" x14ac:dyDescent="0.25">
      <c r="A1023">
        <v>1195</v>
      </c>
      <c r="B1023" t="s">
        <v>8200</v>
      </c>
      <c r="C1023" t="s">
        <v>330</v>
      </c>
      <c r="D1023" t="s">
        <v>332</v>
      </c>
      <c r="E1023" s="277">
        <v>14.61</v>
      </c>
    </row>
    <row r="1024" spans="1:5" x14ac:dyDescent="0.25">
      <c r="A1024">
        <v>1204</v>
      </c>
      <c r="B1024" t="s">
        <v>8201</v>
      </c>
      <c r="C1024" t="s">
        <v>330</v>
      </c>
      <c r="D1024" t="s">
        <v>332</v>
      </c>
      <c r="E1024" s="277">
        <v>25.55</v>
      </c>
    </row>
    <row r="1025" spans="1:5" x14ac:dyDescent="0.25">
      <c r="A1025">
        <v>1207</v>
      </c>
      <c r="B1025" t="s">
        <v>8202</v>
      </c>
      <c r="C1025" t="s">
        <v>330</v>
      </c>
      <c r="D1025" t="s">
        <v>334</v>
      </c>
      <c r="E1025" s="277">
        <v>34.340000000000003</v>
      </c>
    </row>
    <row r="1026" spans="1:5" x14ac:dyDescent="0.25">
      <c r="A1026">
        <v>1206</v>
      </c>
      <c r="B1026" t="s">
        <v>8203</v>
      </c>
      <c r="C1026" t="s">
        <v>330</v>
      </c>
      <c r="D1026" t="s">
        <v>334</v>
      </c>
      <c r="E1026" s="277">
        <v>8.61</v>
      </c>
    </row>
    <row r="1027" spans="1:5" x14ac:dyDescent="0.25">
      <c r="A1027">
        <v>1183</v>
      </c>
      <c r="B1027" t="s">
        <v>8204</v>
      </c>
      <c r="C1027" t="s">
        <v>330</v>
      </c>
      <c r="D1027" t="s">
        <v>334</v>
      </c>
      <c r="E1027" s="277">
        <v>22.42</v>
      </c>
    </row>
    <row r="1028" spans="1:5" x14ac:dyDescent="0.25">
      <c r="A1028">
        <v>42685</v>
      </c>
      <c r="B1028" t="s">
        <v>8205</v>
      </c>
      <c r="C1028" t="s">
        <v>330</v>
      </c>
      <c r="D1028" t="s">
        <v>332</v>
      </c>
      <c r="E1028" s="277">
        <v>66.430000000000007</v>
      </c>
    </row>
    <row r="1029" spans="1:5" x14ac:dyDescent="0.25">
      <c r="A1029">
        <v>42686</v>
      </c>
      <c r="B1029" t="s">
        <v>8206</v>
      </c>
      <c r="C1029" t="s">
        <v>330</v>
      </c>
      <c r="D1029" t="s">
        <v>332</v>
      </c>
      <c r="E1029" s="277">
        <v>73.17</v>
      </c>
    </row>
    <row r="1030" spans="1:5" x14ac:dyDescent="0.25">
      <c r="A1030">
        <v>12894</v>
      </c>
      <c r="B1030" t="s">
        <v>8207</v>
      </c>
      <c r="C1030" t="s">
        <v>330</v>
      </c>
      <c r="D1030" t="s">
        <v>332</v>
      </c>
      <c r="E1030" s="277">
        <v>16.02</v>
      </c>
    </row>
    <row r="1031" spans="1:5" x14ac:dyDescent="0.25">
      <c r="A1031">
        <v>12895</v>
      </c>
      <c r="B1031" t="s">
        <v>8208</v>
      </c>
      <c r="C1031" t="s">
        <v>330</v>
      </c>
      <c r="D1031" t="s">
        <v>331</v>
      </c>
      <c r="E1031" s="277">
        <v>12.33</v>
      </c>
    </row>
    <row r="1032" spans="1:5" x14ac:dyDescent="0.25">
      <c r="A1032">
        <v>1631</v>
      </c>
      <c r="B1032" t="s">
        <v>8209</v>
      </c>
      <c r="C1032" t="s">
        <v>330</v>
      </c>
      <c r="D1032" t="s">
        <v>332</v>
      </c>
      <c r="E1032" s="277">
        <v>110.28</v>
      </c>
    </row>
    <row r="1033" spans="1:5" x14ac:dyDescent="0.25">
      <c r="A1033">
        <v>1633</v>
      </c>
      <c r="B1033" t="s">
        <v>8210</v>
      </c>
      <c r="C1033" t="s">
        <v>330</v>
      </c>
      <c r="D1033" t="s">
        <v>332</v>
      </c>
      <c r="E1033" s="277">
        <v>187.37</v>
      </c>
    </row>
    <row r="1034" spans="1:5" x14ac:dyDescent="0.25">
      <c r="A1034">
        <v>10818</v>
      </c>
      <c r="B1034" t="s">
        <v>8211</v>
      </c>
      <c r="C1034" t="s">
        <v>336</v>
      </c>
      <c r="D1034" t="s">
        <v>334</v>
      </c>
      <c r="E1034" s="277">
        <v>49.94</v>
      </c>
    </row>
    <row r="1035" spans="1:5" x14ac:dyDescent="0.25">
      <c r="A1035">
        <v>41410</v>
      </c>
      <c r="B1035" t="s">
        <v>8212</v>
      </c>
      <c r="C1035" t="s">
        <v>330</v>
      </c>
      <c r="D1035" t="s">
        <v>332</v>
      </c>
      <c r="E1035" s="277">
        <v>78.849999999999994</v>
      </c>
    </row>
    <row r="1036" spans="1:5" x14ac:dyDescent="0.25">
      <c r="A1036">
        <v>41411</v>
      </c>
      <c r="B1036" t="s">
        <v>8213</v>
      </c>
      <c r="C1036" t="s">
        <v>330</v>
      </c>
      <c r="D1036" t="s">
        <v>332</v>
      </c>
      <c r="E1036" s="277">
        <v>71.489999999999995</v>
      </c>
    </row>
    <row r="1037" spans="1:5" x14ac:dyDescent="0.25">
      <c r="A1037">
        <v>41412</v>
      </c>
      <c r="B1037" t="s">
        <v>8214</v>
      </c>
      <c r="C1037" t="s">
        <v>330</v>
      </c>
      <c r="D1037" t="s">
        <v>332</v>
      </c>
      <c r="E1037" s="277">
        <v>138.27000000000001</v>
      </c>
    </row>
    <row r="1038" spans="1:5" x14ac:dyDescent="0.25">
      <c r="A1038">
        <v>41413</v>
      </c>
      <c r="B1038" t="s">
        <v>8215</v>
      </c>
      <c r="C1038" t="s">
        <v>330</v>
      </c>
      <c r="D1038" t="s">
        <v>332</v>
      </c>
      <c r="E1038" s="277">
        <v>124.42</v>
      </c>
    </row>
    <row r="1039" spans="1:5" x14ac:dyDescent="0.25">
      <c r="A1039">
        <v>39359</v>
      </c>
      <c r="B1039" t="s">
        <v>8216</v>
      </c>
      <c r="C1039" t="s">
        <v>330</v>
      </c>
      <c r="D1039" t="s">
        <v>334</v>
      </c>
      <c r="E1039" s="277">
        <v>25.68</v>
      </c>
    </row>
    <row r="1040" spans="1:5" x14ac:dyDescent="0.25">
      <c r="A1040">
        <v>39360</v>
      </c>
      <c r="B1040" t="s">
        <v>8217</v>
      </c>
      <c r="C1040" t="s">
        <v>330</v>
      </c>
      <c r="D1040" t="s">
        <v>334</v>
      </c>
      <c r="E1040" s="277">
        <v>23.34</v>
      </c>
    </row>
    <row r="1041" spans="1:5" x14ac:dyDescent="0.25">
      <c r="A1041">
        <v>10710</v>
      </c>
      <c r="B1041" t="s">
        <v>8218</v>
      </c>
      <c r="C1041" t="s">
        <v>333</v>
      </c>
      <c r="D1041" t="s">
        <v>334</v>
      </c>
      <c r="E1041" s="277">
        <v>135</v>
      </c>
    </row>
    <row r="1042" spans="1:5" x14ac:dyDescent="0.25">
      <c r="A1042">
        <v>10709</v>
      </c>
      <c r="B1042" t="s">
        <v>8219</v>
      </c>
      <c r="C1042" t="s">
        <v>333</v>
      </c>
      <c r="D1042" t="s">
        <v>334</v>
      </c>
      <c r="E1042" s="277">
        <v>165.85</v>
      </c>
    </row>
    <row r="1043" spans="1:5" x14ac:dyDescent="0.25">
      <c r="A1043">
        <v>39636</v>
      </c>
      <c r="B1043" t="s">
        <v>8220</v>
      </c>
      <c r="C1043" t="s">
        <v>333</v>
      </c>
      <c r="D1043" t="s">
        <v>334</v>
      </c>
      <c r="E1043" s="277">
        <v>169.36</v>
      </c>
    </row>
    <row r="1044" spans="1:5" x14ac:dyDescent="0.25">
      <c r="A1044">
        <v>10708</v>
      </c>
      <c r="B1044" t="s">
        <v>8221</v>
      </c>
      <c r="C1044" t="s">
        <v>333</v>
      </c>
      <c r="D1044" t="s">
        <v>334</v>
      </c>
      <c r="E1044" s="277">
        <v>52.26</v>
      </c>
    </row>
    <row r="1045" spans="1:5" x14ac:dyDescent="0.25">
      <c r="A1045">
        <v>39635</v>
      </c>
      <c r="B1045" t="s">
        <v>8222</v>
      </c>
      <c r="C1045" t="s">
        <v>333</v>
      </c>
      <c r="D1045" t="s">
        <v>334</v>
      </c>
      <c r="E1045" s="277">
        <v>88.97</v>
      </c>
    </row>
    <row r="1046" spans="1:5" x14ac:dyDescent="0.25">
      <c r="A1046">
        <v>6117</v>
      </c>
      <c r="B1046" t="s">
        <v>8223</v>
      </c>
      <c r="C1046" t="s">
        <v>341</v>
      </c>
      <c r="D1046" t="s">
        <v>332</v>
      </c>
      <c r="E1046" s="277">
        <v>11.57</v>
      </c>
    </row>
    <row r="1047" spans="1:5" x14ac:dyDescent="0.25">
      <c r="A1047">
        <v>40913</v>
      </c>
      <c r="B1047" t="s">
        <v>8224</v>
      </c>
      <c r="C1047" t="s">
        <v>342</v>
      </c>
      <c r="D1047" t="s">
        <v>332</v>
      </c>
      <c r="E1047" s="278">
        <v>2037.23</v>
      </c>
    </row>
    <row r="1048" spans="1:5" x14ac:dyDescent="0.25">
      <c r="A1048">
        <v>1214</v>
      </c>
      <c r="B1048" t="s">
        <v>8225</v>
      </c>
      <c r="C1048" t="s">
        <v>341</v>
      </c>
      <c r="D1048" t="s">
        <v>332</v>
      </c>
      <c r="E1048" s="277">
        <v>16.760000000000002</v>
      </c>
    </row>
    <row r="1049" spans="1:5" x14ac:dyDescent="0.25">
      <c r="A1049">
        <v>40915</v>
      </c>
      <c r="B1049" t="s">
        <v>8226</v>
      </c>
      <c r="C1049" t="s">
        <v>342</v>
      </c>
      <c r="D1049" t="s">
        <v>332</v>
      </c>
      <c r="E1049" s="278">
        <v>2947.3</v>
      </c>
    </row>
    <row r="1050" spans="1:5" x14ac:dyDescent="0.25">
      <c r="A1050">
        <v>1213</v>
      </c>
      <c r="B1050" t="s">
        <v>8227</v>
      </c>
      <c r="C1050" t="s">
        <v>341</v>
      </c>
      <c r="D1050" t="s">
        <v>331</v>
      </c>
      <c r="E1050" s="277">
        <v>17.809999999999999</v>
      </c>
    </row>
    <row r="1051" spans="1:5" x14ac:dyDescent="0.25">
      <c r="A1051">
        <v>40914</v>
      </c>
      <c r="B1051" t="s">
        <v>8228</v>
      </c>
      <c r="C1051" t="s">
        <v>342</v>
      </c>
      <c r="D1051" t="s">
        <v>332</v>
      </c>
      <c r="E1051" s="278">
        <v>3129.94</v>
      </c>
    </row>
    <row r="1052" spans="1:5" x14ac:dyDescent="0.25">
      <c r="A1052">
        <v>5091</v>
      </c>
      <c r="B1052" t="s">
        <v>8229</v>
      </c>
      <c r="C1052" t="s">
        <v>330</v>
      </c>
      <c r="D1052" t="s">
        <v>332</v>
      </c>
      <c r="E1052" s="277">
        <v>19.22</v>
      </c>
    </row>
    <row r="1053" spans="1:5" x14ac:dyDescent="0.25">
      <c r="A1053">
        <v>14615</v>
      </c>
      <c r="B1053" t="s">
        <v>8230</v>
      </c>
      <c r="C1053" t="s">
        <v>330</v>
      </c>
      <c r="D1053" t="s">
        <v>332</v>
      </c>
      <c r="E1053" s="278">
        <v>3930.76</v>
      </c>
    </row>
    <row r="1054" spans="1:5" x14ac:dyDescent="0.25">
      <c r="A1054">
        <v>2711</v>
      </c>
      <c r="B1054" t="s">
        <v>8231</v>
      </c>
      <c r="C1054" t="s">
        <v>330</v>
      </c>
      <c r="D1054" t="s">
        <v>331</v>
      </c>
      <c r="E1054" s="277">
        <v>214.45</v>
      </c>
    </row>
    <row r="1055" spans="1:5" x14ac:dyDescent="0.25">
      <c r="A1055">
        <v>37727</v>
      </c>
      <c r="B1055" t="s">
        <v>8232</v>
      </c>
      <c r="C1055" t="s">
        <v>330</v>
      </c>
      <c r="D1055" t="s">
        <v>334</v>
      </c>
      <c r="E1055" s="278">
        <v>17000</v>
      </c>
    </row>
    <row r="1056" spans="1:5" x14ac:dyDescent="0.25">
      <c r="A1056">
        <v>37728</v>
      </c>
      <c r="B1056" t="s">
        <v>8233</v>
      </c>
      <c r="C1056" t="s">
        <v>330</v>
      </c>
      <c r="D1056" t="s">
        <v>334</v>
      </c>
      <c r="E1056" s="278">
        <v>23062.93</v>
      </c>
    </row>
    <row r="1057" spans="1:5" x14ac:dyDescent="0.25">
      <c r="A1057">
        <v>37729</v>
      </c>
      <c r="B1057" t="s">
        <v>8234</v>
      </c>
      <c r="C1057" t="s">
        <v>330</v>
      </c>
      <c r="D1057" t="s">
        <v>334</v>
      </c>
      <c r="E1057" s="278">
        <v>24965.03</v>
      </c>
    </row>
    <row r="1058" spans="1:5" x14ac:dyDescent="0.25">
      <c r="A1058">
        <v>37730</v>
      </c>
      <c r="B1058" t="s">
        <v>8235</v>
      </c>
      <c r="C1058" t="s">
        <v>330</v>
      </c>
      <c r="D1058" t="s">
        <v>334</v>
      </c>
      <c r="E1058" s="278">
        <v>26867.13</v>
      </c>
    </row>
    <row r="1059" spans="1:5" x14ac:dyDescent="0.25">
      <c r="A1059">
        <v>37731</v>
      </c>
      <c r="B1059" t="s">
        <v>8236</v>
      </c>
      <c r="C1059" t="s">
        <v>330</v>
      </c>
      <c r="D1059" t="s">
        <v>334</v>
      </c>
      <c r="E1059" s="278">
        <v>28769.23</v>
      </c>
    </row>
    <row r="1060" spans="1:5" x14ac:dyDescent="0.25">
      <c r="A1060">
        <v>37732</v>
      </c>
      <c r="B1060" t="s">
        <v>8237</v>
      </c>
      <c r="C1060" t="s">
        <v>330</v>
      </c>
      <c r="D1060" t="s">
        <v>334</v>
      </c>
      <c r="E1060" s="278">
        <v>32811.18</v>
      </c>
    </row>
    <row r="1061" spans="1:5" x14ac:dyDescent="0.25">
      <c r="A1061">
        <v>42256</v>
      </c>
      <c r="B1061" t="s">
        <v>8238</v>
      </c>
      <c r="C1061" t="s">
        <v>336</v>
      </c>
      <c r="D1061" t="s">
        <v>332</v>
      </c>
      <c r="E1061" s="277">
        <v>7.39</v>
      </c>
    </row>
    <row r="1062" spans="1:5" x14ac:dyDescent="0.25">
      <c r="A1062">
        <v>42250</v>
      </c>
      <c r="B1062" t="s">
        <v>8239</v>
      </c>
      <c r="C1062" t="s">
        <v>356</v>
      </c>
      <c r="D1062" t="s">
        <v>332</v>
      </c>
      <c r="E1062" s="278">
        <v>3325.51</v>
      </c>
    </row>
    <row r="1063" spans="1:5" x14ac:dyDescent="0.25">
      <c r="A1063">
        <v>4743</v>
      </c>
      <c r="B1063" t="s">
        <v>8240</v>
      </c>
      <c r="C1063" t="s">
        <v>340</v>
      </c>
      <c r="D1063" t="s">
        <v>332</v>
      </c>
      <c r="E1063" s="277">
        <v>56.95</v>
      </c>
    </row>
    <row r="1064" spans="1:5" x14ac:dyDescent="0.25">
      <c r="A1064">
        <v>4744</v>
      </c>
      <c r="B1064" t="s">
        <v>8241</v>
      </c>
      <c r="C1064" t="s">
        <v>340</v>
      </c>
      <c r="D1064" t="s">
        <v>332</v>
      </c>
      <c r="E1064" s="277">
        <v>91.12</v>
      </c>
    </row>
    <row r="1065" spans="1:5" x14ac:dyDescent="0.25">
      <c r="A1065">
        <v>4745</v>
      </c>
      <c r="B1065" t="s">
        <v>8242</v>
      </c>
      <c r="C1065" t="s">
        <v>340</v>
      </c>
      <c r="D1065" t="s">
        <v>332</v>
      </c>
      <c r="E1065" s="277">
        <v>109.29</v>
      </c>
    </row>
    <row r="1066" spans="1:5" x14ac:dyDescent="0.25">
      <c r="A1066">
        <v>36496</v>
      </c>
      <c r="B1066" t="s">
        <v>8243</v>
      </c>
      <c r="C1066" t="s">
        <v>330</v>
      </c>
      <c r="D1066" t="s">
        <v>332</v>
      </c>
      <c r="E1066" s="278">
        <v>9980.1299999999992</v>
      </c>
    </row>
    <row r="1067" spans="1:5" x14ac:dyDescent="0.25">
      <c r="A1067">
        <v>10630</v>
      </c>
      <c r="B1067" t="s">
        <v>8244</v>
      </c>
      <c r="C1067" t="s">
        <v>330</v>
      </c>
      <c r="D1067" t="s">
        <v>332</v>
      </c>
      <c r="E1067" s="278">
        <v>719493.19</v>
      </c>
    </row>
    <row r="1068" spans="1:5" x14ac:dyDescent="0.25">
      <c r="A1068">
        <v>37762</v>
      </c>
      <c r="B1068" t="s">
        <v>8245</v>
      </c>
      <c r="C1068" t="s">
        <v>330</v>
      </c>
      <c r="D1068" t="s">
        <v>332</v>
      </c>
      <c r="E1068" s="278">
        <v>617065.47</v>
      </c>
    </row>
    <row r="1069" spans="1:5" x14ac:dyDescent="0.25">
      <c r="A1069">
        <v>37763</v>
      </c>
      <c r="B1069" t="s">
        <v>8246</v>
      </c>
      <c r="C1069" t="s">
        <v>330</v>
      </c>
      <c r="D1069" t="s">
        <v>332</v>
      </c>
      <c r="E1069" s="278">
        <v>624560.09</v>
      </c>
    </row>
    <row r="1070" spans="1:5" x14ac:dyDescent="0.25">
      <c r="A1070">
        <v>41992</v>
      </c>
      <c r="B1070" t="s">
        <v>8247</v>
      </c>
      <c r="C1070" t="s">
        <v>330</v>
      </c>
      <c r="D1070" t="s">
        <v>331</v>
      </c>
      <c r="E1070" s="278">
        <v>710000</v>
      </c>
    </row>
    <row r="1071" spans="1:5" x14ac:dyDescent="0.25">
      <c r="A1071">
        <v>13215</v>
      </c>
      <c r="B1071" t="s">
        <v>8248</v>
      </c>
      <c r="C1071" t="s">
        <v>330</v>
      </c>
      <c r="D1071" t="s">
        <v>332</v>
      </c>
      <c r="E1071" s="278">
        <v>870636.79</v>
      </c>
    </row>
    <row r="1072" spans="1:5" x14ac:dyDescent="0.25">
      <c r="A1072">
        <v>4235</v>
      </c>
      <c r="B1072" t="s">
        <v>8249</v>
      </c>
      <c r="C1072" t="s">
        <v>341</v>
      </c>
      <c r="D1072" t="s">
        <v>332</v>
      </c>
      <c r="E1072" s="277">
        <v>11.55</v>
      </c>
    </row>
    <row r="1073" spans="1:5" x14ac:dyDescent="0.25">
      <c r="A1073">
        <v>40976</v>
      </c>
      <c r="B1073" t="s">
        <v>8250</v>
      </c>
      <c r="C1073" t="s">
        <v>342</v>
      </c>
      <c r="D1073" t="s">
        <v>332</v>
      </c>
      <c r="E1073" s="278">
        <v>2031.13</v>
      </c>
    </row>
    <row r="1074" spans="1:5" x14ac:dyDescent="0.25">
      <c r="A1074">
        <v>43091</v>
      </c>
      <c r="B1074" t="s">
        <v>8251</v>
      </c>
      <c r="C1074" t="s">
        <v>330</v>
      </c>
      <c r="D1074" t="s">
        <v>332</v>
      </c>
      <c r="E1074" s="278">
        <v>6508.88</v>
      </c>
    </row>
    <row r="1075" spans="1:5" x14ac:dyDescent="0.25">
      <c r="A1075">
        <v>43092</v>
      </c>
      <c r="B1075" t="s">
        <v>8252</v>
      </c>
      <c r="C1075" t="s">
        <v>330</v>
      </c>
      <c r="D1075" t="s">
        <v>332</v>
      </c>
      <c r="E1075" s="278">
        <v>8678.5</v>
      </c>
    </row>
    <row r="1076" spans="1:5" x14ac:dyDescent="0.25">
      <c r="A1076">
        <v>43089</v>
      </c>
      <c r="B1076" t="s">
        <v>8253</v>
      </c>
      <c r="C1076" t="s">
        <v>330</v>
      </c>
      <c r="D1076" t="s">
        <v>332</v>
      </c>
      <c r="E1076" s="278">
        <v>1512.48</v>
      </c>
    </row>
    <row r="1077" spans="1:5" x14ac:dyDescent="0.25">
      <c r="A1077">
        <v>43090</v>
      </c>
      <c r="B1077" t="s">
        <v>8254</v>
      </c>
      <c r="C1077" t="s">
        <v>330</v>
      </c>
      <c r="D1077" t="s">
        <v>332</v>
      </c>
      <c r="E1077" s="278">
        <v>3337.88</v>
      </c>
    </row>
    <row r="1078" spans="1:5" x14ac:dyDescent="0.25">
      <c r="A1078">
        <v>41967</v>
      </c>
      <c r="B1078" t="s">
        <v>8255</v>
      </c>
      <c r="C1078" t="s">
        <v>337</v>
      </c>
      <c r="D1078" t="s">
        <v>332</v>
      </c>
      <c r="E1078" s="277">
        <v>20.85</v>
      </c>
    </row>
    <row r="1079" spans="1:5" x14ac:dyDescent="0.25">
      <c r="A1079">
        <v>12760</v>
      </c>
      <c r="B1079" t="s">
        <v>8256</v>
      </c>
      <c r="C1079" t="s">
        <v>333</v>
      </c>
      <c r="D1079" t="s">
        <v>332</v>
      </c>
      <c r="E1079" s="278">
        <v>1273.48</v>
      </c>
    </row>
    <row r="1080" spans="1:5" x14ac:dyDescent="0.25">
      <c r="A1080">
        <v>12759</v>
      </c>
      <c r="B1080" t="s">
        <v>8257</v>
      </c>
      <c r="C1080" t="s">
        <v>333</v>
      </c>
      <c r="D1080" t="s">
        <v>332</v>
      </c>
      <c r="E1080" s="277">
        <v>848.97</v>
      </c>
    </row>
    <row r="1081" spans="1:5" x14ac:dyDescent="0.25">
      <c r="A1081">
        <v>43105</v>
      </c>
      <c r="B1081" t="s">
        <v>8258</v>
      </c>
      <c r="C1081" t="s">
        <v>336</v>
      </c>
      <c r="D1081" t="s">
        <v>334</v>
      </c>
      <c r="E1081" s="277">
        <v>38.799999999999997</v>
      </c>
    </row>
    <row r="1082" spans="1:5" x14ac:dyDescent="0.25">
      <c r="A1082">
        <v>40424</v>
      </c>
      <c r="B1082" t="s">
        <v>8259</v>
      </c>
      <c r="C1082" t="s">
        <v>336</v>
      </c>
      <c r="D1082" t="s">
        <v>334</v>
      </c>
      <c r="E1082" s="277">
        <v>9.86</v>
      </c>
    </row>
    <row r="1083" spans="1:5" x14ac:dyDescent="0.25">
      <c r="A1083">
        <v>1325</v>
      </c>
      <c r="B1083" t="s">
        <v>8260</v>
      </c>
      <c r="C1083" t="s">
        <v>336</v>
      </c>
      <c r="D1083" t="s">
        <v>334</v>
      </c>
      <c r="E1083" s="277">
        <v>10.8</v>
      </c>
    </row>
    <row r="1084" spans="1:5" x14ac:dyDescent="0.25">
      <c r="A1084">
        <v>1327</v>
      </c>
      <c r="B1084" t="s">
        <v>8261</v>
      </c>
      <c r="C1084" t="s">
        <v>336</v>
      </c>
      <c r="D1084" t="s">
        <v>334</v>
      </c>
      <c r="E1084" s="277">
        <v>11.5</v>
      </c>
    </row>
    <row r="1085" spans="1:5" x14ac:dyDescent="0.25">
      <c r="A1085">
        <v>1328</v>
      </c>
      <c r="B1085" t="s">
        <v>8262</v>
      </c>
      <c r="C1085" t="s">
        <v>336</v>
      </c>
      <c r="D1085" t="s">
        <v>334</v>
      </c>
      <c r="E1085" s="277">
        <v>10.82</v>
      </c>
    </row>
    <row r="1086" spans="1:5" x14ac:dyDescent="0.25">
      <c r="A1086">
        <v>1321</v>
      </c>
      <c r="B1086" t="s">
        <v>8263</v>
      </c>
      <c r="C1086" t="s">
        <v>336</v>
      </c>
      <c r="D1086" t="s">
        <v>334</v>
      </c>
      <c r="E1086" s="277">
        <v>10.02</v>
      </c>
    </row>
    <row r="1087" spans="1:5" x14ac:dyDescent="0.25">
      <c r="A1087">
        <v>1318</v>
      </c>
      <c r="B1087" t="s">
        <v>8264</v>
      </c>
      <c r="C1087" t="s">
        <v>336</v>
      </c>
      <c r="D1087" t="s">
        <v>334</v>
      </c>
      <c r="E1087" s="277">
        <v>10.029999999999999</v>
      </c>
    </row>
    <row r="1088" spans="1:5" x14ac:dyDescent="0.25">
      <c r="A1088">
        <v>1322</v>
      </c>
      <c r="B1088" t="s">
        <v>8265</v>
      </c>
      <c r="C1088" t="s">
        <v>336</v>
      </c>
      <c r="D1088" t="s">
        <v>334</v>
      </c>
      <c r="E1088" s="277">
        <v>10.59</v>
      </c>
    </row>
    <row r="1089" spans="1:5" x14ac:dyDescent="0.25">
      <c r="A1089">
        <v>1323</v>
      </c>
      <c r="B1089" t="s">
        <v>8266</v>
      </c>
      <c r="C1089" t="s">
        <v>336</v>
      </c>
      <c r="D1089" t="s">
        <v>334</v>
      </c>
      <c r="E1089" s="277">
        <v>10.59</v>
      </c>
    </row>
    <row r="1090" spans="1:5" x14ac:dyDescent="0.25">
      <c r="A1090">
        <v>1319</v>
      </c>
      <c r="B1090" t="s">
        <v>8267</v>
      </c>
      <c r="C1090" t="s">
        <v>336</v>
      </c>
      <c r="D1090" t="s">
        <v>334</v>
      </c>
      <c r="E1090" s="277">
        <v>8.93</v>
      </c>
    </row>
    <row r="1091" spans="1:5" x14ac:dyDescent="0.25">
      <c r="A1091">
        <v>11026</v>
      </c>
      <c r="B1091" t="s">
        <v>8268</v>
      </c>
      <c r="C1091" t="s">
        <v>336</v>
      </c>
      <c r="D1091" t="s">
        <v>334</v>
      </c>
      <c r="E1091" s="277">
        <v>12.28</v>
      </c>
    </row>
    <row r="1092" spans="1:5" x14ac:dyDescent="0.25">
      <c r="A1092">
        <v>11027</v>
      </c>
      <c r="B1092" t="s">
        <v>8269</v>
      </c>
      <c r="C1092" t="s">
        <v>336</v>
      </c>
      <c r="D1092" t="s">
        <v>334</v>
      </c>
      <c r="E1092" s="277">
        <v>12.78</v>
      </c>
    </row>
    <row r="1093" spans="1:5" x14ac:dyDescent="0.25">
      <c r="A1093">
        <v>11046</v>
      </c>
      <c r="B1093" t="s">
        <v>8270</v>
      </c>
      <c r="C1093" t="s">
        <v>336</v>
      </c>
      <c r="D1093" t="s">
        <v>334</v>
      </c>
      <c r="E1093" s="277">
        <v>12.24</v>
      </c>
    </row>
    <row r="1094" spans="1:5" x14ac:dyDescent="0.25">
      <c r="A1094">
        <v>11047</v>
      </c>
      <c r="B1094" t="s">
        <v>8271</v>
      </c>
      <c r="C1094" t="s">
        <v>336</v>
      </c>
      <c r="D1094" t="s">
        <v>334</v>
      </c>
      <c r="E1094" s="277">
        <v>13.35</v>
      </c>
    </row>
    <row r="1095" spans="1:5" x14ac:dyDescent="0.25">
      <c r="A1095">
        <v>43668</v>
      </c>
      <c r="B1095" t="s">
        <v>8272</v>
      </c>
      <c r="C1095" t="s">
        <v>336</v>
      </c>
      <c r="D1095" t="s">
        <v>334</v>
      </c>
      <c r="E1095" s="277">
        <v>11.78</v>
      </c>
    </row>
    <row r="1096" spans="1:5" x14ac:dyDescent="0.25">
      <c r="A1096">
        <v>11049</v>
      </c>
      <c r="B1096" t="s">
        <v>8273</v>
      </c>
      <c r="C1096" t="s">
        <v>336</v>
      </c>
      <c r="D1096" t="s">
        <v>334</v>
      </c>
      <c r="E1096" s="277">
        <v>12.76</v>
      </c>
    </row>
    <row r="1097" spans="1:5" x14ac:dyDescent="0.25">
      <c r="A1097">
        <v>43106</v>
      </c>
      <c r="B1097" t="s">
        <v>8274</v>
      </c>
      <c r="C1097" t="s">
        <v>336</v>
      </c>
      <c r="D1097" t="s">
        <v>334</v>
      </c>
      <c r="E1097" s="277">
        <v>12.84</v>
      </c>
    </row>
    <row r="1098" spans="1:5" x14ac:dyDescent="0.25">
      <c r="A1098">
        <v>11051</v>
      </c>
      <c r="B1098" t="s">
        <v>8275</v>
      </c>
      <c r="C1098" t="s">
        <v>336</v>
      </c>
      <c r="D1098" t="s">
        <v>334</v>
      </c>
      <c r="E1098" s="277">
        <v>13.39</v>
      </c>
    </row>
    <row r="1099" spans="1:5" x14ac:dyDescent="0.25">
      <c r="A1099">
        <v>11061</v>
      </c>
      <c r="B1099" t="s">
        <v>8276</v>
      </c>
      <c r="C1099" t="s">
        <v>336</v>
      </c>
      <c r="D1099" t="s">
        <v>334</v>
      </c>
      <c r="E1099" s="277">
        <v>16.07</v>
      </c>
    </row>
    <row r="1100" spans="1:5" x14ac:dyDescent="0.25">
      <c r="A1100">
        <v>43667</v>
      </c>
      <c r="B1100" t="s">
        <v>8277</v>
      </c>
      <c r="C1100" t="s">
        <v>336</v>
      </c>
      <c r="D1100" t="s">
        <v>334</v>
      </c>
      <c r="E1100" s="277">
        <v>11.68</v>
      </c>
    </row>
    <row r="1101" spans="1:5" x14ac:dyDescent="0.25">
      <c r="A1101">
        <v>1333</v>
      </c>
      <c r="B1101" t="s">
        <v>8278</v>
      </c>
      <c r="C1101" t="s">
        <v>336</v>
      </c>
      <c r="D1101" t="s">
        <v>334</v>
      </c>
      <c r="E1101" s="277">
        <v>9.73</v>
      </c>
    </row>
    <row r="1102" spans="1:5" x14ac:dyDescent="0.25">
      <c r="A1102">
        <v>1330</v>
      </c>
      <c r="B1102" t="s">
        <v>8279</v>
      </c>
      <c r="C1102" t="s">
        <v>336</v>
      </c>
      <c r="D1102" t="s">
        <v>334</v>
      </c>
      <c r="E1102" s="277">
        <v>9.64</v>
      </c>
    </row>
    <row r="1103" spans="1:5" x14ac:dyDescent="0.25">
      <c r="A1103">
        <v>10957</v>
      </c>
      <c r="B1103" t="s">
        <v>8280</v>
      </c>
      <c r="C1103" t="s">
        <v>336</v>
      </c>
      <c r="D1103" t="s">
        <v>334</v>
      </c>
      <c r="E1103" s="277">
        <v>11.11</v>
      </c>
    </row>
    <row r="1104" spans="1:5" x14ac:dyDescent="0.25">
      <c r="A1104">
        <v>1332</v>
      </c>
      <c r="B1104" t="s">
        <v>8281</v>
      </c>
      <c r="C1104" t="s">
        <v>336</v>
      </c>
      <c r="D1104" t="s">
        <v>334</v>
      </c>
      <c r="E1104" s="277">
        <v>9.8800000000000008</v>
      </c>
    </row>
    <row r="1105" spans="1:5" x14ac:dyDescent="0.25">
      <c r="A1105">
        <v>1334</v>
      </c>
      <c r="B1105" t="s">
        <v>8282</v>
      </c>
      <c r="C1105" t="s">
        <v>336</v>
      </c>
      <c r="D1105" t="s">
        <v>334</v>
      </c>
      <c r="E1105" s="277">
        <v>10.96</v>
      </c>
    </row>
    <row r="1106" spans="1:5" x14ac:dyDescent="0.25">
      <c r="A1106">
        <v>1335</v>
      </c>
      <c r="B1106" t="s">
        <v>8283</v>
      </c>
      <c r="C1106" t="s">
        <v>336</v>
      </c>
      <c r="D1106" t="s">
        <v>334</v>
      </c>
      <c r="E1106" s="277">
        <v>11.32</v>
      </c>
    </row>
    <row r="1107" spans="1:5" x14ac:dyDescent="0.25">
      <c r="A1107">
        <v>40425</v>
      </c>
      <c r="B1107" t="s">
        <v>8284</v>
      </c>
      <c r="C1107" t="s">
        <v>336</v>
      </c>
      <c r="D1107" t="s">
        <v>334</v>
      </c>
      <c r="E1107" s="277">
        <v>9.69</v>
      </c>
    </row>
    <row r="1108" spans="1:5" x14ac:dyDescent="0.25">
      <c r="A1108">
        <v>1337</v>
      </c>
      <c r="B1108" t="s">
        <v>8285</v>
      </c>
      <c r="C1108" t="s">
        <v>336</v>
      </c>
      <c r="D1108" t="s">
        <v>334</v>
      </c>
      <c r="E1108" s="277">
        <v>11.11</v>
      </c>
    </row>
    <row r="1109" spans="1:5" x14ac:dyDescent="0.25">
      <c r="A1109">
        <v>1338</v>
      </c>
      <c r="B1109" t="s">
        <v>8286</v>
      </c>
      <c r="C1109" t="s">
        <v>333</v>
      </c>
      <c r="D1109" t="s">
        <v>331</v>
      </c>
      <c r="E1109" s="277">
        <v>57.11</v>
      </c>
    </row>
    <row r="1110" spans="1:5" x14ac:dyDescent="0.25">
      <c r="A1110">
        <v>1340</v>
      </c>
      <c r="B1110" t="s">
        <v>8287</v>
      </c>
      <c r="C1110" t="s">
        <v>333</v>
      </c>
      <c r="D1110" t="s">
        <v>332</v>
      </c>
      <c r="E1110" s="277">
        <v>66.02</v>
      </c>
    </row>
    <row r="1111" spans="1:5" x14ac:dyDescent="0.25">
      <c r="A1111">
        <v>1341</v>
      </c>
      <c r="B1111" t="s">
        <v>8288</v>
      </c>
      <c r="C1111" t="s">
        <v>333</v>
      </c>
      <c r="D1111" t="s">
        <v>332</v>
      </c>
      <c r="E1111" s="277">
        <v>63.59</v>
      </c>
    </row>
    <row r="1112" spans="1:5" x14ac:dyDescent="0.25">
      <c r="A1112">
        <v>34659</v>
      </c>
      <c r="B1112" t="s">
        <v>8289</v>
      </c>
      <c r="C1112" t="s">
        <v>333</v>
      </c>
      <c r="D1112" t="s">
        <v>332</v>
      </c>
      <c r="E1112" s="277">
        <v>40.98</v>
      </c>
    </row>
    <row r="1113" spans="1:5" x14ac:dyDescent="0.25">
      <c r="A1113">
        <v>34514</v>
      </c>
      <c r="B1113" t="s">
        <v>8290</v>
      </c>
      <c r="C1113" t="s">
        <v>333</v>
      </c>
      <c r="D1113" t="s">
        <v>331</v>
      </c>
      <c r="E1113" s="277">
        <v>45.39</v>
      </c>
    </row>
    <row r="1114" spans="1:5" x14ac:dyDescent="0.25">
      <c r="A1114">
        <v>34660</v>
      </c>
      <c r="B1114" t="s">
        <v>8291</v>
      </c>
      <c r="C1114" t="s">
        <v>333</v>
      </c>
      <c r="D1114" t="s">
        <v>332</v>
      </c>
      <c r="E1114" s="277">
        <v>57.6</v>
      </c>
    </row>
    <row r="1115" spans="1:5" x14ac:dyDescent="0.25">
      <c r="A1115">
        <v>34661</v>
      </c>
      <c r="B1115" t="s">
        <v>8292</v>
      </c>
      <c r="C1115" t="s">
        <v>333</v>
      </c>
      <c r="D1115" t="s">
        <v>332</v>
      </c>
      <c r="E1115" s="277">
        <v>82.73</v>
      </c>
    </row>
    <row r="1116" spans="1:5" x14ac:dyDescent="0.25">
      <c r="A1116">
        <v>34667</v>
      </c>
      <c r="B1116" t="s">
        <v>8293</v>
      </c>
      <c r="C1116" t="s">
        <v>333</v>
      </c>
      <c r="D1116" t="s">
        <v>332</v>
      </c>
      <c r="E1116" s="277">
        <v>29.96</v>
      </c>
    </row>
    <row r="1117" spans="1:5" x14ac:dyDescent="0.25">
      <c r="A1117">
        <v>34668</v>
      </c>
      <c r="B1117" t="s">
        <v>8294</v>
      </c>
      <c r="C1117" t="s">
        <v>333</v>
      </c>
      <c r="D1117" t="s">
        <v>332</v>
      </c>
      <c r="E1117" s="277">
        <v>39.15</v>
      </c>
    </row>
    <row r="1118" spans="1:5" x14ac:dyDescent="0.25">
      <c r="A1118">
        <v>34741</v>
      </c>
      <c r="B1118" t="s">
        <v>8295</v>
      </c>
      <c r="C1118" t="s">
        <v>333</v>
      </c>
      <c r="D1118" t="s">
        <v>332</v>
      </c>
      <c r="E1118" s="277">
        <v>43.08</v>
      </c>
    </row>
    <row r="1119" spans="1:5" x14ac:dyDescent="0.25">
      <c r="A1119">
        <v>34664</v>
      </c>
      <c r="B1119" t="s">
        <v>8296</v>
      </c>
      <c r="C1119" t="s">
        <v>333</v>
      </c>
      <c r="D1119" t="s">
        <v>332</v>
      </c>
      <c r="E1119" s="277">
        <v>47.01</v>
      </c>
    </row>
    <row r="1120" spans="1:5" x14ac:dyDescent="0.25">
      <c r="A1120">
        <v>34665</v>
      </c>
      <c r="B1120" t="s">
        <v>8297</v>
      </c>
      <c r="C1120" t="s">
        <v>333</v>
      </c>
      <c r="D1120" t="s">
        <v>332</v>
      </c>
      <c r="E1120" s="277">
        <v>58.36</v>
      </c>
    </row>
    <row r="1121" spans="1:5" x14ac:dyDescent="0.25">
      <c r="A1121">
        <v>34666</v>
      </c>
      <c r="B1121" t="s">
        <v>8298</v>
      </c>
      <c r="C1121" t="s">
        <v>333</v>
      </c>
      <c r="D1121" t="s">
        <v>332</v>
      </c>
      <c r="E1121" s="277">
        <v>88.15</v>
      </c>
    </row>
    <row r="1122" spans="1:5" x14ac:dyDescent="0.25">
      <c r="A1122">
        <v>34669</v>
      </c>
      <c r="B1122" t="s">
        <v>8299</v>
      </c>
      <c r="C1122" t="s">
        <v>333</v>
      </c>
      <c r="D1122" t="s">
        <v>332</v>
      </c>
      <c r="E1122" s="277">
        <v>32.32</v>
      </c>
    </row>
    <row r="1123" spans="1:5" x14ac:dyDescent="0.25">
      <c r="A1123">
        <v>34670</v>
      </c>
      <c r="B1123" t="s">
        <v>8300</v>
      </c>
      <c r="C1123" t="s">
        <v>333</v>
      </c>
      <c r="D1123" t="s">
        <v>332</v>
      </c>
      <c r="E1123" s="277">
        <v>39.53</v>
      </c>
    </row>
    <row r="1124" spans="1:5" x14ac:dyDescent="0.25">
      <c r="A1124">
        <v>34671</v>
      </c>
      <c r="B1124" t="s">
        <v>8301</v>
      </c>
      <c r="C1124" t="s">
        <v>333</v>
      </c>
      <c r="D1124" t="s">
        <v>332</v>
      </c>
      <c r="E1124" s="277">
        <v>32.99</v>
      </c>
    </row>
    <row r="1125" spans="1:5" x14ac:dyDescent="0.25">
      <c r="A1125">
        <v>34672</v>
      </c>
      <c r="B1125" t="s">
        <v>8302</v>
      </c>
      <c r="C1125" t="s">
        <v>333</v>
      </c>
      <c r="D1125" t="s">
        <v>332</v>
      </c>
      <c r="E1125" s="277">
        <v>34.79</v>
      </c>
    </row>
    <row r="1126" spans="1:5" x14ac:dyDescent="0.25">
      <c r="A1126">
        <v>34673</v>
      </c>
      <c r="B1126" t="s">
        <v>8303</v>
      </c>
      <c r="C1126" t="s">
        <v>333</v>
      </c>
      <c r="D1126" t="s">
        <v>332</v>
      </c>
      <c r="E1126" s="277">
        <v>42.45</v>
      </c>
    </row>
    <row r="1127" spans="1:5" x14ac:dyDescent="0.25">
      <c r="A1127">
        <v>34674</v>
      </c>
      <c r="B1127" t="s">
        <v>8304</v>
      </c>
      <c r="C1127" t="s">
        <v>333</v>
      </c>
      <c r="D1127" t="s">
        <v>332</v>
      </c>
      <c r="E1127" s="277">
        <v>56.44</v>
      </c>
    </row>
    <row r="1128" spans="1:5" x14ac:dyDescent="0.25">
      <c r="A1128">
        <v>34675</v>
      </c>
      <c r="B1128" t="s">
        <v>8305</v>
      </c>
      <c r="C1128" t="s">
        <v>333</v>
      </c>
      <c r="D1128" t="s">
        <v>332</v>
      </c>
      <c r="E1128" s="277">
        <v>68.81</v>
      </c>
    </row>
    <row r="1129" spans="1:5" x14ac:dyDescent="0.25">
      <c r="A1129">
        <v>34676</v>
      </c>
      <c r="B1129" t="s">
        <v>8306</v>
      </c>
      <c r="C1129" t="s">
        <v>333</v>
      </c>
      <c r="D1129" t="s">
        <v>332</v>
      </c>
      <c r="E1129" s="277">
        <v>19.809999999999999</v>
      </c>
    </row>
    <row r="1130" spans="1:5" x14ac:dyDescent="0.25">
      <c r="A1130">
        <v>34677</v>
      </c>
      <c r="B1130" t="s">
        <v>8307</v>
      </c>
      <c r="C1130" t="s">
        <v>333</v>
      </c>
      <c r="D1130" t="s">
        <v>332</v>
      </c>
      <c r="E1130" s="277">
        <v>26.63</v>
      </c>
    </row>
    <row r="1131" spans="1:5" x14ac:dyDescent="0.25">
      <c r="A1131">
        <v>43126</v>
      </c>
      <c r="B1131" t="s">
        <v>8308</v>
      </c>
      <c r="C1131" t="s">
        <v>333</v>
      </c>
      <c r="D1131" t="s">
        <v>334</v>
      </c>
      <c r="E1131" s="277">
        <v>121.42</v>
      </c>
    </row>
    <row r="1132" spans="1:5" x14ac:dyDescent="0.25">
      <c r="A1132">
        <v>43124</v>
      </c>
      <c r="B1132" t="s">
        <v>8309</v>
      </c>
      <c r="C1132" t="s">
        <v>333</v>
      </c>
      <c r="D1132" t="s">
        <v>334</v>
      </c>
      <c r="E1132" s="277">
        <v>141.78</v>
      </c>
    </row>
    <row r="1133" spans="1:5" x14ac:dyDescent="0.25">
      <c r="A1133">
        <v>43125</v>
      </c>
      <c r="B1133" t="s">
        <v>8310</v>
      </c>
      <c r="C1133" t="s">
        <v>333</v>
      </c>
      <c r="D1133" t="s">
        <v>334</v>
      </c>
      <c r="E1133" s="277">
        <v>183.87</v>
      </c>
    </row>
    <row r="1134" spans="1:5" x14ac:dyDescent="0.25">
      <c r="A1134">
        <v>40623</v>
      </c>
      <c r="B1134" t="s">
        <v>8311</v>
      </c>
      <c r="C1134" t="s">
        <v>347</v>
      </c>
      <c r="D1134" t="s">
        <v>334</v>
      </c>
      <c r="E1134" s="277">
        <v>108.23</v>
      </c>
    </row>
    <row r="1135" spans="1:5" x14ac:dyDescent="0.25">
      <c r="A1135">
        <v>43701</v>
      </c>
      <c r="B1135" t="s">
        <v>8312</v>
      </c>
      <c r="C1135" t="s">
        <v>336</v>
      </c>
      <c r="D1135" t="s">
        <v>334</v>
      </c>
      <c r="E1135" s="277">
        <v>38</v>
      </c>
    </row>
    <row r="1136" spans="1:5" x14ac:dyDescent="0.25">
      <c r="A1136">
        <v>1345</v>
      </c>
      <c r="B1136" t="s">
        <v>8313</v>
      </c>
      <c r="C1136" t="s">
        <v>333</v>
      </c>
      <c r="D1136" t="s">
        <v>332</v>
      </c>
      <c r="E1136" s="277">
        <v>77.73</v>
      </c>
    </row>
    <row r="1137" spans="1:5" x14ac:dyDescent="0.25">
      <c r="A1137">
        <v>1346</v>
      </c>
      <c r="B1137" t="s">
        <v>8314</v>
      </c>
      <c r="C1137" t="s">
        <v>333</v>
      </c>
      <c r="D1137" t="s">
        <v>332</v>
      </c>
      <c r="E1137" s="277">
        <v>45.21</v>
      </c>
    </row>
    <row r="1138" spans="1:5" x14ac:dyDescent="0.25">
      <c r="A1138">
        <v>1347</v>
      </c>
      <c r="B1138" t="s">
        <v>8315</v>
      </c>
      <c r="C1138" t="s">
        <v>333</v>
      </c>
      <c r="D1138" t="s">
        <v>332</v>
      </c>
      <c r="E1138" s="277">
        <v>56.02</v>
      </c>
    </row>
    <row r="1139" spans="1:5" x14ac:dyDescent="0.25">
      <c r="A1139">
        <v>43678</v>
      </c>
      <c r="B1139" t="s">
        <v>8316</v>
      </c>
      <c r="C1139" t="s">
        <v>333</v>
      </c>
      <c r="D1139" t="s">
        <v>332</v>
      </c>
      <c r="E1139" s="277">
        <v>64.989999999999995</v>
      </c>
    </row>
    <row r="1140" spans="1:5" x14ac:dyDescent="0.25">
      <c r="A1140">
        <v>43680</v>
      </c>
      <c r="B1140" t="s">
        <v>8317</v>
      </c>
      <c r="C1140" t="s">
        <v>333</v>
      </c>
      <c r="D1140" t="s">
        <v>332</v>
      </c>
      <c r="E1140" s="277">
        <v>93.62</v>
      </c>
    </row>
    <row r="1141" spans="1:5" x14ac:dyDescent="0.25">
      <c r="A1141">
        <v>43679</v>
      </c>
      <c r="B1141" t="s">
        <v>8318</v>
      </c>
      <c r="C1141" t="s">
        <v>333</v>
      </c>
      <c r="D1141" t="s">
        <v>332</v>
      </c>
      <c r="E1141" s="277">
        <v>32.85</v>
      </c>
    </row>
    <row r="1142" spans="1:5" x14ac:dyDescent="0.25">
      <c r="A1142">
        <v>1355</v>
      </c>
      <c r="B1142" t="s">
        <v>8319</v>
      </c>
      <c r="C1142" t="s">
        <v>333</v>
      </c>
      <c r="D1142" t="s">
        <v>332</v>
      </c>
      <c r="E1142" s="277">
        <v>37.39</v>
      </c>
    </row>
    <row r="1143" spans="1:5" x14ac:dyDescent="0.25">
      <c r="A1143">
        <v>1358</v>
      </c>
      <c r="B1143" t="s">
        <v>8320</v>
      </c>
      <c r="C1143" t="s">
        <v>333</v>
      </c>
      <c r="D1143" t="s">
        <v>332</v>
      </c>
      <c r="E1143" s="277">
        <v>45.9</v>
      </c>
    </row>
    <row r="1144" spans="1:5" x14ac:dyDescent="0.25">
      <c r="A1144">
        <v>43681</v>
      </c>
      <c r="B1144" t="s">
        <v>8321</v>
      </c>
      <c r="C1144" t="s">
        <v>333</v>
      </c>
      <c r="D1144" t="s">
        <v>331</v>
      </c>
      <c r="E1144" s="277">
        <v>28.92</v>
      </c>
    </row>
    <row r="1145" spans="1:5" x14ac:dyDescent="0.25">
      <c r="A1145">
        <v>43677</v>
      </c>
      <c r="B1145" t="s">
        <v>8322</v>
      </c>
      <c r="C1145" t="s">
        <v>333</v>
      </c>
      <c r="D1145" t="s">
        <v>332</v>
      </c>
      <c r="E1145" s="277">
        <v>56.95</v>
      </c>
    </row>
    <row r="1146" spans="1:5" x14ac:dyDescent="0.25">
      <c r="A1146">
        <v>43682</v>
      </c>
      <c r="B1146" t="s">
        <v>8323</v>
      </c>
      <c r="C1146" t="s">
        <v>333</v>
      </c>
      <c r="D1146" t="s">
        <v>332</v>
      </c>
      <c r="E1146" s="277">
        <v>17.46</v>
      </c>
    </row>
    <row r="1147" spans="1:5" x14ac:dyDescent="0.25">
      <c r="A1147">
        <v>20971</v>
      </c>
      <c r="B1147" t="s">
        <v>8324</v>
      </c>
      <c r="C1147" t="s">
        <v>330</v>
      </c>
      <c r="D1147" t="s">
        <v>334</v>
      </c>
      <c r="E1147" s="277">
        <v>27.42</v>
      </c>
    </row>
    <row r="1148" spans="1:5" x14ac:dyDescent="0.25">
      <c r="A1148">
        <v>13279</v>
      </c>
      <c r="B1148" t="s">
        <v>8325</v>
      </c>
      <c r="C1148" t="s">
        <v>336</v>
      </c>
      <c r="D1148" t="s">
        <v>334</v>
      </c>
      <c r="E1148" s="277">
        <v>23.05</v>
      </c>
    </row>
    <row r="1149" spans="1:5" x14ac:dyDescent="0.25">
      <c r="A1149">
        <v>11977</v>
      </c>
      <c r="B1149" t="s">
        <v>8326</v>
      </c>
      <c r="C1149" t="s">
        <v>330</v>
      </c>
      <c r="D1149" t="s">
        <v>334</v>
      </c>
      <c r="E1149" s="277">
        <v>11.94</v>
      </c>
    </row>
    <row r="1150" spans="1:5" x14ac:dyDescent="0.25">
      <c r="A1150">
        <v>11975</v>
      </c>
      <c r="B1150" t="s">
        <v>8327</v>
      </c>
      <c r="C1150" t="s">
        <v>330</v>
      </c>
      <c r="D1150" t="s">
        <v>334</v>
      </c>
      <c r="E1150" s="277">
        <v>26.17</v>
      </c>
    </row>
    <row r="1151" spans="1:5" x14ac:dyDescent="0.25">
      <c r="A1151">
        <v>39746</v>
      </c>
      <c r="B1151" t="s">
        <v>8328</v>
      </c>
      <c r="C1151" t="s">
        <v>330</v>
      </c>
      <c r="D1151" t="s">
        <v>334</v>
      </c>
      <c r="E1151" s="277">
        <v>291.24</v>
      </c>
    </row>
    <row r="1152" spans="1:5" x14ac:dyDescent="0.25">
      <c r="A1152">
        <v>11976</v>
      </c>
      <c r="B1152" t="s">
        <v>8329</v>
      </c>
      <c r="C1152" t="s">
        <v>330</v>
      </c>
      <c r="D1152" t="s">
        <v>334</v>
      </c>
      <c r="E1152" s="277">
        <v>1.34</v>
      </c>
    </row>
    <row r="1153" spans="1:5" x14ac:dyDescent="0.25">
      <c r="A1153">
        <v>1368</v>
      </c>
      <c r="B1153" t="s">
        <v>8330</v>
      </c>
      <c r="C1153" t="s">
        <v>330</v>
      </c>
      <c r="D1153" t="s">
        <v>331</v>
      </c>
      <c r="E1153" s="277">
        <v>74.8</v>
      </c>
    </row>
    <row r="1154" spans="1:5" x14ac:dyDescent="0.25">
      <c r="A1154">
        <v>1367</v>
      </c>
      <c r="B1154" t="s">
        <v>8331</v>
      </c>
      <c r="C1154" t="s">
        <v>330</v>
      </c>
      <c r="D1154" t="s">
        <v>332</v>
      </c>
      <c r="E1154" s="277">
        <v>241.95</v>
      </c>
    </row>
    <row r="1155" spans="1:5" x14ac:dyDescent="0.25">
      <c r="A1155">
        <v>1380</v>
      </c>
      <c r="B1155" t="s">
        <v>8332</v>
      </c>
      <c r="C1155" t="s">
        <v>336</v>
      </c>
      <c r="D1155" t="s">
        <v>332</v>
      </c>
      <c r="E1155" s="277">
        <v>2.2599999999999998</v>
      </c>
    </row>
    <row r="1156" spans="1:5" x14ac:dyDescent="0.25">
      <c r="A1156">
        <v>1375</v>
      </c>
      <c r="B1156" t="s">
        <v>8333</v>
      </c>
      <c r="C1156" t="s">
        <v>336</v>
      </c>
      <c r="D1156" t="s">
        <v>332</v>
      </c>
      <c r="E1156" s="277">
        <v>19.53</v>
      </c>
    </row>
    <row r="1157" spans="1:5" x14ac:dyDescent="0.25">
      <c r="A1157">
        <v>1379</v>
      </c>
      <c r="B1157" t="s">
        <v>8334</v>
      </c>
      <c r="C1157" t="s">
        <v>336</v>
      </c>
      <c r="D1157" t="s">
        <v>331</v>
      </c>
      <c r="E1157" s="277">
        <v>0.72</v>
      </c>
    </row>
    <row r="1158" spans="1:5" x14ac:dyDescent="0.25">
      <c r="A1158">
        <v>13284</v>
      </c>
      <c r="B1158" t="s">
        <v>8335</v>
      </c>
      <c r="C1158" t="s">
        <v>336</v>
      </c>
      <c r="D1158" t="s">
        <v>332</v>
      </c>
      <c r="E1158" s="277">
        <v>0.72</v>
      </c>
    </row>
    <row r="1159" spans="1:5" x14ac:dyDescent="0.25">
      <c r="A1159">
        <v>44528</v>
      </c>
      <c r="B1159" t="s">
        <v>8336</v>
      </c>
      <c r="C1159" t="s">
        <v>336</v>
      </c>
      <c r="D1159" t="s">
        <v>332</v>
      </c>
      <c r="E1159" s="277">
        <v>2.71</v>
      </c>
    </row>
    <row r="1160" spans="1:5" x14ac:dyDescent="0.25">
      <c r="A1160">
        <v>34753</v>
      </c>
      <c r="B1160" t="s">
        <v>8337</v>
      </c>
      <c r="C1160" t="s">
        <v>336</v>
      </c>
      <c r="D1160" t="s">
        <v>332</v>
      </c>
      <c r="E1160" s="277">
        <v>0.79</v>
      </c>
    </row>
    <row r="1161" spans="1:5" x14ac:dyDescent="0.25">
      <c r="A1161">
        <v>420</v>
      </c>
      <c r="B1161" t="s">
        <v>8338</v>
      </c>
      <c r="C1161" t="s">
        <v>330</v>
      </c>
      <c r="D1161" t="s">
        <v>332</v>
      </c>
      <c r="E1161" s="277">
        <v>45.34</v>
      </c>
    </row>
    <row r="1162" spans="1:5" x14ac:dyDescent="0.25">
      <c r="A1162">
        <v>12327</v>
      </c>
      <c r="B1162" t="s">
        <v>8339</v>
      </c>
      <c r="C1162" t="s">
        <v>330</v>
      </c>
      <c r="D1162" t="s">
        <v>332</v>
      </c>
      <c r="E1162" s="277">
        <v>54.01</v>
      </c>
    </row>
    <row r="1163" spans="1:5" x14ac:dyDescent="0.25">
      <c r="A1163">
        <v>36148</v>
      </c>
      <c r="B1163" t="s">
        <v>8340</v>
      </c>
      <c r="C1163" t="s">
        <v>330</v>
      </c>
      <c r="D1163" t="s">
        <v>332</v>
      </c>
      <c r="E1163" s="277">
        <v>59.18</v>
      </c>
    </row>
    <row r="1164" spans="1:5" x14ac:dyDescent="0.25">
      <c r="A1164">
        <v>12329</v>
      </c>
      <c r="B1164" t="s">
        <v>8341</v>
      </c>
      <c r="C1164" t="s">
        <v>336</v>
      </c>
      <c r="D1164" t="s">
        <v>332</v>
      </c>
      <c r="E1164" s="277">
        <v>127.11</v>
      </c>
    </row>
    <row r="1165" spans="1:5" x14ac:dyDescent="0.25">
      <c r="A1165">
        <v>1339</v>
      </c>
      <c r="B1165" t="s">
        <v>8342</v>
      </c>
      <c r="C1165" t="s">
        <v>336</v>
      </c>
      <c r="D1165" t="s">
        <v>332</v>
      </c>
      <c r="E1165" s="277">
        <v>57.26</v>
      </c>
    </row>
    <row r="1166" spans="1:5" x14ac:dyDescent="0.25">
      <c r="A1166">
        <v>44396</v>
      </c>
      <c r="B1166" t="s">
        <v>8343</v>
      </c>
      <c r="C1166" t="s">
        <v>336</v>
      </c>
      <c r="D1166" t="s">
        <v>332</v>
      </c>
      <c r="E1166" s="277">
        <v>44.7</v>
      </c>
    </row>
    <row r="1167" spans="1:5" x14ac:dyDescent="0.25">
      <c r="A1167">
        <v>44327</v>
      </c>
      <c r="B1167" t="s">
        <v>8344</v>
      </c>
      <c r="C1167" t="s">
        <v>337</v>
      </c>
      <c r="D1167" t="s">
        <v>332</v>
      </c>
      <c r="E1167" s="277">
        <v>152.03</v>
      </c>
    </row>
    <row r="1168" spans="1:5" x14ac:dyDescent="0.25">
      <c r="A1168">
        <v>37418</v>
      </c>
      <c r="B1168" t="s">
        <v>8345</v>
      </c>
      <c r="C1168" t="s">
        <v>330</v>
      </c>
      <c r="D1168" t="s">
        <v>334</v>
      </c>
      <c r="E1168" s="277">
        <v>16.23</v>
      </c>
    </row>
    <row r="1169" spans="1:5" x14ac:dyDescent="0.25">
      <c r="A1169">
        <v>37419</v>
      </c>
      <c r="B1169" t="s">
        <v>8346</v>
      </c>
      <c r="C1169" t="s">
        <v>330</v>
      </c>
      <c r="D1169" t="s">
        <v>334</v>
      </c>
      <c r="E1169" s="277">
        <v>16.670000000000002</v>
      </c>
    </row>
    <row r="1170" spans="1:5" x14ac:dyDescent="0.25">
      <c r="A1170">
        <v>1427</v>
      </c>
      <c r="B1170" t="s">
        <v>8347</v>
      </c>
      <c r="C1170" t="s">
        <v>330</v>
      </c>
      <c r="D1170" t="s">
        <v>334</v>
      </c>
      <c r="E1170" s="277">
        <v>20.190000000000001</v>
      </c>
    </row>
    <row r="1171" spans="1:5" x14ac:dyDescent="0.25">
      <c r="A1171">
        <v>1402</v>
      </c>
      <c r="B1171" t="s">
        <v>8348</v>
      </c>
      <c r="C1171" t="s">
        <v>330</v>
      </c>
      <c r="D1171" t="s">
        <v>334</v>
      </c>
      <c r="E1171" s="277">
        <v>6.99</v>
      </c>
    </row>
    <row r="1172" spans="1:5" x14ac:dyDescent="0.25">
      <c r="A1172">
        <v>1420</v>
      </c>
      <c r="B1172" t="s">
        <v>8349</v>
      </c>
      <c r="C1172" t="s">
        <v>330</v>
      </c>
      <c r="D1172" t="s">
        <v>334</v>
      </c>
      <c r="E1172" s="277">
        <v>8.99</v>
      </c>
    </row>
    <row r="1173" spans="1:5" x14ac:dyDescent="0.25">
      <c r="A1173">
        <v>1419</v>
      </c>
      <c r="B1173" t="s">
        <v>8350</v>
      </c>
      <c r="C1173" t="s">
        <v>330</v>
      </c>
      <c r="D1173" t="s">
        <v>334</v>
      </c>
      <c r="E1173" s="277">
        <v>10.85</v>
      </c>
    </row>
    <row r="1174" spans="1:5" x14ac:dyDescent="0.25">
      <c r="A1174">
        <v>1414</v>
      </c>
      <c r="B1174" t="s">
        <v>8351</v>
      </c>
      <c r="C1174" t="s">
        <v>330</v>
      </c>
      <c r="D1174" t="s">
        <v>334</v>
      </c>
      <c r="E1174" s="277">
        <v>10.62</v>
      </c>
    </row>
    <row r="1175" spans="1:5" x14ac:dyDescent="0.25">
      <c r="A1175">
        <v>1413</v>
      </c>
      <c r="B1175" t="s">
        <v>8352</v>
      </c>
      <c r="C1175" t="s">
        <v>330</v>
      </c>
      <c r="D1175" t="s">
        <v>334</v>
      </c>
      <c r="E1175" s="277">
        <v>15.69</v>
      </c>
    </row>
    <row r="1176" spans="1:5" x14ac:dyDescent="0.25">
      <c r="A1176">
        <v>1412</v>
      </c>
      <c r="B1176" t="s">
        <v>8353</v>
      </c>
      <c r="C1176" t="s">
        <v>330</v>
      </c>
      <c r="D1176" t="s">
        <v>334</v>
      </c>
      <c r="E1176" s="277">
        <v>13.29</v>
      </c>
    </row>
    <row r="1177" spans="1:5" x14ac:dyDescent="0.25">
      <c r="A1177">
        <v>1406</v>
      </c>
      <c r="B1177" t="s">
        <v>8354</v>
      </c>
      <c r="C1177" t="s">
        <v>330</v>
      </c>
      <c r="D1177" t="s">
        <v>334</v>
      </c>
      <c r="E1177" s="277">
        <v>16.03</v>
      </c>
    </row>
    <row r="1178" spans="1:5" x14ac:dyDescent="0.25">
      <c r="A1178">
        <v>11281</v>
      </c>
      <c r="B1178" t="s">
        <v>8355</v>
      </c>
      <c r="C1178" t="s">
        <v>330</v>
      </c>
      <c r="D1178" t="s">
        <v>334</v>
      </c>
      <c r="E1178" s="278">
        <v>11589</v>
      </c>
    </row>
    <row r="1179" spans="1:5" x14ac:dyDescent="0.25">
      <c r="A1179">
        <v>1442</v>
      </c>
      <c r="B1179" t="s">
        <v>8356</v>
      </c>
      <c r="C1179" t="s">
        <v>330</v>
      </c>
      <c r="D1179" t="s">
        <v>334</v>
      </c>
      <c r="E1179" s="278">
        <v>9728.8799999999992</v>
      </c>
    </row>
    <row r="1180" spans="1:5" x14ac:dyDescent="0.25">
      <c r="A1180">
        <v>13457</v>
      </c>
      <c r="B1180" t="s">
        <v>8357</v>
      </c>
      <c r="C1180" t="s">
        <v>330</v>
      </c>
      <c r="D1180" t="s">
        <v>334</v>
      </c>
      <c r="E1180" s="278">
        <v>8397.82</v>
      </c>
    </row>
    <row r="1181" spans="1:5" x14ac:dyDescent="0.25">
      <c r="A1181">
        <v>40699</v>
      </c>
      <c r="B1181" t="s">
        <v>8358</v>
      </c>
      <c r="C1181" t="s">
        <v>330</v>
      </c>
      <c r="D1181" t="s">
        <v>334</v>
      </c>
      <c r="E1181" s="278">
        <v>6491.84</v>
      </c>
    </row>
    <row r="1182" spans="1:5" x14ac:dyDescent="0.25">
      <c r="A1182">
        <v>40701</v>
      </c>
      <c r="B1182" t="s">
        <v>8359</v>
      </c>
      <c r="C1182" t="s">
        <v>330</v>
      </c>
      <c r="D1182" t="s">
        <v>334</v>
      </c>
      <c r="E1182" s="278">
        <v>114784.58</v>
      </c>
    </row>
    <row r="1183" spans="1:5" x14ac:dyDescent="0.25">
      <c r="A1183">
        <v>40700</v>
      </c>
      <c r="B1183" t="s">
        <v>8360</v>
      </c>
      <c r="C1183" t="s">
        <v>330</v>
      </c>
      <c r="D1183" t="s">
        <v>334</v>
      </c>
      <c r="E1183" s="278">
        <v>15112.15</v>
      </c>
    </row>
    <row r="1184" spans="1:5" x14ac:dyDescent="0.25">
      <c r="A1184">
        <v>13458</v>
      </c>
      <c r="B1184" t="s">
        <v>8361</v>
      </c>
      <c r="C1184" t="s">
        <v>330</v>
      </c>
      <c r="D1184" t="s">
        <v>334</v>
      </c>
      <c r="E1184" s="278">
        <v>14360.28</v>
      </c>
    </row>
    <row r="1185" spans="1:5" x14ac:dyDescent="0.25">
      <c r="A1185">
        <v>11134</v>
      </c>
      <c r="B1185" t="s">
        <v>8362</v>
      </c>
      <c r="C1185" t="s">
        <v>333</v>
      </c>
      <c r="D1185" t="s">
        <v>332</v>
      </c>
      <c r="E1185" s="277">
        <v>64.41</v>
      </c>
    </row>
    <row r="1186" spans="1:5" x14ac:dyDescent="0.25">
      <c r="A1186">
        <v>11135</v>
      </c>
      <c r="B1186" t="s">
        <v>8363</v>
      </c>
      <c r="C1186" t="s">
        <v>333</v>
      </c>
      <c r="D1186" t="s">
        <v>332</v>
      </c>
      <c r="E1186" s="277">
        <v>69.540000000000006</v>
      </c>
    </row>
    <row r="1187" spans="1:5" x14ac:dyDescent="0.25">
      <c r="A1187">
        <v>11136</v>
      </c>
      <c r="B1187" t="s">
        <v>8364</v>
      </c>
      <c r="C1187" t="s">
        <v>333</v>
      </c>
      <c r="D1187" t="s">
        <v>332</v>
      </c>
      <c r="E1187" s="277">
        <v>79.63</v>
      </c>
    </row>
    <row r="1188" spans="1:5" x14ac:dyDescent="0.25">
      <c r="A1188">
        <v>34743</v>
      </c>
      <c r="B1188" t="s">
        <v>8365</v>
      </c>
      <c r="C1188" t="s">
        <v>333</v>
      </c>
      <c r="D1188" t="s">
        <v>332</v>
      </c>
      <c r="E1188" s="277">
        <v>96.08</v>
      </c>
    </row>
    <row r="1189" spans="1:5" x14ac:dyDescent="0.25">
      <c r="A1189">
        <v>11137</v>
      </c>
      <c r="B1189" t="s">
        <v>8366</v>
      </c>
      <c r="C1189" t="s">
        <v>333</v>
      </c>
      <c r="D1189" t="s">
        <v>332</v>
      </c>
      <c r="E1189" s="277">
        <v>109.13</v>
      </c>
    </row>
    <row r="1190" spans="1:5" x14ac:dyDescent="0.25">
      <c r="A1190">
        <v>34745</v>
      </c>
      <c r="B1190" t="s">
        <v>8367</v>
      </c>
      <c r="C1190" t="s">
        <v>333</v>
      </c>
      <c r="D1190" t="s">
        <v>332</v>
      </c>
      <c r="E1190" s="277">
        <v>129.77000000000001</v>
      </c>
    </row>
    <row r="1191" spans="1:5" x14ac:dyDescent="0.25">
      <c r="A1191">
        <v>34746</v>
      </c>
      <c r="B1191" t="s">
        <v>8368</v>
      </c>
      <c r="C1191" t="s">
        <v>333</v>
      </c>
      <c r="D1191" t="s">
        <v>332</v>
      </c>
      <c r="E1191" s="277">
        <v>35.39</v>
      </c>
    </row>
    <row r="1192" spans="1:5" x14ac:dyDescent="0.25">
      <c r="A1192">
        <v>1360</v>
      </c>
      <c r="B1192" t="s">
        <v>8369</v>
      </c>
      <c r="C1192" t="s">
        <v>333</v>
      </c>
      <c r="D1192" t="s">
        <v>332</v>
      </c>
      <c r="E1192" s="277">
        <v>41.29</v>
      </c>
    </row>
    <row r="1193" spans="1:5" x14ac:dyDescent="0.25">
      <c r="A1193">
        <v>36524</v>
      </c>
      <c r="B1193" t="s">
        <v>8370</v>
      </c>
      <c r="C1193" t="s">
        <v>330</v>
      </c>
      <c r="D1193" t="s">
        <v>334</v>
      </c>
      <c r="E1193" s="278">
        <v>181752.59</v>
      </c>
    </row>
    <row r="1194" spans="1:5" x14ac:dyDescent="0.25">
      <c r="A1194">
        <v>36526</v>
      </c>
      <c r="B1194" t="s">
        <v>8371</v>
      </c>
      <c r="C1194" t="s">
        <v>330</v>
      </c>
      <c r="D1194" t="s">
        <v>334</v>
      </c>
      <c r="E1194" s="278">
        <v>146463.64000000001</v>
      </c>
    </row>
    <row r="1195" spans="1:5" x14ac:dyDescent="0.25">
      <c r="A1195">
        <v>36523</v>
      </c>
      <c r="B1195" t="s">
        <v>8372</v>
      </c>
      <c r="C1195" t="s">
        <v>330</v>
      </c>
      <c r="D1195" t="s">
        <v>334</v>
      </c>
      <c r="E1195" s="278">
        <v>313558.89</v>
      </c>
    </row>
    <row r="1196" spans="1:5" x14ac:dyDescent="0.25">
      <c r="A1196">
        <v>36527</v>
      </c>
      <c r="B1196" t="s">
        <v>8373</v>
      </c>
      <c r="C1196" t="s">
        <v>330</v>
      </c>
      <c r="D1196" t="s">
        <v>334</v>
      </c>
      <c r="E1196" s="278">
        <v>340589.54</v>
      </c>
    </row>
    <row r="1197" spans="1:5" x14ac:dyDescent="0.25">
      <c r="A1197">
        <v>13803</v>
      </c>
      <c r="B1197" t="s">
        <v>8374</v>
      </c>
      <c r="C1197" t="s">
        <v>330</v>
      </c>
      <c r="D1197" t="s">
        <v>334</v>
      </c>
      <c r="E1197" s="278">
        <v>123154.21</v>
      </c>
    </row>
    <row r="1198" spans="1:5" x14ac:dyDescent="0.25">
      <c r="A1198">
        <v>38642</v>
      </c>
      <c r="B1198" t="s">
        <v>8375</v>
      </c>
      <c r="C1198" t="s">
        <v>330</v>
      </c>
      <c r="D1198" t="s">
        <v>334</v>
      </c>
      <c r="E1198" s="278">
        <v>79297.98</v>
      </c>
    </row>
    <row r="1199" spans="1:5" x14ac:dyDescent="0.25">
      <c r="A1199">
        <v>36522</v>
      </c>
      <c r="B1199" t="s">
        <v>8376</v>
      </c>
      <c r="C1199" t="s">
        <v>330</v>
      </c>
      <c r="D1199" t="s">
        <v>334</v>
      </c>
      <c r="E1199" s="278">
        <v>92222.61</v>
      </c>
    </row>
    <row r="1200" spans="1:5" x14ac:dyDescent="0.25">
      <c r="A1200">
        <v>36525</v>
      </c>
      <c r="B1200" t="s">
        <v>8377</v>
      </c>
      <c r="C1200" t="s">
        <v>330</v>
      </c>
      <c r="D1200" t="s">
        <v>334</v>
      </c>
      <c r="E1200" s="278">
        <v>123507.61</v>
      </c>
    </row>
    <row r="1201" spans="1:5" x14ac:dyDescent="0.25">
      <c r="A1201">
        <v>34348</v>
      </c>
      <c r="B1201" t="s">
        <v>8378</v>
      </c>
      <c r="C1201" t="s">
        <v>335</v>
      </c>
      <c r="D1201" t="s">
        <v>332</v>
      </c>
      <c r="E1201" s="277">
        <v>24.96</v>
      </c>
    </row>
    <row r="1202" spans="1:5" x14ac:dyDescent="0.25">
      <c r="A1202">
        <v>34347</v>
      </c>
      <c r="B1202" t="s">
        <v>8379</v>
      </c>
      <c r="C1202" t="s">
        <v>335</v>
      </c>
      <c r="D1202" t="s">
        <v>332</v>
      </c>
      <c r="E1202" s="277">
        <v>17.84</v>
      </c>
    </row>
    <row r="1203" spans="1:5" x14ac:dyDescent="0.25">
      <c r="A1203">
        <v>11146</v>
      </c>
      <c r="B1203" t="s">
        <v>8380</v>
      </c>
      <c r="C1203" t="s">
        <v>340</v>
      </c>
      <c r="D1203" t="s">
        <v>332</v>
      </c>
      <c r="E1203" s="277">
        <v>635.76</v>
      </c>
    </row>
    <row r="1204" spans="1:5" x14ac:dyDescent="0.25">
      <c r="A1204">
        <v>11147</v>
      </c>
      <c r="B1204" t="s">
        <v>8381</v>
      </c>
      <c r="C1204" t="s">
        <v>340</v>
      </c>
      <c r="D1204" t="s">
        <v>332</v>
      </c>
      <c r="E1204" s="277">
        <v>660.64</v>
      </c>
    </row>
    <row r="1205" spans="1:5" x14ac:dyDescent="0.25">
      <c r="A1205">
        <v>34872</v>
      </c>
      <c r="B1205" t="s">
        <v>8382</v>
      </c>
      <c r="C1205" t="s">
        <v>340</v>
      </c>
      <c r="D1205" t="s">
        <v>332</v>
      </c>
      <c r="E1205" s="277">
        <v>668.06</v>
      </c>
    </row>
    <row r="1206" spans="1:5" x14ac:dyDescent="0.25">
      <c r="A1206">
        <v>34491</v>
      </c>
      <c r="B1206" t="s">
        <v>8383</v>
      </c>
      <c r="C1206" t="s">
        <v>340</v>
      </c>
      <c r="D1206" t="s">
        <v>332</v>
      </c>
      <c r="E1206" s="277">
        <v>687.42</v>
      </c>
    </row>
    <row r="1207" spans="1:5" x14ac:dyDescent="0.25">
      <c r="A1207">
        <v>34770</v>
      </c>
      <c r="B1207" t="s">
        <v>8384</v>
      </c>
      <c r="C1207" t="s">
        <v>356</v>
      </c>
      <c r="D1207" t="s">
        <v>332</v>
      </c>
      <c r="E1207" s="277">
        <v>473.28</v>
      </c>
    </row>
    <row r="1208" spans="1:5" x14ac:dyDescent="0.25">
      <c r="A1208">
        <v>1518</v>
      </c>
      <c r="B1208" t="s">
        <v>8385</v>
      </c>
      <c r="C1208" t="s">
        <v>356</v>
      </c>
      <c r="D1208" t="s">
        <v>331</v>
      </c>
      <c r="E1208" s="277">
        <v>482.5</v>
      </c>
    </row>
    <row r="1209" spans="1:5" x14ac:dyDescent="0.25">
      <c r="A1209">
        <v>41965</v>
      </c>
      <c r="B1209" t="s">
        <v>8386</v>
      </c>
      <c r="C1209" t="s">
        <v>356</v>
      </c>
      <c r="D1209" t="s">
        <v>332</v>
      </c>
      <c r="E1209" s="277">
        <v>423.07</v>
      </c>
    </row>
    <row r="1210" spans="1:5" x14ac:dyDescent="0.25">
      <c r="A1210">
        <v>34492</v>
      </c>
      <c r="B1210" t="s">
        <v>8387</v>
      </c>
      <c r="C1210" t="s">
        <v>340</v>
      </c>
      <c r="D1210" t="s">
        <v>331</v>
      </c>
      <c r="E1210" s="277">
        <v>565</v>
      </c>
    </row>
    <row r="1211" spans="1:5" x14ac:dyDescent="0.25">
      <c r="A1211">
        <v>1524</v>
      </c>
      <c r="B1211" t="s">
        <v>8388</v>
      </c>
      <c r="C1211" t="s">
        <v>340</v>
      </c>
      <c r="D1211" t="s">
        <v>332</v>
      </c>
      <c r="E1211" s="277">
        <v>609.97</v>
      </c>
    </row>
    <row r="1212" spans="1:5" x14ac:dyDescent="0.25">
      <c r="A1212">
        <v>38404</v>
      </c>
      <c r="B1212" t="s">
        <v>8389</v>
      </c>
      <c r="C1212" t="s">
        <v>340</v>
      </c>
      <c r="D1212" t="s">
        <v>332</v>
      </c>
      <c r="E1212" s="277">
        <v>585.23</v>
      </c>
    </row>
    <row r="1213" spans="1:5" x14ac:dyDescent="0.25">
      <c r="A1213">
        <v>39849</v>
      </c>
      <c r="B1213" t="s">
        <v>8390</v>
      </c>
      <c r="C1213" t="s">
        <v>340</v>
      </c>
      <c r="D1213" t="s">
        <v>332</v>
      </c>
      <c r="E1213" s="277">
        <v>670.67</v>
      </c>
    </row>
    <row r="1214" spans="1:5" x14ac:dyDescent="0.25">
      <c r="A1214">
        <v>38464</v>
      </c>
      <c r="B1214" t="s">
        <v>8391</v>
      </c>
      <c r="C1214" t="s">
        <v>340</v>
      </c>
      <c r="D1214" t="s">
        <v>332</v>
      </c>
      <c r="E1214" s="277">
        <v>680.41</v>
      </c>
    </row>
    <row r="1215" spans="1:5" x14ac:dyDescent="0.25">
      <c r="A1215">
        <v>34493</v>
      </c>
      <c r="B1215" t="s">
        <v>8392</v>
      </c>
      <c r="C1215" t="s">
        <v>340</v>
      </c>
      <c r="D1215" t="s">
        <v>332</v>
      </c>
      <c r="E1215" s="277">
        <v>580.91999999999996</v>
      </c>
    </row>
    <row r="1216" spans="1:5" x14ac:dyDescent="0.25">
      <c r="A1216">
        <v>1527</v>
      </c>
      <c r="B1216" t="s">
        <v>8393</v>
      </c>
      <c r="C1216" t="s">
        <v>340</v>
      </c>
      <c r="D1216" t="s">
        <v>332</v>
      </c>
      <c r="E1216" s="277">
        <v>629.33000000000004</v>
      </c>
    </row>
    <row r="1217" spans="1:5" x14ac:dyDescent="0.25">
      <c r="A1217">
        <v>38405</v>
      </c>
      <c r="B1217" t="s">
        <v>8394</v>
      </c>
      <c r="C1217" t="s">
        <v>340</v>
      </c>
      <c r="D1217" t="s">
        <v>332</v>
      </c>
      <c r="E1217" s="277">
        <v>603.28</v>
      </c>
    </row>
    <row r="1218" spans="1:5" x14ac:dyDescent="0.25">
      <c r="A1218">
        <v>38408</v>
      </c>
      <c r="B1218" t="s">
        <v>8395</v>
      </c>
      <c r="C1218" t="s">
        <v>340</v>
      </c>
      <c r="D1218" t="s">
        <v>332</v>
      </c>
      <c r="E1218" s="277">
        <v>667.77</v>
      </c>
    </row>
    <row r="1219" spans="1:5" x14ac:dyDescent="0.25">
      <c r="A1219">
        <v>34494</v>
      </c>
      <c r="B1219" t="s">
        <v>8396</v>
      </c>
      <c r="C1219" t="s">
        <v>340</v>
      </c>
      <c r="D1219" t="s">
        <v>332</v>
      </c>
      <c r="E1219" s="277">
        <v>600.29</v>
      </c>
    </row>
    <row r="1220" spans="1:5" x14ac:dyDescent="0.25">
      <c r="A1220">
        <v>1525</v>
      </c>
      <c r="B1220" t="s">
        <v>8397</v>
      </c>
      <c r="C1220" t="s">
        <v>340</v>
      </c>
      <c r="D1220" t="s">
        <v>332</v>
      </c>
      <c r="E1220" s="277">
        <v>648.70000000000005</v>
      </c>
    </row>
    <row r="1221" spans="1:5" x14ac:dyDescent="0.25">
      <c r="A1221">
        <v>38406</v>
      </c>
      <c r="B1221" t="s">
        <v>8398</v>
      </c>
      <c r="C1221" t="s">
        <v>340</v>
      </c>
      <c r="D1221" t="s">
        <v>332</v>
      </c>
      <c r="E1221" s="277">
        <v>637.02</v>
      </c>
    </row>
    <row r="1222" spans="1:5" x14ac:dyDescent="0.25">
      <c r="A1222">
        <v>38409</v>
      </c>
      <c r="B1222" t="s">
        <v>8399</v>
      </c>
      <c r="C1222" t="s">
        <v>340</v>
      </c>
      <c r="D1222" t="s">
        <v>332</v>
      </c>
      <c r="E1222" s="277">
        <v>672.32</v>
      </c>
    </row>
    <row r="1223" spans="1:5" x14ac:dyDescent="0.25">
      <c r="A1223">
        <v>43360</v>
      </c>
      <c r="B1223" t="s">
        <v>8400</v>
      </c>
      <c r="C1223" t="s">
        <v>340</v>
      </c>
      <c r="D1223" t="s">
        <v>332</v>
      </c>
      <c r="E1223" s="277">
        <v>701.04</v>
      </c>
    </row>
    <row r="1224" spans="1:5" x14ac:dyDescent="0.25">
      <c r="A1224">
        <v>34495</v>
      </c>
      <c r="B1224" t="s">
        <v>8401</v>
      </c>
      <c r="C1224" t="s">
        <v>340</v>
      </c>
      <c r="D1224" t="s">
        <v>332</v>
      </c>
      <c r="E1224" s="277">
        <v>619.65</v>
      </c>
    </row>
    <row r="1225" spans="1:5" x14ac:dyDescent="0.25">
      <c r="A1225">
        <v>11145</v>
      </c>
      <c r="B1225" t="s">
        <v>8402</v>
      </c>
      <c r="C1225" t="s">
        <v>340</v>
      </c>
      <c r="D1225" t="s">
        <v>332</v>
      </c>
      <c r="E1225" s="277">
        <v>668.06</v>
      </c>
    </row>
    <row r="1226" spans="1:5" x14ac:dyDescent="0.25">
      <c r="A1226">
        <v>34496</v>
      </c>
      <c r="B1226" t="s">
        <v>8403</v>
      </c>
      <c r="C1226" t="s">
        <v>340</v>
      </c>
      <c r="D1226" t="s">
        <v>332</v>
      </c>
      <c r="E1226" s="277">
        <v>646.4</v>
      </c>
    </row>
    <row r="1227" spans="1:5" x14ac:dyDescent="0.25">
      <c r="A1227">
        <v>34479</v>
      </c>
      <c r="B1227" t="s">
        <v>8404</v>
      </c>
      <c r="C1227" t="s">
        <v>340</v>
      </c>
      <c r="D1227" t="s">
        <v>332</v>
      </c>
      <c r="E1227" s="277">
        <v>687.42</v>
      </c>
    </row>
    <row r="1228" spans="1:5" x14ac:dyDescent="0.25">
      <c r="A1228">
        <v>34481</v>
      </c>
      <c r="B1228" t="s">
        <v>8405</v>
      </c>
      <c r="C1228" t="s">
        <v>340</v>
      </c>
      <c r="D1228" t="s">
        <v>332</v>
      </c>
      <c r="E1228" s="277">
        <v>718.28</v>
      </c>
    </row>
    <row r="1229" spans="1:5" x14ac:dyDescent="0.25">
      <c r="A1229">
        <v>34483</v>
      </c>
      <c r="B1229" t="s">
        <v>8406</v>
      </c>
      <c r="C1229" t="s">
        <v>340</v>
      </c>
      <c r="D1229" t="s">
        <v>332</v>
      </c>
      <c r="E1229" s="277">
        <v>767.43</v>
      </c>
    </row>
    <row r="1230" spans="1:5" x14ac:dyDescent="0.25">
      <c r="A1230">
        <v>34485</v>
      </c>
      <c r="B1230" t="s">
        <v>8407</v>
      </c>
      <c r="C1230" t="s">
        <v>340</v>
      </c>
      <c r="D1230" t="s">
        <v>332</v>
      </c>
      <c r="E1230" s="277">
        <v>820.68</v>
      </c>
    </row>
    <row r="1231" spans="1:5" x14ac:dyDescent="0.25">
      <c r="A1231">
        <v>14041</v>
      </c>
      <c r="B1231" t="s">
        <v>8408</v>
      </c>
      <c r="C1231" t="s">
        <v>340</v>
      </c>
      <c r="D1231" t="s">
        <v>332</v>
      </c>
      <c r="E1231" s="277">
        <v>533.48</v>
      </c>
    </row>
    <row r="1232" spans="1:5" x14ac:dyDescent="0.25">
      <c r="A1232">
        <v>1523</v>
      </c>
      <c r="B1232" t="s">
        <v>8409</v>
      </c>
      <c r="C1232" t="s">
        <v>340</v>
      </c>
      <c r="D1232" t="s">
        <v>332</v>
      </c>
      <c r="E1232" s="277">
        <v>542.19000000000005</v>
      </c>
    </row>
    <row r="1233" spans="1:5" x14ac:dyDescent="0.25">
      <c r="A1233">
        <v>14052</v>
      </c>
      <c r="B1233" t="s">
        <v>8410</v>
      </c>
      <c r="C1233" t="s">
        <v>330</v>
      </c>
      <c r="D1233" t="s">
        <v>332</v>
      </c>
      <c r="E1233" s="277">
        <v>11.11</v>
      </c>
    </row>
    <row r="1234" spans="1:5" x14ac:dyDescent="0.25">
      <c r="A1234">
        <v>14054</v>
      </c>
      <c r="B1234" t="s">
        <v>8411</v>
      </c>
      <c r="C1234" t="s">
        <v>330</v>
      </c>
      <c r="D1234" t="s">
        <v>332</v>
      </c>
      <c r="E1234" s="277">
        <v>14.44</v>
      </c>
    </row>
    <row r="1235" spans="1:5" x14ac:dyDescent="0.25">
      <c r="A1235">
        <v>14053</v>
      </c>
      <c r="B1235" t="s">
        <v>8412</v>
      </c>
      <c r="C1235" t="s">
        <v>330</v>
      </c>
      <c r="D1235" t="s">
        <v>332</v>
      </c>
      <c r="E1235" s="277">
        <v>11.27</v>
      </c>
    </row>
    <row r="1236" spans="1:5" x14ac:dyDescent="0.25">
      <c r="A1236">
        <v>2558</v>
      </c>
      <c r="B1236" t="s">
        <v>8413</v>
      </c>
      <c r="C1236" t="s">
        <v>330</v>
      </c>
      <c r="D1236" t="s">
        <v>332</v>
      </c>
      <c r="E1236" s="277">
        <v>8.49</v>
      </c>
    </row>
    <row r="1237" spans="1:5" x14ac:dyDescent="0.25">
      <c r="A1237">
        <v>2560</v>
      </c>
      <c r="B1237" t="s">
        <v>8414</v>
      </c>
      <c r="C1237" t="s">
        <v>330</v>
      </c>
      <c r="D1237" t="s">
        <v>332</v>
      </c>
      <c r="E1237" s="277">
        <v>14.94</v>
      </c>
    </row>
    <row r="1238" spans="1:5" x14ac:dyDescent="0.25">
      <c r="A1238">
        <v>2559</v>
      </c>
      <c r="B1238" t="s">
        <v>8415</v>
      </c>
      <c r="C1238" t="s">
        <v>330</v>
      </c>
      <c r="D1238" t="s">
        <v>331</v>
      </c>
      <c r="E1238" s="277">
        <v>11.95</v>
      </c>
    </row>
    <row r="1239" spans="1:5" x14ac:dyDescent="0.25">
      <c r="A1239">
        <v>2592</v>
      </c>
      <c r="B1239" t="s">
        <v>8416</v>
      </c>
      <c r="C1239" t="s">
        <v>330</v>
      </c>
      <c r="D1239" t="s">
        <v>332</v>
      </c>
      <c r="E1239" s="277">
        <v>198.1</v>
      </c>
    </row>
    <row r="1240" spans="1:5" x14ac:dyDescent="0.25">
      <c r="A1240">
        <v>2566</v>
      </c>
      <c r="B1240" t="s">
        <v>8417</v>
      </c>
      <c r="C1240" t="s">
        <v>330</v>
      </c>
      <c r="D1240" t="s">
        <v>332</v>
      </c>
      <c r="E1240" s="277">
        <v>19.93</v>
      </c>
    </row>
    <row r="1241" spans="1:5" x14ac:dyDescent="0.25">
      <c r="A1241">
        <v>2589</v>
      </c>
      <c r="B1241" t="s">
        <v>8418</v>
      </c>
      <c r="C1241" t="s">
        <v>330</v>
      </c>
      <c r="D1241" t="s">
        <v>332</v>
      </c>
      <c r="E1241" s="277">
        <v>26.5</v>
      </c>
    </row>
    <row r="1242" spans="1:5" x14ac:dyDescent="0.25">
      <c r="A1242">
        <v>2591</v>
      </c>
      <c r="B1242" t="s">
        <v>8419</v>
      </c>
      <c r="C1242" t="s">
        <v>330</v>
      </c>
      <c r="D1242" t="s">
        <v>332</v>
      </c>
      <c r="E1242" s="277">
        <v>9.66</v>
      </c>
    </row>
    <row r="1243" spans="1:5" x14ac:dyDescent="0.25">
      <c r="A1243">
        <v>2590</v>
      </c>
      <c r="B1243" t="s">
        <v>8420</v>
      </c>
      <c r="C1243" t="s">
        <v>330</v>
      </c>
      <c r="D1243" t="s">
        <v>332</v>
      </c>
      <c r="E1243" s="277">
        <v>16.260000000000002</v>
      </c>
    </row>
    <row r="1244" spans="1:5" x14ac:dyDescent="0.25">
      <c r="A1244">
        <v>2567</v>
      </c>
      <c r="B1244" t="s">
        <v>8421</v>
      </c>
      <c r="C1244" t="s">
        <v>330</v>
      </c>
      <c r="D1244" t="s">
        <v>332</v>
      </c>
      <c r="E1244" s="277">
        <v>38.869999999999997</v>
      </c>
    </row>
    <row r="1245" spans="1:5" x14ac:dyDescent="0.25">
      <c r="A1245">
        <v>2565</v>
      </c>
      <c r="B1245" t="s">
        <v>8422</v>
      </c>
      <c r="C1245" t="s">
        <v>330</v>
      </c>
      <c r="D1245" t="s">
        <v>332</v>
      </c>
      <c r="E1245" s="277">
        <v>9.68</v>
      </c>
    </row>
    <row r="1246" spans="1:5" x14ac:dyDescent="0.25">
      <c r="A1246">
        <v>2568</v>
      </c>
      <c r="B1246" t="s">
        <v>8423</v>
      </c>
      <c r="C1246" t="s">
        <v>330</v>
      </c>
      <c r="D1246" t="s">
        <v>332</v>
      </c>
      <c r="E1246" s="277">
        <v>107.93</v>
      </c>
    </row>
    <row r="1247" spans="1:5" x14ac:dyDescent="0.25">
      <c r="A1247">
        <v>2594</v>
      </c>
      <c r="B1247" t="s">
        <v>8424</v>
      </c>
      <c r="C1247" t="s">
        <v>330</v>
      </c>
      <c r="D1247" t="s">
        <v>332</v>
      </c>
      <c r="E1247" s="277">
        <v>179.81</v>
      </c>
    </row>
    <row r="1248" spans="1:5" x14ac:dyDescent="0.25">
      <c r="A1248">
        <v>2587</v>
      </c>
      <c r="B1248" t="s">
        <v>8425</v>
      </c>
      <c r="C1248" t="s">
        <v>330</v>
      </c>
      <c r="D1248" t="s">
        <v>332</v>
      </c>
      <c r="E1248" s="277">
        <v>30.64</v>
      </c>
    </row>
    <row r="1249" spans="1:5" x14ac:dyDescent="0.25">
      <c r="A1249">
        <v>2588</v>
      </c>
      <c r="B1249" t="s">
        <v>8426</v>
      </c>
      <c r="C1249" t="s">
        <v>330</v>
      </c>
      <c r="D1249" t="s">
        <v>332</v>
      </c>
      <c r="E1249" s="277">
        <v>24.34</v>
      </c>
    </row>
    <row r="1250" spans="1:5" x14ac:dyDescent="0.25">
      <c r="A1250">
        <v>2569</v>
      </c>
      <c r="B1250" t="s">
        <v>8427</v>
      </c>
      <c r="C1250" t="s">
        <v>330</v>
      </c>
      <c r="D1250" t="s">
        <v>332</v>
      </c>
      <c r="E1250" s="277">
        <v>9.3800000000000008</v>
      </c>
    </row>
    <row r="1251" spans="1:5" x14ac:dyDescent="0.25">
      <c r="A1251">
        <v>2570</v>
      </c>
      <c r="B1251" t="s">
        <v>8428</v>
      </c>
      <c r="C1251" t="s">
        <v>330</v>
      </c>
      <c r="D1251" t="s">
        <v>332</v>
      </c>
      <c r="E1251" s="277">
        <v>15.72</v>
      </c>
    </row>
    <row r="1252" spans="1:5" x14ac:dyDescent="0.25">
      <c r="A1252">
        <v>2571</v>
      </c>
      <c r="B1252" t="s">
        <v>8429</v>
      </c>
      <c r="C1252" t="s">
        <v>330</v>
      </c>
      <c r="D1252" t="s">
        <v>332</v>
      </c>
      <c r="E1252" s="277">
        <v>46.67</v>
      </c>
    </row>
    <row r="1253" spans="1:5" x14ac:dyDescent="0.25">
      <c r="A1253">
        <v>2593</v>
      </c>
      <c r="B1253" t="s">
        <v>8430</v>
      </c>
      <c r="C1253" t="s">
        <v>330</v>
      </c>
      <c r="D1253" t="s">
        <v>332</v>
      </c>
      <c r="E1253" s="277">
        <v>10</v>
      </c>
    </row>
    <row r="1254" spans="1:5" x14ac:dyDescent="0.25">
      <c r="A1254">
        <v>2572</v>
      </c>
      <c r="B1254" t="s">
        <v>8431</v>
      </c>
      <c r="C1254" t="s">
        <v>330</v>
      </c>
      <c r="D1254" t="s">
        <v>332</v>
      </c>
      <c r="E1254" s="277">
        <v>138.02000000000001</v>
      </c>
    </row>
    <row r="1255" spans="1:5" x14ac:dyDescent="0.25">
      <c r="A1255">
        <v>2595</v>
      </c>
      <c r="B1255" t="s">
        <v>8432</v>
      </c>
      <c r="C1255" t="s">
        <v>330</v>
      </c>
      <c r="D1255" t="s">
        <v>332</v>
      </c>
      <c r="E1255" s="277">
        <v>215.35</v>
      </c>
    </row>
    <row r="1256" spans="1:5" x14ac:dyDescent="0.25">
      <c r="A1256">
        <v>2576</v>
      </c>
      <c r="B1256" t="s">
        <v>8433</v>
      </c>
      <c r="C1256" t="s">
        <v>330</v>
      </c>
      <c r="D1256" t="s">
        <v>332</v>
      </c>
      <c r="E1256" s="277">
        <v>36.71</v>
      </c>
    </row>
    <row r="1257" spans="1:5" x14ac:dyDescent="0.25">
      <c r="A1257">
        <v>2575</v>
      </c>
      <c r="B1257" t="s">
        <v>8434</v>
      </c>
      <c r="C1257" t="s">
        <v>330</v>
      </c>
      <c r="D1257" t="s">
        <v>332</v>
      </c>
      <c r="E1257" s="277">
        <v>27.6</v>
      </c>
    </row>
    <row r="1258" spans="1:5" x14ac:dyDescent="0.25">
      <c r="A1258">
        <v>2573</v>
      </c>
      <c r="B1258" t="s">
        <v>8435</v>
      </c>
      <c r="C1258" t="s">
        <v>330</v>
      </c>
      <c r="D1258" t="s">
        <v>332</v>
      </c>
      <c r="E1258" s="277">
        <v>11.46</v>
      </c>
    </row>
    <row r="1259" spans="1:5" x14ac:dyDescent="0.25">
      <c r="A1259">
        <v>2586</v>
      </c>
      <c r="B1259" t="s">
        <v>8436</v>
      </c>
      <c r="C1259" t="s">
        <v>330</v>
      </c>
      <c r="D1259" t="s">
        <v>332</v>
      </c>
      <c r="E1259" s="277">
        <v>18.57</v>
      </c>
    </row>
    <row r="1260" spans="1:5" x14ac:dyDescent="0.25">
      <c r="A1260">
        <v>2577</v>
      </c>
      <c r="B1260" t="s">
        <v>8437</v>
      </c>
      <c r="C1260" t="s">
        <v>330</v>
      </c>
      <c r="D1260" t="s">
        <v>332</v>
      </c>
      <c r="E1260" s="277">
        <v>49.74</v>
      </c>
    </row>
    <row r="1261" spans="1:5" x14ac:dyDescent="0.25">
      <c r="A1261">
        <v>2574</v>
      </c>
      <c r="B1261" t="s">
        <v>8438</v>
      </c>
      <c r="C1261" t="s">
        <v>330</v>
      </c>
      <c r="D1261" t="s">
        <v>332</v>
      </c>
      <c r="E1261" s="277">
        <v>11.53</v>
      </c>
    </row>
    <row r="1262" spans="1:5" x14ac:dyDescent="0.25">
      <c r="A1262">
        <v>2578</v>
      </c>
      <c r="B1262" t="s">
        <v>8439</v>
      </c>
      <c r="C1262" t="s">
        <v>330</v>
      </c>
      <c r="D1262" t="s">
        <v>332</v>
      </c>
      <c r="E1262" s="277">
        <v>155.30000000000001</v>
      </c>
    </row>
    <row r="1263" spans="1:5" x14ac:dyDescent="0.25">
      <c r="A1263">
        <v>2585</v>
      </c>
      <c r="B1263" t="s">
        <v>8440</v>
      </c>
      <c r="C1263" t="s">
        <v>330</v>
      </c>
      <c r="D1263" t="s">
        <v>332</v>
      </c>
      <c r="E1263" s="277">
        <v>213.11</v>
      </c>
    </row>
    <row r="1264" spans="1:5" x14ac:dyDescent="0.25">
      <c r="A1264">
        <v>12008</v>
      </c>
      <c r="B1264" t="s">
        <v>8441</v>
      </c>
      <c r="C1264" t="s">
        <v>330</v>
      </c>
      <c r="D1264" t="s">
        <v>332</v>
      </c>
      <c r="E1264" s="277">
        <v>114.34</v>
      </c>
    </row>
    <row r="1265" spans="1:5" x14ac:dyDescent="0.25">
      <c r="A1265">
        <v>2582</v>
      </c>
      <c r="B1265" t="s">
        <v>8442</v>
      </c>
      <c r="C1265" t="s">
        <v>330</v>
      </c>
      <c r="D1265" t="s">
        <v>332</v>
      </c>
      <c r="E1265" s="277">
        <v>34.049999999999997</v>
      </c>
    </row>
    <row r="1266" spans="1:5" x14ac:dyDescent="0.25">
      <c r="A1266">
        <v>2597</v>
      </c>
      <c r="B1266" t="s">
        <v>8443</v>
      </c>
      <c r="C1266" t="s">
        <v>330</v>
      </c>
      <c r="D1266" t="s">
        <v>332</v>
      </c>
      <c r="E1266" s="277">
        <v>29.18</v>
      </c>
    </row>
    <row r="1267" spans="1:5" x14ac:dyDescent="0.25">
      <c r="A1267">
        <v>2579</v>
      </c>
      <c r="B1267" t="s">
        <v>8444</v>
      </c>
      <c r="C1267" t="s">
        <v>330</v>
      </c>
      <c r="D1267" t="s">
        <v>332</v>
      </c>
      <c r="E1267" s="277">
        <v>13.89</v>
      </c>
    </row>
    <row r="1268" spans="1:5" x14ac:dyDescent="0.25">
      <c r="A1268">
        <v>2581</v>
      </c>
      <c r="B1268" t="s">
        <v>8445</v>
      </c>
      <c r="C1268" t="s">
        <v>330</v>
      </c>
      <c r="D1268" t="s">
        <v>332</v>
      </c>
      <c r="E1268" s="277">
        <v>17.78</v>
      </c>
    </row>
    <row r="1269" spans="1:5" x14ac:dyDescent="0.25">
      <c r="A1269">
        <v>2596</v>
      </c>
      <c r="B1269" t="s">
        <v>8446</v>
      </c>
      <c r="C1269" t="s">
        <v>330</v>
      </c>
      <c r="D1269" t="s">
        <v>332</v>
      </c>
      <c r="E1269" s="277">
        <v>52.58</v>
      </c>
    </row>
    <row r="1270" spans="1:5" x14ac:dyDescent="0.25">
      <c r="A1270">
        <v>2580</v>
      </c>
      <c r="B1270" t="s">
        <v>8447</v>
      </c>
      <c r="C1270" t="s">
        <v>330</v>
      </c>
      <c r="D1270" t="s">
        <v>332</v>
      </c>
      <c r="E1270" s="277">
        <v>15.23</v>
      </c>
    </row>
    <row r="1271" spans="1:5" x14ac:dyDescent="0.25">
      <c r="A1271">
        <v>2583</v>
      </c>
      <c r="B1271" t="s">
        <v>8448</v>
      </c>
      <c r="C1271" t="s">
        <v>330</v>
      </c>
      <c r="D1271" t="s">
        <v>332</v>
      </c>
      <c r="E1271" s="277">
        <v>127.89</v>
      </c>
    </row>
    <row r="1272" spans="1:5" x14ac:dyDescent="0.25">
      <c r="A1272">
        <v>2584</v>
      </c>
      <c r="B1272" t="s">
        <v>8449</v>
      </c>
      <c r="C1272" t="s">
        <v>330</v>
      </c>
      <c r="D1272" t="s">
        <v>332</v>
      </c>
      <c r="E1272" s="277">
        <v>212.9</v>
      </c>
    </row>
    <row r="1273" spans="1:5" x14ac:dyDescent="0.25">
      <c r="A1273">
        <v>12010</v>
      </c>
      <c r="B1273" t="s">
        <v>8450</v>
      </c>
      <c r="C1273" t="s">
        <v>330</v>
      </c>
      <c r="D1273" t="s">
        <v>332</v>
      </c>
      <c r="E1273" s="277">
        <v>6.61</v>
      </c>
    </row>
    <row r="1274" spans="1:5" x14ac:dyDescent="0.25">
      <c r="A1274">
        <v>39329</v>
      </c>
      <c r="B1274" t="s">
        <v>8451</v>
      </c>
      <c r="C1274" t="s">
        <v>330</v>
      </c>
      <c r="D1274" t="s">
        <v>332</v>
      </c>
      <c r="E1274" s="277">
        <v>6.91</v>
      </c>
    </row>
    <row r="1275" spans="1:5" x14ac:dyDescent="0.25">
      <c r="A1275">
        <v>39330</v>
      </c>
      <c r="B1275" t="s">
        <v>8452</v>
      </c>
      <c r="C1275" t="s">
        <v>330</v>
      </c>
      <c r="D1275" t="s">
        <v>332</v>
      </c>
      <c r="E1275" s="277">
        <v>7.27</v>
      </c>
    </row>
    <row r="1276" spans="1:5" x14ac:dyDescent="0.25">
      <c r="A1276">
        <v>39332</v>
      </c>
      <c r="B1276" t="s">
        <v>8453</v>
      </c>
      <c r="C1276" t="s">
        <v>330</v>
      </c>
      <c r="D1276" t="s">
        <v>332</v>
      </c>
      <c r="E1276" s="277">
        <v>8.1300000000000008</v>
      </c>
    </row>
    <row r="1277" spans="1:5" x14ac:dyDescent="0.25">
      <c r="A1277">
        <v>39331</v>
      </c>
      <c r="B1277" t="s">
        <v>8454</v>
      </c>
      <c r="C1277" t="s">
        <v>330</v>
      </c>
      <c r="D1277" t="s">
        <v>332</v>
      </c>
      <c r="E1277" s="277">
        <v>6.47</v>
      </c>
    </row>
    <row r="1278" spans="1:5" x14ac:dyDescent="0.25">
      <c r="A1278">
        <v>39333</v>
      </c>
      <c r="B1278" t="s">
        <v>8455</v>
      </c>
      <c r="C1278" t="s">
        <v>330</v>
      </c>
      <c r="D1278" t="s">
        <v>332</v>
      </c>
      <c r="E1278" s="277">
        <v>6.31</v>
      </c>
    </row>
    <row r="1279" spans="1:5" x14ac:dyDescent="0.25">
      <c r="A1279">
        <v>39335</v>
      </c>
      <c r="B1279" t="s">
        <v>8456</v>
      </c>
      <c r="C1279" t="s">
        <v>330</v>
      </c>
      <c r="D1279" t="s">
        <v>332</v>
      </c>
      <c r="E1279" s="277">
        <v>7.3</v>
      </c>
    </row>
    <row r="1280" spans="1:5" x14ac:dyDescent="0.25">
      <c r="A1280">
        <v>39334</v>
      </c>
      <c r="B1280" t="s">
        <v>8457</v>
      </c>
      <c r="C1280" t="s">
        <v>330</v>
      </c>
      <c r="D1280" t="s">
        <v>332</v>
      </c>
      <c r="E1280" s="277">
        <v>5.8</v>
      </c>
    </row>
    <row r="1281" spans="1:5" x14ac:dyDescent="0.25">
      <c r="A1281">
        <v>12016</v>
      </c>
      <c r="B1281" t="s">
        <v>8458</v>
      </c>
      <c r="C1281" t="s">
        <v>330</v>
      </c>
      <c r="D1281" t="s">
        <v>332</v>
      </c>
      <c r="E1281" s="277">
        <v>7.28</v>
      </c>
    </row>
    <row r="1282" spans="1:5" x14ac:dyDescent="0.25">
      <c r="A1282">
        <v>12015</v>
      </c>
      <c r="B1282" t="s">
        <v>8459</v>
      </c>
      <c r="C1282" t="s">
        <v>330</v>
      </c>
      <c r="D1282" t="s">
        <v>332</v>
      </c>
      <c r="E1282" s="277">
        <v>8.48</v>
      </c>
    </row>
    <row r="1283" spans="1:5" x14ac:dyDescent="0.25">
      <c r="A1283">
        <v>12020</v>
      </c>
      <c r="B1283" t="s">
        <v>8460</v>
      </c>
      <c r="C1283" t="s">
        <v>330</v>
      </c>
      <c r="D1283" t="s">
        <v>332</v>
      </c>
      <c r="E1283" s="277">
        <v>7.28</v>
      </c>
    </row>
    <row r="1284" spans="1:5" x14ac:dyDescent="0.25">
      <c r="A1284">
        <v>12019</v>
      </c>
      <c r="B1284" t="s">
        <v>8461</v>
      </c>
      <c r="C1284" t="s">
        <v>330</v>
      </c>
      <c r="D1284" t="s">
        <v>332</v>
      </c>
      <c r="E1284" s="277">
        <v>8.48</v>
      </c>
    </row>
    <row r="1285" spans="1:5" x14ac:dyDescent="0.25">
      <c r="A1285">
        <v>39336</v>
      </c>
      <c r="B1285" t="s">
        <v>8462</v>
      </c>
      <c r="C1285" t="s">
        <v>330</v>
      </c>
      <c r="D1285" t="s">
        <v>332</v>
      </c>
      <c r="E1285" s="277">
        <v>7.27</v>
      </c>
    </row>
    <row r="1286" spans="1:5" x14ac:dyDescent="0.25">
      <c r="A1286">
        <v>39338</v>
      </c>
      <c r="B1286" t="s">
        <v>8463</v>
      </c>
      <c r="C1286" t="s">
        <v>330</v>
      </c>
      <c r="D1286" t="s">
        <v>332</v>
      </c>
      <c r="E1286" s="277">
        <v>8.1300000000000008</v>
      </c>
    </row>
    <row r="1287" spans="1:5" x14ac:dyDescent="0.25">
      <c r="A1287">
        <v>39337</v>
      </c>
      <c r="B1287" t="s">
        <v>8464</v>
      </c>
      <c r="C1287" t="s">
        <v>330</v>
      </c>
      <c r="D1287" t="s">
        <v>332</v>
      </c>
      <c r="E1287" s="277">
        <v>6.47</v>
      </c>
    </row>
    <row r="1288" spans="1:5" x14ac:dyDescent="0.25">
      <c r="A1288">
        <v>39341</v>
      </c>
      <c r="B1288" t="s">
        <v>8465</v>
      </c>
      <c r="C1288" t="s">
        <v>330</v>
      </c>
      <c r="D1288" t="s">
        <v>332</v>
      </c>
      <c r="E1288" s="277">
        <v>10.6</v>
      </c>
    </row>
    <row r="1289" spans="1:5" x14ac:dyDescent="0.25">
      <c r="A1289">
        <v>39340</v>
      </c>
      <c r="B1289" t="s">
        <v>8466</v>
      </c>
      <c r="C1289" t="s">
        <v>330</v>
      </c>
      <c r="D1289" t="s">
        <v>332</v>
      </c>
      <c r="E1289" s="277">
        <v>7.78</v>
      </c>
    </row>
    <row r="1290" spans="1:5" x14ac:dyDescent="0.25">
      <c r="A1290">
        <v>12025</v>
      </c>
      <c r="B1290" t="s">
        <v>8467</v>
      </c>
      <c r="C1290" t="s">
        <v>330</v>
      </c>
      <c r="D1290" t="s">
        <v>332</v>
      </c>
      <c r="E1290" s="277">
        <v>8.0399999999999991</v>
      </c>
    </row>
    <row r="1291" spans="1:5" x14ac:dyDescent="0.25">
      <c r="A1291">
        <v>39342</v>
      </c>
      <c r="B1291" t="s">
        <v>8468</v>
      </c>
      <c r="C1291" t="s">
        <v>330</v>
      </c>
      <c r="D1291" t="s">
        <v>332</v>
      </c>
      <c r="E1291" s="277">
        <v>10.6</v>
      </c>
    </row>
    <row r="1292" spans="1:5" x14ac:dyDescent="0.25">
      <c r="A1292">
        <v>39343</v>
      </c>
      <c r="B1292" t="s">
        <v>8469</v>
      </c>
      <c r="C1292" t="s">
        <v>330</v>
      </c>
      <c r="D1292" t="s">
        <v>332</v>
      </c>
      <c r="E1292" s="277">
        <v>8.9499999999999993</v>
      </c>
    </row>
    <row r="1293" spans="1:5" x14ac:dyDescent="0.25">
      <c r="A1293">
        <v>39345</v>
      </c>
      <c r="B1293" t="s">
        <v>8470</v>
      </c>
      <c r="C1293" t="s">
        <v>330</v>
      </c>
      <c r="D1293" t="s">
        <v>332</v>
      </c>
      <c r="E1293" s="277">
        <v>12.11</v>
      </c>
    </row>
    <row r="1294" spans="1:5" x14ac:dyDescent="0.25">
      <c r="A1294">
        <v>39344</v>
      </c>
      <c r="B1294" t="s">
        <v>8471</v>
      </c>
      <c r="C1294" t="s">
        <v>330</v>
      </c>
      <c r="D1294" t="s">
        <v>332</v>
      </c>
      <c r="E1294" s="277">
        <v>8.65</v>
      </c>
    </row>
    <row r="1295" spans="1:5" x14ac:dyDescent="0.25">
      <c r="A1295">
        <v>12623</v>
      </c>
      <c r="B1295" t="s">
        <v>12895</v>
      </c>
      <c r="C1295" t="s">
        <v>335</v>
      </c>
      <c r="D1295" t="s">
        <v>332</v>
      </c>
      <c r="E1295" s="277">
        <v>44.81</v>
      </c>
    </row>
    <row r="1296" spans="1:5" x14ac:dyDescent="0.25">
      <c r="A1296">
        <v>34498</v>
      </c>
      <c r="B1296" t="s">
        <v>8472</v>
      </c>
      <c r="C1296" t="s">
        <v>330</v>
      </c>
      <c r="D1296" t="s">
        <v>332</v>
      </c>
      <c r="E1296" s="277">
        <v>103.34</v>
      </c>
    </row>
    <row r="1297" spans="1:5" x14ac:dyDescent="0.25">
      <c r="A1297">
        <v>13244</v>
      </c>
      <c r="B1297" t="s">
        <v>8473</v>
      </c>
      <c r="C1297" t="s">
        <v>330</v>
      </c>
      <c r="D1297" t="s">
        <v>331</v>
      </c>
      <c r="E1297" s="277">
        <v>43.5</v>
      </c>
    </row>
    <row r="1298" spans="1:5" x14ac:dyDescent="0.25">
      <c r="A1298">
        <v>38998</v>
      </c>
      <c r="B1298" t="s">
        <v>12896</v>
      </c>
      <c r="C1298" t="s">
        <v>330</v>
      </c>
      <c r="D1298" t="s">
        <v>334</v>
      </c>
      <c r="E1298" s="277">
        <v>10.36</v>
      </c>
    </row>
    <row r="1299" spans="1:5" x14ac:dyDescent="0.25">
      <c r="A1299">
        <v>38999</v>
      </c>
      <c r="B1299" t="s">
        <v>12897</v>
      </c>
      <c r="C1299" t="s">
        <v>330</v>
      </c>
      <c r="D1299" t="s">
        <v>334</v>
      </c>
      <c r="E1299" s="277">
        <v>26.19</v>
      </c>
    </row>
    <row r="1300" spans="1:5" x14ac:dyDescent="0.25">
      <c r="A1300">
        <v>38996</v>
      </c>
      <c r="B1300" t="s">
        <v>12898</v>
      </c>
      <c r="C1300" t="s">
        <v>330</v>
      </c>
      <c r="D1300" t="s">
        <v>334</v>
      </c>
      <c r="E1300" s="277">
        <v>18.510000000000002</v>
      </c>
    </row>
    <row r="1301" spans="1:5" x14ac:dyDescent="0.25">
      <c r="A1301">
        <v>44173</v>
      </c>
      <c r="B1301" t="s">
        <v>12899</v>
      </c>
      <c r="C1301" t="s">
        <v>330</v>
      </c>
      <c r="D1301" t="s">
        <v>334</v>
      </c>
      <c r="E1301" s="277">
        <v>18</v>
      </c>
    </row>
    <row r="1302" spans="1:5" x14ac:dyDescent="0.25">
      <c r="A1302">
        <v>44174</v>
      </c>
      <c r="B1302" t="s">
        <v>12900</v>
      </c>
      <c r="C1302" t="s">
        <v>330</v>
      </c>
      <c r="D1302" t="s">
        <v>334</v>
      </c>
      <c r="E1302" s="277">
        <v>29.47</v>
      </c>
    </row>
    <row r="1303" spans="1:5" x14ac:dyDescent="0.25">
      <c r="A1303">
        <v>38997</v>
      </c>
      <c r="B1303" t="s">
        <v>12901</v>
      </c>
      <c r="C1303" t="s">
        <v>330</v>
      </c>
      <c r="D1303" t="s">
        <v>334</v>
      </c>
      <c r="E1303" s="277">
        <v>26.48</v>
      </c>
    </row>
    <row r="1304" spans="1:5" x14ac:dyDescent="0.25">
      <c r="A1304">
        <v>39600</v>
      </c>
      <c r="B1304" t="s">
        <v>8474</v>
      </c>
      <c r="C1304" t="s">
        <v>330</v>
      </c>
      <c r="D1304" t="s">
        <v>332</v>
      </c>
      <c r="E1304" s="277">
        <v>14.42</v>
      </c>
    </row>
    <row r="1305" spans="1:5" x14ac:dyDescent="0.25">
      <c r="A1305">
        <v>39601</v>
      </c>
      <c r="B1305" t="s">
        <v>8475</v>
      </c>
      <c r="C1305" t="s">
        <v>330</v>
      </c>
      <c r="D1305" t="s">
        <v>332</v>
      </c>
      <c r="E1305" s="277">
        <v>30.58</v>
      </c>
    </row>
    <row r="1306" spans="1:5" x14ac:dyDescent="0.25">
      <c r="A1306">
        <v>39862</v>
      </c>
      <c r="B1306" t="s">
        <v>8476</v>
      </c>
      <c r="C1306" t="s">
        <v>330</v>
      </c>
      <c r="D1306" t="s">
        <v>334</v>
      </c>
      <c r="E1306" s="277">
        <v>13.36</v>
      </c>
    </row>
    <row r="1307" spans="1:5" x14ac:dyDescent="0.25">
      <c r="A1307">
        <v>39863</v>
      </c>
      <c r="B1307" t="s">
        <v>8477</v>
      </c>
      <c r="C1307" t="s">
        <v>330</v>
      </c>
      <c r="D1307" t="s">
        <v>334</v>
      </c>
      <c r="E1307" s="277">
        <v>13.54</v>
      </c>
    </row>
    <row r="1308" spans="1:5" x14ac:dyDescent="0.25">
      <c r="A1308">
        <v>39864</v>
      </c>
      <c r="B1308" t="s">
        <v>8478</v>
      </c>
      <c r="C1308" t="s">
        <v>330</v>
      </c>
      <c r="D1308" t="s">
        <v>334</v>
      </c>
      <c r="E1308" s="277">
        <v>16.809999999999999</v>
      </c>
    </row>
    <row r="1309" spans="1:5" x14ac:dyDescent="0.25">
      <c r="A1309">
        <v>39865</v>
      </c>
      <c r="B1309" t="s">
        <v>8479</v>
      </c>
      <c r="C1309" t="s">
        <v>330</v>
      </c>
      <c r="D1309" t="s">
        <v>334</v>
      </c>
      <c r="E1309" s="277">
        <v>23.69</v>
      </c>
    </row>
    <row r="1310" spans="1:5" x14ac:dyDescent="0.25">
      <c r="A1310">
        <v>2517</v>
      </c>
      <c r="B1310" t="s">
        <v>8480</v>
      </c>
      <c r="C1310" t="s">
        <v>330</v>
      </c>
      <c r="D1310" t="s">
        <v>332</v>
      </c>
      <c r="E1310" s="277">
        <v>21.21</v>
      </c>
    </row>
    <row r="1311" spans="1:5" x14ac:dyDescent="0.25">
      <c r="A1311">
        <v>2522</v>
      </c>
      <c r="B1311" t="s">
        <v>8481</v>
      </c>
      <c r="C1311" t="s">
        <v>330</v>
      </c>
      <c r="D1311" t="s">
        <v>332</v>
      </c>
      <c r="E1311" s="277">
        <v>13.71</v>
      </c>
    </row>
    <row r="1312" spans="1:5" x14ac:dyDescent="0.25">
      <c r="A1312">
        <v>2548</v>
      </c>
      <c r="B1312" t="s">
        <v>8482</v>
      </c>
      <c r="C1312" t="s">
        <v>330</v>
      </c>
      <c r="D1312" t="s">
        <v>332</v>
      </c>
      <c r="E1312" s="277">
        <v>8.43</v>
      </c>
    </row>
    <row r="1313" spans="1:5" x14ac:dyDescent="0.25">
      <c r="A1313">
        <v>2516</v>
      </c>
      <c r="B1313" t="s">
        <v>8483</v>
      </c>
      <c r="C1313" t="s">
        <v>330</v>
      </c>
      <c r="D1313" t="s">
        <v>332</v>
      </c>
      <c r="E1313" s="277">
        <v>11.01</v>
      </c>
    </row>
    <row r="1314" spans="1:5" x14ac:dyDescent="0.25">
      <c r="A1314">
        <v>2518</v>
      </c>
      <c r="B1314" t="s">
        <v>8484</v>
      </c>
      <c r="C1314" t="s">
        <v>330</v>
      </c>
      <c r="D1314" t="s">
        <v>332</v>
      </c>
      <c r="E1314" s="277">
        <v>100.97</v>
      </c>
    </row>
    <row r="1315" spans="1:5" x14ac:dyDescent="0.25">
      <c r="A1315">
        <v>2521</v>
      </c>
      <c r="B1315" t="s">
        <v>8485</v>
      </c>
      <c r="C1315" t="s">
        <v>330</v>
      </c>
      <c r="D1315" t="s">
        <v>332</v>
      </c>
      <c r="E1315" s="277">
        <v>42.98</v>
      </c>
    </row>
    <row r="1316" spans="1:5" x14ac:dyDescent="0.25">
      <c r="A1316">
        <v>2515</v>
      </c>
      <c r="B1316" t="s">
        <v>8486</v>
      </c>
      <c r="C1316" t="s">
        <v>330</v>
      </c>
      <c r="D1316" t="s">
        <v>332</v>
      </c>
      <c r="E1316" s="277">
        <v>9.16</v>
      </c>
    </row>
    <row r="1317" spans="1:5" x14ac:dyDescent="0.25">
      <c r="A1317">
        <v>2519</v>
      </c>
      <c r="B1317" t="s">
        <v>8487</v>
      </c>
      <c r="C1317" t="s">
        <v>330</v>
      </c>
      <c r="D1317" t="s">
        <v>332</v>
      </c>
      <c r="E1317" s="277">
        <v>121.74</v>
      </c>
    </row>
    <row r="1318" spans="1:5" x14ac:dyDescent="0.25">
      <c r="A1318">
        <v>2520</v>
      </c>
      <c r="B1318" t="s">
        <v>8488</v>
      </c>
      <c r="C1318" t="s">
        <v>330</v>
      </c>
      <c r="D1318" t="s">
        <v>332</v>
      </c>
      <c r="E1318" s="277">
        <v>224.07</v>
      </c>
    </row>
    <row r="1319" spans="1:5" x14ac:dyDescent="0.25">
      <c r="A1319">
        <v>1602</v>
      </c>
      <c r="B1319" t="s">
        <v>8489</v>
      </c>
      <c r="C1319" t="s">
        <v>330</v>
      </c>
      <c r="D1319" t="s">
        <v>332</v>
      </c>
      <c r="E1319" s="277">
        <v>46.46</v>
      </c>
    </row>
    <row r="1320" spans="1:5" x14ac:dyDescent="0.25">
      <c r="A1320">
        <v>1601</v>
      </c>
      <c r="B1320" t="s">
        <v>8490</v>
      </c>
      <c r="C1320" t="s">
        <v>330</v>
      </c>
      <c r="D1320" t="s">
        <v>332</v>
      </c>
      <c r="E1320" s="277">
        <v>41.41</v>
      </c>
    </row>
    <row r="1321" spans="1:5" x14ac:dyDescent="0.25">
      <c r="A1321">
        <v>1598</v>
      </c>
      <c r="B1321" t="s">
        <v>8491</v>
      </c>
      <c r="C1321" t="s">
        <v>330</v>
      </c>
      <c r="D1321" t="s">
        <v>332</v>
      </c>
      <c r="E1321" s="277">
        <v>12.25</v>
      </c>
    </row>
    <row r="1322" spans="1:5" x14ac:dyDescent="0.25">
      <c r="A1322">
        <v>1600</v>
      </c>
      <c r="B1322" t="s">
        <v>8492</v>
      </c>
      <c r="C1322" t="s">
        <v>330</v>
      </c>
      <c r="D1322" t="s">
        <v>332</v>
      </c>
      <c r="E1322" s="277">
        <v>18.09</v>
      </c>
    </row>
    <row r="1323" spans="1:5" x14ac:dyDescent="0.25">
      <c r="A1323">
        <v>1603</v>
      </c>
      <c r="B1323" t="s">
        <v>8493</v>
      </c>
      <c r="C1323" t="s">
        <v>330</v>
      </c>
      <c r="D1323" t="s">
        <v>332</v>
      </c>
      <c r="E1323" s="277">
        <v>70.150000000000006</v>
      </c>
    </row>
    <row r="1324" spans="1:5" x14ac:dyDescent="0.25">
      <c r="A1324">
        <v>1599</v>
      </c>
      <c r="B1324" t="s">
        <v>8494</v>
      </c>
      <c r="C1324" t="s">
        <v>330</v>
      </c>
      <c r="D1324" t="s">
        <v>332</v>
      </c>
      <c r="E1324" s="277">
        <v>14.22</v>
      </c>
    </row>
    <row r="1325" spans="1:5" x14ac:dyDescent="0.25">
      <c r="A1325">
        <v>1597</v>
      </c>
      <c r="B1325" t="s">
        <v>8495</v>
      </c>
      <c r="C1325" t="s">
        <v>330</v>
      </c>
      <c r="D1325" t="s">
        <v>332</v>
      </c>
      <c r="E1325" s="277">
        <v>11.52</v>
      </c>
    </row>
    <row r="1326" spans="1:5" x14ac:dyDescent="0.25">
      <c r="A1326">
        <v>39602</v>
      </c>
      <c r="B1326" t="s">
        <v>8496</v>
      </c>
      <c r="C1326" t="s">
        <v>330</v>
      </c>
      <c r="D1326" t="s">
        <v>332</v>
      </c>
      <c r="E1326" s="277">
        <v>1.53</v>
      </c>
    </row>
    <row r="1327" spans="1:5" x14ac:dyDescent="0.25">
      <c r="A1327">
        <v>39603</v>
      </c>
      <c r="B1327" t="s">
        <v>8497</v>
      </c>
      <c r="C1327" t="s">
        <v>330</v>
      </c>
      <c r="D1327" t="s">
        <v>332</v>
      </c>
      <c r="E1327" s="277">
        <v>3.26</v>
      </c>
    </row>
    <row r="1328" spans="1:5" x14ac:dyDescent="0.25">
      <c r="A1328">
        <v>11821</v>
      </c>
      <c r="B1328" t="s">
        <v>8498</v>
      </c>
      <c r="C1328" t="s">
        <v>330</v>
      </c>
      <c r="D1328" t="s">
        <v>332</v>
      </c>
      <c r="E1328" s="277">
        <v>9.4600000000000009</v>
      </c>
    </row>
    <row r="1329" spans="1:5" x14ac:dyDescent="0.25">
      <c r="A1329">
        <v>1562</v>
      </c>
      <c r="B1329" t="s">
        <v>8499</v>
      </c>
      <c r="C1329" t="s">
        <v>330</v>
      </c>
      <c r="D1329" t="s">
        <v>332</v>
      </c>
      <c r="E1329" s="277">
        <v>15.5</v>
      </c>
    </row>
    <row r="1330" spans="1:5" x14ac:dyDescent="0.25">
      <c r="A1330">
        <v>1563</v>
      </c>
      <c r="B1330" t="s">
        <v>8500</v>
      </c>
      <c r="C1330" t="s">
        <v>330</v>
      </c>
      <c r="D1330" t="s">
        <v>332</v>
      </c>
      <c r="E1330" s="277">
        <v>20.8</v>
      </c>
    </row>
    <row r="1331" spans="1:5" x14ac:dyDescent="0.25">
      <c r="A1331">
        <v>11856</v>
      </c>
      <c r="B1331" t="s">
        <v>8501</v>
      </c>
      <c r="C1331" t="s">
        <v>330</v>
      </c>
      <c r="D1331" t="s">
        <v>331</v>
      </c>
      <c r="E1331" s="277">
        <v>6.2</v>
      </c>
    </row>
    <row r="1332" spans="1:5" x14ac:dyDescent="0.25">
      <c r="A1332">
        <v>11857</v>
      </c>
      <c r="B1332" t="s">
        <v>8502</v>
      </c>
      <c r="C1332" t="s">
        <v>330</v>
      </c>
      <c r="D1332" t="s">
        <v>332</v>
      </c>
      <c r="E1332" s="277">
        <v>32.630000000000003</v>
      </c>
    </row>
    <row r="1333" spans="1:5" x14ac:dyDescent="0.25">
      <c r="A1333">
        <v>11858</v>
      </c>
      <c r="B1333" t="s">
        <v>8503</v>
      </c>
      <c r="C1333" t="s">
        <v>330</v>
      </c>
      <c r="D1333" t="s">
        <v>332</v>
      </c>
      <c r="E1333" s="277">
        <v>40.5</v>
      </c>
    </row>
    <row r="1334" spans="1:5" x14ac:dyDescent="0.25">
      <c r="A1334">
        <v>1539</v>
      </c>
      <c r="B1334" t="s">
        <v>8504</v>
      </c>
      <c r="C1334" t="s">
        <v>330</v>
      </c>
      <c r="D1334" t="s">
        <v>332</v>
      </c>
      <c r="E1334" s="277">
        <v>7.28</v>
      </c>
    </row>
    <row r="1335" spans="1:5" x14ac:dyDescent="0.25">
      <c r="A1335">
        <v>11859</v>
      </c>
      <c r="B1335" t="s">
        <v>8505</v>
      </c>
      <c r="C1335" t="s">
        <v>330</v>
      </c>
      <c r="D1335" t="s">
        <v>332</v>
      </c>
      <c r="E1335" s="277">
        <v>55.1</v>
      </c>
    </row>
    <row r="1336" spans="1:5" x14ac:dyDescent="0.25">
      <c r="A1336">
        <v>1550</v>
      </c>
      <c r="B1336" t="s">
        <v>8506</v>
      </c>
      <c r="C1336" t="s">
        <v>330</v>
      </c>
      <c r="D1336" t="s">
        <v>332</v>
      </c>
      <c r="E1336" s="277">
        <v>7.69</v>
      </c>
    </row>
    <row r="1337" spans="1:5" x14ac:dyDescent="0.25">
      <c r="A1337">
        <v>11854</v>
      </c>
      <c r="B1337" t="s">
        <v>8507</v>
      </c>
      <c r="C1337" t="s">
        <v>330</v>
      </c>
      <c r="D1337" t="s">
        <v>332</v>
      </c>
      <c r="E1337" s="277">
        <v>9.6</v>
      </c>
    </row>
    <row r="1338" spans="1:5" x14ac:dyDescent="0.25">
      <c r="A1338">
        <v>11862</v>
      </c>
      <c r="B1338" t="s">
        <v>8508</v>
      </c>
      <c r="C1338" t="s">
        <v>330</v>
      </c>
      <c r="D1338" t="s">
        <v>332</v>
      </c>
      <c r="E1338" s="277">
        <v>13.47</v>
      </c>
    </row>
    <row r="1339" spans="1:5" x14ac:dyDescent="0.25">
      <c r="A1339">
        <v>11863</v>
      </c>
      <c r="B1339" t="s">
        <v>8509</v>
      </c>
      <c r="C1339" t="s">
        <v>330</v>
      </c>
      <c r="D1339" t="s">
        <v>332</v>
      </c>
      <c r="E1339" s="277">
        <v>5.44</v>
      </c>
    </row>
    <row r="1340" spans="1:5" x14ac:dyDescent="0.25">
      <c r="A1340">
        <v>11855</v>
      </c>
      <c r="B1340" t="s">
        <v>8510</v>
      </c>
      <c r="C1340" t="s">
        <v>330</v>
      </c>
      <c r="D1340" t="s">
        <v>332</v>
      </c>
      <c r="E1340" s="277">
        <v>20.11</v>
      </c>
    </row>
    <row r="1341" spans="1:5" x14ac:dyDescent="0.25">
      <c r="A1341">
        <v>11864</v>
      </c>
      <c r="B1341" t="s">
        <v>8511</v>
      </c>
      <c r="C1341" t="s">
        <v>330</v>
      </c>
      <c r="D1341" t="s">
        <v>332</v>
      </c>
      <c r="E1341" s="277">
        <v>30.4</v>
      </c>
    </row>
    <row r="1342" spans="1:5" x14ac:dyDescent="0.25">
      <c r="A1342">
        <v>2527</v>
      </c>
      <c r="B1342" t="s">
        <v>8512</v>
      </c>
      <c r="C1342" t="s">
        <v>330</v>
      </c>
      <c r="D1342" t="s">
        <v>332</v>
      </c>
      <c r="E1342" s="277">
        <v>7.59</v>
      </c>
    </row>
    <row r="1343" spans="1:5" x14ac:dyDescent="0.25">
      <c r="A1343">
        <v>2526</v>
      </c>
      <c r="B1343" t="s">
        <v>8513</v>
      </c>
      <c r="C1343" t="s">
        <v>330</v>
      </c>
      <c r="D1343" t="s">
        <v>332</v>
      </c>
      <c r="E1343" s="277">
        <v>4.8600000000000003</v>
      </c>
    </row>
    <row r="1344" spans="1:5" x14ac:dyDescent="0.25">
      <c r="A1344">
        <v>2487</v>
      </c>
      <c r="B1344" t="s">
        <v>8514</v>
      </c>
      <c r="C1344" t="s">
        <v>330</v>
      </c>
      <c r="D1344" t="s">
        <v>332</v>
      </c>
      <c r="E1344" s="277">
        <v>1.66</v>
      </c>
    </row>
    <row r="1345" spans="1:5" x14ac:dyDescent="0.25">
      <c r="A1345">
        <v>2483</v>
      </c>
      <c r="B1345" t="s">
        <v>8515</v>
      </c>
      <c r="C1345" t="s">
        <v>330</v>
      </c>
      <c r="D1345" t="s">
        <v>332</v>
      </c>
      <c r="E1345" s="277">
        <v>3.46</v>
      </c>
    </row>
    <row r="1346" spans="1:5" x14ac:dyDescent="0.25">
      <c r="A1346">
        <v>2528</v>
      </c>
      <c r="B1346" t="s">
        <v>8516</v>
      </c>
      <c r="C1346" t="s">
        <v>330</v>
      </c>
      <c r="D1346" t="s">
        <v>332</v>
      </c>
      <c r="E1346" s="277">
        <v>19.100000000000001</v>
      </c>
    </row>
    <row r="1347" spans="1:5" x14ac:dyDescent="0.25">
      <c r="A1347">
        <v>2489</v>
      </c>
      <c r="B1347" t="s">
        <v>8517</v>
      </c>
      <c r="C1347" t="s">
        <v>330</v>
      </c>
      <c r="D1347" t="s">
        <v>332</v>
      </c>
      <c r="E1347" s="277">
        <v>8.41</v>
      </c>
    </row>
    <row r="1348" spans="1:5" x14ac:dyDescent="0.25">
      <c r="A1348">
        <v>2488</v>
      </c>
      <c r="B1348" t="s">
        <v>8518</v>
      </c>
      <c r="C1348" t="s">
        <v>330</v>
      </c>
      <c r="D1348" t="s">
        <v>332</v>
      </c>
      <c r="E1348" s="277">
        <v>1.94</v>
      </c>
    </row>
    <row r="1349" spans="1:5" x14ac:dyDescent="0.25">
      <c r="A1349">
        <v>2484</v>
      </c>
      <c r="B1349" t="s">
        <v>8519</v>
      </c>
      <c r="C1349" t="s">
        <v>330</v>
      </c>
      <c r="D1349" t="s">
        <v>332</v>
      </c>
      <c r="E1349" s="277">
        <v>27.75</v>
      </c>
    </row>
    <row r="1350" spans="1:5" x14ac:dyDescent="0.25">
      <c r="A1350">
        <v>2485</v>
      </c>
      <c r="B1350" t="s">
        <v>8520</v>
      </c>
      <c r="C1350" t="s">
        <v>330</v>
      </c>
      <c r="D1350" t="s">
        <v>332</v>
      </c>
      <c r="E1350" s="277">
        <v>43.49</v>
      </c>
    </row>
    <row r="1351" spans="1:5" x14ac:dyDescent="0.25">
      <c r="A1351">
        <v>44247</v>
      </c>
      <c r="B1351" t="s">
        <v>12902</v>
      </c>
      <c r="C1351" t="s">
        <v>330</v>
      </c>
      <c r="D1351" t="s">
        <v>332</v>
      </c>
      <c r="E1351" s="278">
        <v>1489.19</v>
      </c>
    </row>
    <row r="1352" spans="1:5" x14ac:dyDescent="0.25">
      <c r="A1352">
        <v>38005</v>
      </c>
      <c r="B1352" t="s">
        <v>8521</v>
      </c>
      <c r="C1352" t="s">
        <v>330</v>
      </c>
      <c r="D1352" t="s">
        <v>332</v>
      </c>
      <c r="E1352" s="277">
        <v>17.71</v>
      </c>
    </row>
    <row r="1353" spans="1:5" x14ac:dyDescent="0.25">
      <c r="A1353">
        <v>38006</v>
      </c>
      <c r="B1353" t="s">
        <v>8522</v>
      </c>
      <c r="C1353" t="s">
        <v>330</v>
      </c>
      <c r="D1353" t="s">
        <v>332</v>
      </c>
      <c r="E1353" s="277">
        <v>23.53</v>
      </c>
    </row>
    <row r="1354" spans="1:5" x14ac:dyDescent="0.25">
      <c r="A1354">
        <v>38428</v>
      </c>
      <c r="B1354" t="s">
        <v>8523</v>
      </c>
      <c r="C1354" t="s">
        <v>330</v>
      </c>
      <c r="D1354" t="s">
        <v>332</v>
      </c>
      <c r="E1354" s="277">
        <v>21.07</v>
      </c>
    </row>
    <row r="1355" spans="1:5" x14ac:dyDescent="0.25">
      <c r="A1355">
        <v>38007</v>
      </c>
      <c r="B1355" t="s">
        <v>8524</v>
      </c>
      <c r="C1355" t="s">
        <v>330</v>
      </c>
      <c r="D1355" t="s">
        <v>332</v>
      </c>
      <c r="E1355" s="277">
        <v>27.15</v>
      </c>
    </row>
    <row r="1356" spans="1:5" x14ac:dyDescent="0.25">
      <c r="A1356">
        <v>38008</v>
      </c>
      <c r="B1356" t="s">
        <v>8525</v>
      </c>
      <c r="C1356" t="s">
        <v>330</v>
      </c>
      <c r="D1356" t="s">
        <v>332</v>
      </c>
      <c r="E1356" s="277">
        <v>43.44</v>
      </c>
    </row>
    <row r="1357" spans="1:5" x14ac:dyDescent="0.25">
      <c r="A1357">
        <v>38009</v>
      </c>
      <c r="B1357" t="s">
        <v>8526</v>
      </c>
      <c r="C1357" t="s">
        <v>330</v>
      </c>
      <c r="D1357" t="s">
        <v>332</v>
      </c>
      <c r="E1357" s="277">
        <v>53.18</v>
      </c>
    </row>
    <row r="1358" spans="1:5" x14ac:dyDescent="0.25">
      <c r="A1358">
        <v>44248</v>
      </c>
      <c r="B1358" t="s">
        <v>12903</v>
      </c>
      <c r="C1358" t="s">
        <v>330</v>
      </c>
      <c r="D1358" t="s">
        <v>332</v>
      </c>
      <c r="E1358" s="277">
        <v>86.69</v>
      </c>
    </row>
    <row r="1359" spans="1:5" x14ac:dyDescent="0.25">
      <c r="A1359">
        <v>44249</v>
      </c>
      <c r="B1359" t="s">
        <v>12904</v>
      </c>
      <c r="C1359" t="s">
        <v>330</v>
      </c>
      <c r="D1359" t="s">
        <v>332</v>
      </c>
      <c r="E1359" s="277">
        <v>334.45</v>
      </c>
    </row>
    <row r="1360" spans="1:5" x14ac:dyDescent="0.25">
      <c r="A1360">
        <v>44250</v>
      </c>
      <c r="B1360" t="s">
        <v>12905</v>
      </c>
      <c r="C1360" t="s">
        <v>330</v>
      </c>
      <c r="D1360" t="s">
        <v>332</v>
      </c>
      <c r="E1360" s="277">
        <v>485.7</v>
      </c>
    </row>
    <row r="1361" spans="1:5" x14ac:dyDescent="0.25">
      <c r="A1361">
        <v>39279</v>
      </c>
      <c r="B1361" t="s">
        <v>8527</v>
      </c>
      <c r="C1361" t="s">
        <v>330</v>
      </c>
      <c r="D1361" t="s">
        <v>334</v>
      </c>
      <c r="E1361" s="277">
        <v>11.41</v>
      </c>
    </row>
    <row r="1362" spans="1:5" x14ac:dyDescent="0.25">
      <c r="A1362">
        <v>38845</v>
      </c>
      <c r="B1362" t="s">
        <v>8528</v>
      </c>
      <c r="C1362" t="s">
        <v>330</v>
      </c>
      <c r="D1362" t="s">
        <v>334</v>
      </c>
      <c r="E1362" s="277">
        <v>16.52</v>
      </c>
    </row>
    <row r="1363" spans="1:5" x14ac:dyDescent="0.25">
      <c r="A1363">
        <v>39280</v>
      </c>
      <c r="B1363" t="s">
        <v>8529</v>
      </c>
      <c r="C1363" t="s">
        <v>330</v>
      </c>
      <c r="D1363" t="s">
        <v>334</v>
      </c>
      <c r="E1363" s="277">
        <v>14.8</v>
      </c>
    </row>
    <row r="1364" spans="1:5" x14ac:dyDescent="0.25">
      <c r="A1364">
        <v>39281</v>
      </c>
      <c r="B1364" t="s">
        <v>8530</v>
      </c>
      <c r="C1364" t="s">
        <v>330</v>
      </c>
      <c r="D1364" t="s">
        <v>334</v>
      </c>
      <c r="E1364" s="277">
        <v>19.48</v>
      </c>
    </row>
    <row r="1365" spans="1:5" x14ac:dyDescent="0.25">
      <c r="A1365">
        <v>38849</v>
      </c>
      <c r="B1365" t="s">
        <v>8531</v>
      </c>
      <c r="C1365" t="s">
        <v>330</v>
      </c>
      <c r="D1365" t="s">
        <v>334</v>
      </c>
      <c r="E1365" s="277">
        <v>16.690000000000001</v>
      </c>
    </row>
    <row r="1366" spans="1:5" x14ac:dyDescent="0.25">
      <c r="A1366">
        <v>39282</v>
      </c>
      <c r="B1366" t="s">
        <v>8532</v>
      </c>
      <c r="C1366" t="s">
        <v>330</v>
      </c>
      <c r="D1366" t="s">
        <v>334</v>
      </c>
      <c r="E1366" s="277">
        <v>19.95</v>
      </c>
    </row>
    <row r="1367" spans="1:5" x14ac:dyDescent="0.25">
      <c r="A1367">
        <v>38852</v>
      </c>
      <c r="B1367" t="s">
        <v>8533</v>
      </c>
      <c r="C1367" t="s">
        <v>330</v>
      </c>
      <c r="D1367" t="s">
        <v>334</v>
      </c>
      <c r="E1367" s="277">
        <v>27.14</v>
      </c>
    </row>
    <row r="1368" spans="1:5" x14ac:dyDescent="0.25">
      <c r="A1368">
        <v>38844</v>
      </c>
      <c r="B1368" t="s">
        <v>8534</v>
      </c>
      <c r="C1368" t="s">
        <v>330</v>
      </c>
      <c r="D1368" t="s">
        <v>334</v>
      </c>
      <c r="E1368" s="277">
        <v>8.34</v>
      </c>
    </row>
    <row r="1369" spans="1:5" x14ac:dyDescent="0.25">
      <c r="A1369">
        <v>38846</v>
      </c>
      <c r="B1369" t="s">
        <v>8535</v>
      </c>
      <c r="C1369" t="s">
        <v>330</v>
      </c>
      <c r="D1369" t="s">
        <v>334</v>
      </c>
      <c r="E1369" s="277">
        <v>9.1199999999999992</v>
      </c>
    </row>
    <row r="1370" spans="1:5" x14ac:dyDescent="0.25">
      <c r="A1370">
        <v>38847</v>
      </c>
      <c r="B1370" t="s">
        <v>8536</v>
      </c>
      <c r="C1370" t="s">
        <v>330</v>
      </c>
      <c r="D1370" t="s">
        <v>334</v>
      </c>
      <c r="E1370" s="277">
        <v>11.22</v>
      </c>
    </row>
    <row r="1371" spans="1:5" x14ac:dyDescent="0.25">
      <c r="A1371">
        <v>38850</v>
      </c>
      <c r="B1371" t="s">
        <v>8537</v>
      </c>
      <c r="C1371" t="s">
        <v>330</v>
      </c>
      <c r="D1371" t="s">
        <v>334</v>
      </c>
      <c r="E1371" s="277">
        <v>15.6</v>
      </c>
    </row>
    <row r="1372" spans="1:5" x14ac:dyDescent="0.25">
      <c r="A1372">
        <v>38848</v>
      </c>
      <c r="B1372" t="s">
        <v>8538</v>
      </c>
      <c r="C1372" t="s">
        <v>330</v>
      </c>
      <c r="D1372" t="s">
        <v>334</v>
      </c>
      <c r="E1372" s="277">
        <v>13.05</v>
      </c>
    </row>
    <row r="1373" spans="1:5" x14ac:dyDescent="0.25">
      <c r="A1373">
        <v>38851</v>
      </c>
      <c r="B1373" t="s">
        <v>8539</v>
      </c>
      <c r="C1373" t="s">
        <v>330</v>
      </c>
      <c r="D1373" t="s">
        <v>334</v>
      </c>
      <c r="E1373" s="277">
        <v>23.71</v>
      </c>
    </row>
    <row r="1374" spans="1:5" x14ac:dyDescent="0.25">
      <c r="A1374">
        <v>38860</v>
      </c>
      <c r="B1374" t="s">
        <v>8540</v>
      </c>
      <c r="C1374" t="s">
        <v>330</v>
      </c>
      <c r="D1374" t="s">
        <v>334</v>
      </c>
      <c r="E1374" s="277">
        <v>6.7</v>
      </c>
    </row>
    <row r="1375" spans="1:5" x14ac:dyDescent="0.25">
      <c r="A1375">
        <v>38861</v>
      </c>
      <c r="B1375" t="s">
        <v>8541</v>
      </c>
      <c r="C1375" t="s">
        <v>330</v>
      </c>
      <c r="D1375" t="s">
        <v>334</v>
      </c>
      <c r="E1375" s="277">
        <v>9.02</v>
      </c>
    </row>
    <row r="1376" spans="1:5" x14ac:dyDescent="0.25">
      <c r="A1376">
        <v>38862</v>
      </c>
      <c r="B1376" t="s">
        <v>8542</v>
      </c>
      <c r="C1376" t="s">
        <v>330</v>
      </c>
      <c r="D1376" t="s">
        <v>334</v>
      </c>
      <c r="E1376" s="277">
        <v>7.6</v>
      </c>
    </row>
    <row r="1377" spans="1:5" x14ac:dyDescent="0.25">
      <c r="A1377">
        <v>38863</v>
      </c>
      <c r="B1377" t="s">
        <v>8543</v>
      </c>
      <c r="C1377" t="s">
        <v>330</v>
      </c>
      <c r="D1377" t="s">
        <v>334</v>
      </c>
      <c r="E1377" s="277">
        <v>8.73</v>
      </c>
    </row>
    <row r="1378" spans="1:5" x14ac:dyDescent="0.25">
      <c r="A1378">
        <v>38865</v>
      </c>
      <c r="B1378" t="s">
        <v>8544</v>
      </c>
      <c r="C1378" t="s">
        <v>330</v>
      </c>
      <c r="D1378" t="s">
        <v>334</v>
      </c>
      <c r="E1378" s="277">
        <v>11.86</v>
      </c>
    </row>
    <row r="1379" spans="1:5" x14ac:dyDescent="0.25">
      <c r="A1379">
        <v>38864</v>
      </c>
      <c r="B1379" t="s">
        <v>8545</v>
      </c>
      <c r="C1379" t="s">
        <v>330</v>
      </c>
      <c r="D1379" t="s">
        <v>334</v>
      </c>
      <c r="E1379" s="277">
        <v>18.13</v>
      </c>
    </row>
    <row r="1380" spans="1:5" x14ac:dyDescent="0.25">
      <c r="A1380">
        <v>38866</v>
      </c>
      <c r="B1380" t="s">
        <v>8546</v>
      </c>
      <c r="C1380" t="s">
        <v>330</v>
      </c>
      <c r="D1380" t="s">
        <v>334</v>
      </c>
      <c r="E1380" s="277">
        <v>12.76</v>
      </c>
    </row>
    <row r="1381" spans="1:5" x14ac:dyDescent="0.25">
      <c r="A1381">
        <v>38868</v>
      </c>
      <c r="B1381" t="s">
        <v>8547</v>
      </c>
      <c r="C1381" t="s">
        <v>330</v>
      </c>
      <c r="D1381" t="s">
        <v>334</v>
      </c>
      <c r="E1381" s="277">
        <v>21.28</v>
      </c>
    </row>
    <row r="1382" spans="1:5" x14ac:dyDescent="0.25">
      <c r="A1382">
        <v>38853</v>
      </c>
      <c r="B1382" t="s">
        <v>8548</v>
      </c>
      <c r="C1382" t="s">
        <v>330</v>
      </c>
      <c r="D1382" t="s">
        <v>334</v>
      </c>
      <c r="E1382" s="277">
        <v>6.87</v>
      </c>
    </row>
    <row r="1383" spans="1:5" x14ac:dyDescent="0.25">
      <c r="A1383">
        <v>38854</v>
      </c>
      <c r="B1383" t="s">
        <v>8549</v>
      </c>
      <c r="C1383" t="s">
        <v>330</v>
      </c>
      <c r="D1383" t="s">
        <v>334</v>
      </c>
      <c r="E1383" s="277">
        <v>9.4</v>
      </c>
    </row>
    <row r="1384" spans="1:5" x14ac:dyDescent="0.25">
      <c r="A1384">
        <v>38855</v>
      </c>
      <c r="B1384" t="s">
        <v>8550</v>
      </c>
      <c r="C1384" t="s">
        <v>330</v>
      </c>
      <c r="D1384" t="s">
        <v>334</v>
      </c>
      <c r="E1384" s="277">
        <v>6.97</v>
      </c>
    </row>
    <row r="1385" spans="1:5" x14ac:dyDescent="0.25">
      <c r="A1385">
        <v>38856</v>
      </c>
      <c r="B1385" t="s">
        <v>8551</v>
      </c>
      <c r="C1385" t="s">
        <v>330</v>
      </c>
      <c r="D1385" t="s">
        <v>334</v>
      </c>
      <c r="E1385" s="277">
        <v>11.19</v>
      </c>
    </row>
    <row r="1386" spans="1:5" x14ac:dyDescent="0.25">
      <c r="A1386">
        <v>38857</v>
      </c>
      <c r="B1386" t="s">
        <v>8552</v>
      </c>
      <c r="C1386" t="s">
        <v>330</v>
      </c>
      <c r="D1386" t="s">
        <v>334</v>
      </c>
      <c r="E1386" s="277">
        <v>14.81</v>
      </c>
    </row>
    <row r="1387" spans="1:5" x14ac:dyDescent="0.25">
      <c r="A1387">
        <v>38858</v>
      </c>
      <c r="B1387" t="s">
        <v>8553</v>
      </c>
      <c r="C1387" t="s">
        <v>330</v>
      </c>
      <c r="D1387" t="s">
        <v>334</v>
      </c>
      <c r="E1387" s="277">
        <v>13.46</v>
      </c>
    </row>
    <row r="1388" spans="1:5" x14ac:dyDescent="0.25">
      <c r="A1388">
        <v>38859</v>
      </c>
      <c r="B1388" t="s">
        <v>8554</v>
      </c>
      <c r="C1388" t="s">
        <v>330</v>
      </c>
      <c r="D1388" t="s">
        <v>334</v>
      </c>
      <c r="E1388" s="277">
        <v>21.8</v>
      </c>
    </row>
    <row r="1389" spans="1:5" x14ac:dyDescent="0.25">
      <c r="A1389">
        <v>3104</v>
      </c>
      <c r="B1389" t="s">
        <v>8555</v>
      </c>
      <c r="C1389" t="s">
        <v>364</v>
      </c>
      <c r="D1389" t="s">
        <v>332</v>
      </c>
      <c r="E1389" s="277">
        <v>230.48</v>
      </c>
    </row>
    <row r="1390" spans="1:5" x14ac:dyDescent="0.25">
      <c r="A1390">
        <v>1607</v>
      </c>
      <c r="B1390" t="s">
        <v>8556</v>
      </c>
      <c r="C1390" t="s">
        <v>364</v>
      </c>
      <c r="D1390" t="s">
        <v>332</v>
      </c>
      <c r="E1390" s="277">
        <v>0.33</v>
      </c>
    </row>
    <row r="1391" spans="1:5" x14ac:dyDescent="0.25">
      <c r="A1391">
        <v>38169</v>
      </c>
      <c r="B1391" t="s">
        <v>8557</v>
      </c>
      <c r="C1391" t="s">
        <v>364</v>
      </c>
      <c r="D1391" t="s">
        <v>332</v>
      </c>
      <c r="E1391" s="277">
        <v>77.819999999999993</v>
      </c>
    </row>
    <row r="1392" spans="1:5" x14ac:dyDescent="0.25">
      <c r="A1392">
        <v>6142</v>
      </c>
      <c r="B1392" t="s">
        <v>8558</v>
      </c>
      <c r="C1392" t="s">
        <v>330</v>
      </c>
      <c r="D1392" t="s">
        <v>332</v>
      </c>
      <c r="E1392" s="277">
        <v>10.61</v>
      </c>
    </row>
    <row r="1393" spans="1:5" x14ac:dyDescent="0.25">
      <c r="A1393">
        <v>11686</v>
      </c>
      <c r="B1393" t="s">
        <v>8559</v>
      </c>
      <c r="C1393" t="s">
        <v>330</v>
      </c>
      <c r="D1393" t="s">
        <v>332</v>
      </c>
      <c r="E1393" s="277">
        <v>14.73</v>
      </c>
    </row>
    <row r="1394" spans="1:5" x14ac:dyDescent="0.25">
      <c r="A1394">
        <v>37598</v>
      </c>
      <c r="B1394" t="s">
        <v>8560</v>
      </c>
      <c r="C1394" t="s">
        <v>330</v>
      </c>
      <c r="D1394" t="s">
        <v>334</v>
      </c>
      <c r="E1394" s="277">
        <v>41.06</v>
      </c>
    </row>
    <row r="1395" spans="1:5" x14ac:dyDescent="0.25">
      <c r="A1395">
        <v>25398</v>
      </c>
      <c r="B1395" t="s">
        <v>8561</v>
      </c>
      <c r="C1395" t="s">
        <v>330</v>
      </c>
      <c r="D1395" t="s">
        <v>334</v>
      </c>
      <c r="E1395" s="278">
        <v>4606.4799999999996</v>
      </c>
    </row>
    <row r="1396" spans="1:5" x14ac:dyDescent="0.25">
      <c r="A1396">
        <v>25399</v>
      </c>
      <c r="B1396" t="s">
        <v>8562</v>
      </c>
      <c r="C1396" t="s">
        <v>330</v>
      </c>
      <c r="D1396" t="s">
        <v>334</v>
      </c>
      <c r="E1396" s="278">
        <v>2796.53</v>
      </c>
    </row>
    <row r="1397" spans="1:5" x14ac:dyDescent="0.25">
      <c r="A1397">
        <v>43440</v>
      </c>
      <c r="B1397" t="s">
        <v>8563</v>
      </c>
      <c r="C1397" t="s">
        <v>330</v>
      </c>
      <c r="D1397" t="s">
        <v>332</v>
      </c>
      <c r="E1397" s="277">
        <v>347.67</v>
      </c>
    </row>
    <row r="1398" spans="1:5" x14ac:dyDescent="0.25">
      <c r="A1398">
        <v>10667</v>
      </c>
      <c r="B1398" t="s">
        <v>8564</v>
      </c>
      <c r="C1398" t="s">
        <v>330</v>
      </c>
      <c r="D1398" t="s">
        <v>334</v>
      </c>
      <c r="E1398" s="278">
        <v>22500</v>
      </c>
    </row>
    <row r="1399" spans="1:5" x14ac:dyDescent="0.25">
      <c r="A1399">
        <v>1613</v>
      </c>
      <c r="B1399" t="s">
        <v>8565</v>
      </c>
      <c r="C1399" t="s">
        <v>330</v>
      </c>
      <c r="D1399" t="s">
        <v>332</v>
      </c>
      <c r="E1399" s="278">
        <v>1106.82</v>
      </c>
    </row>
    <row r="1400" spans="1:5" x14ac:dyDescent="0.25">
      <c r="A1400">
        <v>1626</v>
      </c>
      <c r="B1400" t="s">
        <v>8566</v>
      </c>
      <c r="C1400" t="s">
        <v>330</v>
      </c>
      <c r="D1400" t="s">
        <v>332</v>
      </c>
      <c r="E1400" s="278">
        <v>1655.39</v>
      </c>
    </row>
    <row r="1401" spans="1:5" x14ac:dyDescent="0.25">
      <c r="A1401">
        <v>1625</v>
      </c>
      <c r="B1401" t="s">
        <v>8567</v>
      </c>
      <c r="C1401" t="s">
        <v>330</v>
      </c>
      <c r="D1401" t="s">
        <v>332</v>
      </c>
      <c r="E1401" s="277">
        <v>115.62</v>
      </c>
    </row>
    <row r="1402" spans="1:5" x14ac:dyDescent="0.25">
      <c r="A1402">
        <v>1622</v>
      </c>
      <c r="B1402" t="s">
        <v>8568</v>
      </c>
      <c r="C1402" t="s">
        <v>330</v>
      </c>
      <c r="D1402" t="s">
        <v>332</v>
      </c>
      <c r="E1402" s="278">
        <v>3735.54</v>
      </c>
    </row>
    <row r="1403" spans="1:5" x14ac:dyDescent="0.25">
      <c r="A1403">
        <v>1620</v>
      </c>
      <c r="B1403" t="s">
        <v>8569</v>
      </c>
      <c r="C1403" t="s">
        <v>330</v>
      </c>
      <c r="D1403" t="s">
        <v>332</v>
      </c>
      <c r="E1403" s="277">
        <v>243.56</v>
      </c>
    </row>
    <row r="1404" spans="1:5" x14ac:dyDescent="0.25">
      <c r="A1404">
        <v>1629</v>
      </c>
      <c r="B1404" t="s">
        <v>8570</v>
      </c>
      <c r="C1404" t="s">
        <v>330</v>
      </c>
      <c r="D1404" t="s">
        <v>332</v>
      </c>
      <c r="E1404" s="278">
        <v>9091.42</v>
      </c>
    </row>
    <row r="1405" spans="1:5" x14ac:dyDescent="0.25">
      <c r="A1405">
        <v>1627</v>
      </c>
      <c r="B1405" t="s">
        <v>8571</v>
      </c>
      <c r="C1405" t="s">
        <v>330</v>
      </c>
      <c r="D1405" t="s">
        <v>332</v>
      </c>
      <c r="E1405" s="277">
        <v>465.56</v>
      </c>
    </row>
    <row r="1406" spans="1:5" x14ac:dyDescent="0.25">
      <c r="A1406">
        <v>1623</v>
      </c>
      <c r="B1406" t="s">
        <v>8572</v>
      </c>
      <c r="C1406" t="s">
        <v>330</v>
      </c>
      <c r="D1406" t="s">
        <v>332</v>
      </c>
      <c r="E1406" s="277">
        <v>94.29</v>
      </c>
    </row>
    <row r="1407" spans="1:5" x14ac:dyDescent="0.25">
      <c r="A1407">
        <v>1619</v>
      </c>
      <c r="B1407" t="s">
        <v>8573</v>
      </c>
      <c r="C1407" t="s">
        <v>330</v>
      </c>
      <c r="D1407" t="s">
        <v>332</v>
      </c>
      <c r="E1407" s="277">
        <v>129.71</v>
      </c>
    </row>
    <row r="1408" spans="1:5" x14ac:dyDescent="0.25">
      <c r="A1408">
        <v>1630</v>
      </c>
      <c r="B1408" t="s">
        <v>8574</v>
      </c>
      <c r="C1408" t="s">
        <v>330</v>
      </c>
      <c r="D1408" t="s">
        <v>332</v>
      </c>
      <c r="E1408" s="278">
        <v>2855.9</v>
      </c>
    </row>
    <row r="1409" spans="1:5" x14ac:dyDescent="0.25">
      <c r="A1409">
        <v>1616</v>
      </c>
      <c r="B1409" t="s">
        <v>8575</v>
      </c>
      <c r="C1409" t="s">
        <v>330</v>
      </c>
      <c r="D1409" t="s">
        <v>332</v>
      </c>
      <c r="E1409" s="278">
        <v>4392.42</v>
      </c>
    </row>
    <row r="1410" spans="1:5" x14ac:dyDescent="0.25">
      <c r="A1410">
        <v>1614</v>
      </c>
      <c r="B1410" t="s">
        <v>8576</v>
      </c>
      <c r="C1410" t="s">
        <v>330</v>
      </c>
      <c r="D1410" t="s">
        <v>332</v>
      </c>
      <c r="E1410" s="277">
        <v>200.75</v>
      </c>
    </row>
    <row r="1411" spans="1:5" x14ac:dyDescent="0.25">
      <c r="A1411">
        <v>1617</v>
      </c>
      <c r="B1411" t="s">
        <v>8577</v>
      </c>
      <c r="C1411" t="s">
        <v>330</v>
      </c>
      <c r="D1411" t="s">
        <v>332</v>
      </c>
      <c r="E1411" s="278">
        <v>5243.6</v>
      </c>
    </row>
    <row r="1412" spans="1:5" x14ac:dyDescent="0.25">
      <c r="A1412">
        <v>1621</v>
      </c>
      <c r="B1412" t="s">
        <v>8578</v>
      </c>
      <c r="C1412" t="s">
        <v>330</v>
      </c>
      <c r="D1412" t="s">
        <v>332</v>
      </c>
      <c r="E1412" s="277">
        <v>359.03</v>
      </c>
    </row>
    <row r="1413" spans="1:5" x14ac:dyDescent="0.25">
      <c r="A1413">
        <v>1624</v>
      </c>
      <c r="B1413" t="s">
        <v>8579</v>
      </c>
      <c r="C1413" t="s">
        <v>330</v>
      </c>
      <c r="D1413" t="s">
        <v>332</v>
      </c>
      <c r="E1413" s="278">
        <v>12889.03</v>
      </c>
    </row>
    <row r="1414" spans="1:5" x14ac:dyDescent="0.25">
      <c r="A1414">
        <v>1615</v>
      </c>
      <c r="B1414" t="s">
        <v>8580</v>
      </c>
      <c r="C1414" t="s">
        <v>330</v>
      </c>
      <c r="D1414" t="s">
        <v>332</v>
      </c>
      <c r="E1414" s="277">
        <v>674.21</v>
      </c>
    </row>
    <row r="1415" spans="1:5" x14ac:dyDescent="0.25">
      <c r="A1415">
        <v>1612</v>
      </c>
      <c r="B1415" t="s">
        <v>8581</v>
      </c>
      <c r="C1415" t="s">
        <v>330</v>
      </c>
      <c r="D1415" t="s">
        <v>331</v>
      </c>
      <c r="E1415" s="277">
        <v>88.8</v>
      </c>
    </row>
    <row r="1416" spans="1:5" x14ac:dyDescent="0.25">
      <c r="A1416">
        <v>1618</v>
      </c>
      <c r="B1416" t="s">
        <v>8582</v>
      </c>
      <c r="C1416" t="s">
        <v>330</v>
      </c>
      <c r="D1416" t="s">
        <v>332</v>
      </c>
      <c r="E1416" s="277">
        <v>926.46</v>
      </c>
    </row>
    <row r="1417" spans="1:5" x14ac:dyDescent="0.25">
      <c r="A1417">
        <v>14211</v>
      </c>
      <c r="B1417" t="s">
        <v>8583</v>
      </c>
      <c r="C1417" t="s">
        <v>330</v>
      </c>
      <c r="D1417" t="s">
        <v>334</v>
      </c>
      <c r="E1417" s="277">
        <v>49.87</v>
      </c>
    </row>
    <row r="1418" spans="1:5" x14ac:dyDescent="0.25">
      <c r="A1418">
        <v>43657</v>
      </c>
      <c r="B1418" t="s">
        <v>8584</v>
      </c>
      <c r="C1418" t="s">
        <v>335</v>
      </c>
      <c r="D1418" t="s">
        <v>334</v>
      </c>
      <c r="E1418" s="277">
        <v>6.9</v>
      </c>
    </row>
    <row r="1419" spans="1:5" x14ac:dyDescent="0.25">
      <c r="A1419">
        <v>34500</v>
      </c>
      <c r="B1419" t="s">
        <v>8585</v>
      </c>
      <c r="C1419" t="s">
        <v>341</v>
      </c>
      <c r="D1419" t="s">
        <v>332</v>
      </c>
      <c r="E1419" s="277">
        <v>130.59</v>
      </c>
    </row>
    <row r="1420" spans="1:5" x14ac:dyDescent="0.25">
      <c r="A1420">
        <v>40934</v>
      </c>
      <c r="B1420" t="s">
        <v>8586</v>
      </c>
      <c r="C1420" t="s">
        <v>342</v>
      </c>
      <c r="D1420" t="s">
        <v>332</v>
      </c>
      <c r="E1420" s="278">
        <v>22950.65</v>
      </c>
    </row>
    <row r="1421" spans="1:5" x14ac:dyDescent="0.25">
      <c r="A1421">
        <v>38200</v>
      </c>
      <c r="B1421" t="s">
        <v>8587</v>
      </c>
      <c r="C1421" t="s">
        <v>365</v>
      </c>
      <c r="D1421" t="s">
        <v>332</v>
      </c>
      <c r="E1421" s="277">
        <v>526.28</v>
      </c>
    </row>
    <row r="1422" spans="1:5" x14ac:dyDescent="0.25">
      <c r="A1422">
        <v>39269</v>
      </c>
      <c r="B1422" t="s">
        <v>8588</v>
      </c>
      <c r="C1422" t="s">
        <v>335</v>
      </c>
      <c r="D1422" t="s">
        <v>332</v>
      </c>
      <c r="E1422" s="277">
        <v>1.34</v>
      </c>
    </row>
    <row r="1423" spans="1:5" x14ac:dyDescent="0.25">
      <c r="A1423">
        <v>11889</v>
      </c>
      <c r="B1423" t="s">
        <v>8589</v>
      </c>
      <c r="C1423" t="s">
        <v>335</v>
      </c>
      <c r="D1423" t="s">
        <v>332</v>
      </c>
      <c r="E1423" s="277">
        <v>1.84</v>
      </c>
    </row>
    <row r="1424" spans="1:5" x14ac:dyDescent="0.25">
      <c r="A1424">
        <v>39270</v>
      </c>
      <c r="B1424" t="s">
        <v>8590</v>
      </c>
      <c r="C1424" t="s">
        <v>335</v>
      </c>
      <c r="D1424" t="s">
        <v>332</v>
      </c>
      <c r="E1424" s="277">
        <v>2.39</v>
      </c>
    </row>
    <row r="1425" spans="1:5" x14ac:dyDescent="0.25">
      <c r="A1425">
        <v>11890</v>
      </c>
      <c r="B1425" t="s">
        <v>8591</v>
      </c>
      <c r="C1425" t="s">
        <v>335</v>
      </c>
      <c r="D1425" t="s">
        <v>332</v>
      </c>
      <c r="E1425" s="277">
        <v>3.25</v>
      </c>
    </row>
    <row r="1426" spans="1:5" x14ac:dyDescent="0.25">
      <c r="A1426">
        <v>11891</v>
      </c>
      <c r="B1426" t="s">
        <v>8592</v>
      </c>
      <c r="C1426" t="s">
        <v>335</v>
      </c>
      <c r="D1426" t="s">
        <v>332</v>
      </c>
      <c r="E1426" s="277">
        <v>5.27</v>
      </c>
    </row>
    <row r="1427" spans="1:5" x14ac:dyDescent="0.25">
      <c r="A1427">
        <v>11892</v>
      </c>
      <c r="B1427" t="s">
        <v>8593</v>
      </c>
      <c r="C1427" t="s">
        <v>335</v>
      </c>
      <c r="D1427" t="s">
        <v>332</v>
      </c>
      <c r="E1427" s="277">
        <v>8.6199999999999992</v>
      </c>
    </row>
    <row r="1428" spans="1:5" x14ac:dyDescent="0.25">
      <c r="A1428">
        <v>37601</v>
      </c>
      <c r="B1428" t="s">
        <v>8594</v>
      </c>
      <c r="C1428" t="s">
        <v>335</v>
      </c>
      <c r="D1428" t="s">
        <v>334</v>
      </c>
      <c r="E1428" s="277">
        <v>9.1199999999999992</v>
      </c>
    </row>
    <row r="1429" spans="1:5" x14ac:dyDescent="0.25">
      <c r="A1429">
        <v>1634</v>
      </c>
      <c r="B1429" t="s">
        <v>8595</v>
      </c>
      <c r="C1429" t="s">
        <v>335</v>
      </c>
      <c r="D1429" t="s">
        <v>334</v>
      </c>
      <c r="E1429" s="277">
        <v>9.43</v>
      </c>
    </row>
    <row r="1430" spans="1:5" x14ac:dyDescent="0.25">
      <c r="A1430">
        <v>5086</v>
      </c>
      <c r="B1430" t="s">
        <v>8596</v>
      </c>
      <c r="C1430" t="s">
        <v>336</v>
      </c>
      <c r="D1430" t="s">
        <v>332</v>
      </c>
      <c r="E1430" s="277">
        <v>32.21</v>
      </c>
    </row>
    <row r="1431" spans="1:5" x14ac:dyDescent="0.25">
      <c r="A1431">
        <v>11280</v>
      </c>
      <c r="B1431" t="s">
        <v>8597</v>
      </c>
      <c r="C1431" t="s">
        <v>330</v>
      </c>
      <c r="D1431" t="s">
        <v>332</v>
      </c>
      <c r="E1431" s="278">
        <v>11584.34</v>
      </c>
    </row>
    <row r="1432" spans="1:5" x14ac:dyDescent="0.25">
      <c r="A1432">
        <v>40519</v>
      </c>
      <c r="B1432" t="s">
        <v>8598</v>
      </c>
      <c r="C1432" t="s">
        <v>330</v>
      </c>
      <c r="D1432" t="s">
        <v>332</v>
      </c>
      <c r="E1432" s="278">
        <v>95497.39</v>
      </c>
    </row>
    <row r="1433" spans="1:5" x14ac:dyDescent="0.25">
      <c r="A1433">
        <v>39869</v>
      </c>
      <c r="B1433" t="s">
        <v>8599</v>
      </c>
      <c r="C1433" t="s">
        <v>330</v>
      </c>
      <c r="D1433" t="s">
        <v>334</v>
      </c>
      <c r="E1433" s="277">
        <v>13.26</v>
      </c>
    </row>
    <row r="1434" spans="1:5" x14ac:dyDescent="0.25">
      <c r="A1434">
        <v>39870</v>
      </c>
      <c r="B1434" t="s">
        <v>8600</v>
      </c>
      <c r="C1434" t="s">
        <v>330</v>
      </c>
      <c r="D1434" t="s">
        <v>334</v>
      </c>
      <c r="E1434" s="277">
        <v>20.29</v>
      </c>
    </row>
    <row r="1435" spans="1:5" x14ac:dyDescent="0.25">
      <c r="A1435">
        <v>39871</v>
      </c>
      <c r="B1435" t="s">
        <v>8601</v>
      </c>
      <c r="C1435" t="s">
        <v>330</v>
      </c>
      <c r="D1435" t="s">
        <v>334</v>
      </c>
      <c r="E1435" s="277">
        <v>22.74</v>
      </c>
    </row>
    <row r="1436" spans="1:5" x14ac:dyDescent="0.25">
      <c r="A1436">
        <v>12722</v>
      </c>
      <c r="B1436" t="s">
        <v>8602</v>
      </c>
      <c r="C1436" t="s">
        <v>330</v>
      </c>
      <c r="D1436" t="s">
        <v>334</v>
      </c>
      <c r="E1436" s="277">
        <v>761.05</v>
      </c>
    </row>
    <row r="1437" spans="1:5" x14ac:dyDescent="0.25">
      <c r="A1437">
        <v>12714</v>
      </c>
      <c r="B1437" t="s">
        <v>8603</v>
      </c>
      <c r="C1437" t="s">
        <v>330</v>
      </c>
      <c r="D1437" t="s">
        <v>334</v>
      </c>
      <c r="E1437" s="277">
        <v>4.97</v>
      </c>
    </row>
    <row r="1438" spans="1:5" x14ac:dyDescent="0.25">
      <c r="A1438">
        <v>12715</v>
      </c>
      <c r="B1438" t="s">
        <v>8604</v>
      </c>
      <c r="C1438" t="s">
        <v>330</v>
      </c>
      <c r="D1438" t="s">
        <v>334</v>
      </c>
      <c r="E1438" s="277">
        <v>11.21</v>
      </c>
    </row>
    <row r="1439" spans="1:5" x14ac:dyDescent="0.25">
      <c r="A1439">
        <v>12716</v>
      </c>
      <c r="B1439" t="s">
        <v>8605</v>
      </c>
      <c r="C1439" t="s">
        <v>330</v>
      </c>
      <c r="D1439" t="s">
        <v>334</v>
      </c>
      <c r="E1439" s="277">
        <v>19.260000000000002</v>
      </c>
    </row>
    <row r="1440" spans="1:5" x14ac:dyDescent="0.25">
      <c r="A1440">
        <v>12717</v>
      </c>
      <c r="B1440" t="s">
        <v>8606</v>
      </c>
      <c r="C1440" t="s">
        <v>330</v>
      </c>
      <c r="D1440" t="s">
        <v>334</v>
      </c>
      <c r="E1440" s="277">
        <v>37.86</v>
      </c>
    </row>
    <row r="1441" spans="1:5" x14ac:dyDescent="0.25">
      <c r="A1441">
        <v>12718</v>
      </c>
      <c r="B1441" t="s">
        <v>8607</v>
      </c>
      <c r="C1441" t="s">
        <v>330</v>
      </c>
      <c r="D1441" t="s">
        <v>334</v>
      </c>
      <c r="E1441" s="277">
        <v>58.1</v>
      </c>
    </row>
    <row r="1442" spans="1:5" x14ac:dyDescent="0.25">
      <c r="A1442">
        <v>12719</v>
      </c>
      <c r="B1442" t="s">
        <v>8608</v>
      </c>
      <c r="C1442" t="s">
        <v>330</v>
      </c>
      <c r="D1442" t="s">
        <v>334</v>
      </c>
      <c r="E1442" s="277">
        <v>92.24</v>
      </c>
    </row>
    <row r="1443" spans="1:5" x14ac:dyDescent="0.25">
      <c r="A1443">
        <v>12720</v>
      </c>
      <c r="B1443" t="s">
        <v>8609</v>
      </c>
      <c r="C1443" t="s">
        <v>330</v>
      </c>
      <c r="D1443" t="s">
        <v>334</v>
      </c>
      <c r="E1443" s="277">
        <v>321.18</v>
      </c>
    </row>
    <row r="1444" spans="1:5" x14ac:dyDescent="0.25">
      <c r="A1444">
        <v>12721</v>
      </c>
      <c r="B1444" t="s">
        <v>8610</v>
      </c>
      <c r="C1444" t="s">
        <v>330</v>
      </c>
      <c r="D1444" t="s">
        <v>334</v>
      </c>
      <c r="E1444" s="277">
        <v>307.99</v>
      </c>
    </row>
    <row r="1445" spans="1:5" x14ac:dyDescent="0.25">
      <c r="A1445">
        <v>3468</v>
      </c>
      <c r="B1445" t="s">
        <v>8611</v>
      </c>
      <c r="C1445" t="s">
        <v>330</v>
      </c>
      <c r="D1445" t="s">
        <v>334</v>
      </c>
      <c r="E1445" s="277">
        <v>44.5</v>
      </c>
    </row>
    <row r="1446" spans="1:5" x14ac:dyDescent="0.25">
      <c r="A1446">
        <v>3465</v>
      </c>
      <c r="B1446" t="s">
        <v>8612</v>
      </c>
      <c r="C1446" t="s">
        <v>330</v>
      </c>
      <c r="D1446" t="s">
        <v>334</v>
      </c>
      <c r="E1446" s="277">
        <v>44.49</v>
      </c>
    </row>
    <row r="1447" spans="1:5" x14ac:dyDescent="0.25">
      <c r="A1447">
        <v>12403</v>
      </c>
      <c r="B1447" t="s">
        <v>8613</v>
      </c>
      <c r="C1447" t="s">
        <v>330</v>
      </c>
      <c r="D1447" t="s">
        <v>334</v>
      </c>
      <c r="E1447" s="277">
        <v>31.71</v>
      </c>
    </row>
    <row r="1448" spans="1:5" x14ac:dyDescent="0.25">
      <c r="A1448">
        <v>3463</v>
      </c>
      <c r="B1448" t="s">
        <v>8614</v>
      </c>
      <c r="C1448" t="s">
        <v>330</v>
      </c>
      <c r="D1448" t="s">
        <v>334</v>
      </c>
      <c r="E1448" s="277">
        <v>18.52</v>
      </c>
    </row>
    <row r="1449" spans="1:5" x14ac:dyDescent="0.25">
      <c r="A1449">
        <v>3464</v>
      </c>
      <c r="B1449" t="s">
        <v>8615</v>
      </c>
      <c r="C1449" t="s">
        <v>330</v>
      </c>
      <c r="D1449" t="s">
        <v>334</v>
      </c>
      <c r="E1449" s="277">
        <v>18.52</v>
      </c>
    </row>
    <row r="1450" spans="1:5" x14ac:dyDescent="0.25">
      <c r="A1450">
        <v>3466</v>
      </c>
      <c r="B1450" t="s">
        <v>8616</v>
      </c>
      <c r="C1450" t="s">
        <v>330</v>
      </c>
      <c r="D1450" t="s">
        <v>334</v>
      </c>
      <c r="E1450" s="277">
        <v>112.99</v>
      </c>
    </row>
    <row r="1451" spans="1:5" x14ac:dyDescent="0.25">
      <c r="A1451">
        <v>3467</v>
      </c>
      <c r="B1451" t="s">
        <v>8617</v>
      </c>
      <c r="C1451" t="s">
        <v>330</v>
      </c>
      <c r="D1451" t="s">
        <v>334</v>
      </c>
      <c r="E1451" s="277">
        <v>63.81</v>
      </c>
    </row>
    <row r="1452" spans="1:5" x14ac:dyDescent="0.25">
      <c r="A1452">
        <v>3462</v>
      </c>
      <c r="B1452" t="s">
        <v>8618</v>
      </c>
      <c r="C1452" t="s">
        <v>330</v>
      </c>
      <c r="D1452" t="s">
        <v>334</v>
      </c>
      <c r="E1452" s="277">
        <v>12.22</v>
      </c>
    </row>
    <row r="1453" spans="1:5" x14ac:dyDescent="0.25">
      <c r="A1453">
        <v>3446</v>
      </c>
      <c r="B1453" t="s">
        <v>8619</v>
      </c>
      <c r="C1453" t="s">
        <v>330</v>
      </c>
      <c r="D1453" t="s">
        <v>334</v>
      </c>
      <c r="E1453" s="277">
        <v>37.619999999999997</v>
      </c>
    </row>
    <row r="1454" spans="1:5" x14ac:dyDescent="0.25">
      <c r="A1454">
        <v>3445</v>
      </c>
      <c r="B1454" t="s">
        <v>8620</v>
      </c>
      <c r="C1454" t="s">
        <v>330</v>
      </c>
      <c r="D1454" t="s">
        <v>334</v>
      </c>
      <c r="E1454" s="277">
        <v>30.71</v>
      </c>
    </row>
    <row r="1455" spans="1:5" x14ac:dyDescent="0.25">
      <c r="A1455">
        <v>3441</v>
      </c>
      <c r="B1455" t="s">
        <v>8621</v>
      </c>
      <c r="C1455" t="s">
        <v>330</v>
      </c>
      <c r="D1455" t="s">
        <v>334</v>
      </c>
      <c r="E1455" s="277">
        <v>8.67</v>
      </c>
    </row>
    <row r="1456" spans="1:5" x14ac:dyDescent="0.25">
      <c r="A1456">
        <v>3444</v>
      </c>
      <c r="B1456" t="s">
        <v>8622</v>
      </c>
      <c r="C1456" t="s">
        <v>330</v>
      </c>
      <c r="D1456" t="s">
        <v>334</v>
      </c>
      <c r="E1456" s="277">
        <v>18.899999999999999</v>
      </c>
    </row>
    <row r="1457" spans="1:5" x14ac:dyDescent="0.25">
      <c r="A1457">
        <v>12402</v>
      </c>
      <c r="B1457" t="s">
        <v>8623</v>
      </c>
      <c r="C1457" t="s">
        <v>330</v>
      </c>
      <c r="D1457" t="s">
        <v>334</v>
      </c>
      <c r="E1457" s="277">
        <v>105.74</v>
      </c>
    </row>
    <row r="1458" spans="1:5" x14ac:dyDescent="0.25">
      <c r="A1458">
        <v>3447</v>
      </c>
      <c r="B1458" t="s">
        <v>8624</v>
      </c>
      <c r="C1458" t="s">
        <v>330</v>
      </c>
      <c r="D1458" t="s">
        <v>334</v>
      </c>
      <c r="E1458" s="277">
        <v>54.71</v>
      </c>
    </row>
    <row r="1459" spans="1:5" x14ac:dyDescent="0.25">
      <c r="A1459">
        <v>3442</v>
      </c>
      <c r="B1459" t="s">
        <v>8625</v>
      </c>
      <c r="C1459" t="s">
        <v>330</v>
      </c>
      <c r="D1459" t="s">
        <v>334</v>
      </c>
      <c r="E1459" s="277">
        <v>12.96</v>
      </c>
    </row>
    <row r="1460" spans="1:5" x14ac:dyDescent="0.25">
      <c r="A1460">
        <v>3448</v>
      </c>
      <c r="B1460" t="s">
        <v>8626</v>
      </c>
      <c r="C1460" t="s">
        <v>330</v>
      </c>
      <c r="D1460" t="s">
        <v>334</v>
      </c>
      <c r="E1460" s="277">
        <v>154.6</v>
      </c>
    </row>
    <row r="1461" spans="1:5" x14ac:dyDescent="0.25">
      <c r="A1461">
        <v>3449</v>
      </c>
      <c r="B1461" t="s">
        <v>8627</v>
      </c>
      <c r="C1461" t="s">
        <v>330</v>
      </c>
      <c r="D1461" t="s">
        <v>334</v>
      </c>
      <c r="E1461" s="277">
        <v>270.89</v>
      </c>
    </row>
    <row r="1462" spans="1:5" x14ac:dyDescent="0.25">
      <c r="A1462">
        <v>37438</v>
      </c>
      <c r="B1462" t="s">
        <v>8628</v>
      </c>
      <c r="C1462" t="s">
        <v>330</v>
      </c>
      <c r="D1462" t="s">
        <v>334</v>
      </c>
      <c r="E1462" s="277">
        <v>243.84</v>
      </c>
    </row>
    <row r="1463" spans="1:5" x14ac:dyDescent="0.25">
      <c r="A1463">
        <v>37439</v>
      </c>
      <c r="B1463" t="s">
        <v>8629</v>
      </c>
      <c r="C1463" t="s">
        <v>330</v>
      </c>
      <c r="D1463" t="s">
        <v>334</v>
      </c>
      <c r="E1463" s="278">
        <v>1594.24</v>
      </c>
    </row>
    <row r="1464" spans="1:5" x14ac:dyDescent="0.25">
      <c r="A1464">
        <v>37435</v>
      </c>
      <c r="B1464" t="s">
        <v>8630</v>
      </c>
      <c r="C1464" t="s">
        <v>330</v>
      </c>
      <c r="D1464" t="s">
        <v>334</v>
      </c>
      <c r="E1464" s="277">
        <v>28.65</v>
      </c>
    </row>
    <row r="1465" spans="1:5" x14ac:dyDescent="0.25">
      <c r="A1465">
        <v>37436</v>
      </c>
      <c r="B1465" t="s">
        <v>8631</v>
      </c>
      <c r="C1465" t="s">
        <v>330</v>
      </c>
      <c r="D1465" t="s">
        <v>334</v>
      </c>
      <c r="E1465" s="277">
        <v>33.82</v>
      </c>
    </row>
    <row r="1466" spans="1:5" x14ac:dyDescent="0.25">
      <c r="A1466">
        <v>37437</v>
      </c>
      <c r="B1466" t="s">
        <v>8632</v>
      </c>
      <c r="C1466" t="s">
        <v>330</v>
      </c>
      <c r="D1466" t="s">
        <v>334</v>
      </c>
      <c r="E1466" s="277">
        <v>48.91</v>
      </c>
    </row>
    <row r="1467" spans="1:5" x14ac:dyDescent="0.25">
      <c r="A1467">
        <v>3473</v>
      </c>
      <c r="B1467" t="s">
        <v>8633</v>
      </c>
      <c r="C1467" t="s">
        <v>330</v>
      </c>
      <c r="D1467" t="s">
        <v>334</v>
      </c>
      <c r="E1467" s="277">
        <v>42.53</v>
      </c>
    </row>
    <row r="1468" spans="1:5" x14ac:dyDescent="0.25">
      <c r="A1468">
        <v>3474</v>
      </c>
      <c r="B1468" t="s">
        <v>8634</v>
      </c>
      <c r="C1468" t="s">
        <v>330</v>
      </c>
      <c r="D1468" t="s">
        <v>334</v>
      </c>
      <c r="E1468" s="277">
        <v>35.06</v>
      </c>
    </row>
    <row r="1469" spans="1:5" x14ac:dyDescent="0.25">
      <c r="A1469">
        <v>3450</v>
      </c>
      <c r="B1469" t="s">
        <v>8635</v>
      </c>
      <c r="C1469" t="s">
        <v>330</v>
      </c>
      <c r="D1469" t="s">
        <v>334</v>
      </c>
      <c r="E1469" s="277">
        <v>10.16</v>
      </c>
    </row>
    <row r="1470" spans="1:5" x14ac:dyDescent="0.25">
      <c r="A1470">
        <v>3443</v>
      </c>
      <c r="B1470" t="s">
        <v>8636</v>
      </c>
      <c r="C1470" t="s">
        <v>330</v>
      </c>
      <c r="D1470" t="s">
        <v>334</v>
      </c>
      <c r="E1470" s="277">
        <v>21.81</v>
      </c>
    </row>
    <row r="1471" spans="1:5" x14ac:dyDescent="0.25">
      <c r="A1471">
        <v>3453</v>
      </c>
      <c r="B1471" t="s">
        <v>8637</v>
      </c>
      <c r="C1471" t="s">
        <v>330</v>
      </c>
      <c r="D1471" t="s">
        <v>334</v>
      </c>
      <c r="E1471" s="277">
        <v>124.15</v>
      </c>
    </row>
    <row r="1472" spans="1:5" x14ac:dyDescent="0.25">
      <c r="A1472">
        <v>3452</v>
      </c>
      <c r="B1472" t="s">
        <v>8638</v>
      </c>
      <c r="C1472" t="s">
        <v>330</v>
      </c>
      <c r="D1472" t="s">
        <v>334</v>
      </c>
      <c r="E1472" s="277">
        <v>61.28</v>
      </c>
    </row>
    <row r="1473" spans="1:5" x14ac:dyDescent="0.25">
      <c r="A1473">
        <v>3451</v>
      </c>
      <c r="B1473" t="s">
        <v>8639</v>
      </c>
      <c r="C1473" t="s">
        <v>330</v>
      </c>
      <c r="D1473" t="s">
        <v>334</v>
      </c>
      <c r="E1473" s="277">
        <v>12.15</v>
      </c>
    </row>
    <row r="1474" spans="1:5" x14ac:dyDescent="0.25">
      <c r="A1474">
        <v>3454</v>
      </c>
      <c r="B1474" t="s">
        <v>8640</v>
      </c>
      <c r="C1474" t="s">
        <v>330</v>
      </c>
      <c r="D1474" t="s">
        <v>334</v>
      </c>
      <c r="E1474" s="277">
        <v>188.83</v>
      </c>
    </row>
    <row r="1475" spans="1:5" x14ac:dyDescent="0.25">
      <c r="A1475">
        <v>3458</v>
      </c>
      <c r="B1475" t="s">
        <v>8641</v>
      </c>
      <c r="C1475" t="s">
        <v>330</v>
      </c>
      <c r="D1475" t="s">
        <v>334</v>
      </c>
      <c r="E1475" s="277">
        <v>34.090000000000003</v>
      </c>
    </row>
    <row r="1476" spans="1:5" x14ac:dyDescent="0.25">
      <c r="A1476">
        <v>3457</v>
      </c>
      <c r="B1476" t="s">
        <v>8642</v>
      </c>
      <c r="C1476" t="s">
        <v>330</v>
      </c>
      <c r="D1476" t="s">
        <v>334</v>
      </c>
      <c r="E1476" s="277">
        <v>25.59</v>
      </c>
    </row>
    <row r="1477" spans="1:5" x14ac:dyDescent="0.25">
      <c r="A1477">
        <v>3455</v>
      </c>
      <c r="B1477" t="s">
        <v>8643</v>
      </c>
      <c r="C1477" t="s">
        <v>330</v>
      </c>
      <c r="D1477" t="s">
        <v>334</v>
      </c>
      <c r="E1477" s="277">
        <v>7.27</v>
      </c>
    </row>
    <row r="1478" spans="1:5" x14ac:dyDescent="0.25">
      <c r="A1478">
        <v>3472</v>
      </c>
      <c r="B1478" t="s">
        <v>8644</v>
      </c>
      <c r="C1478" t="s">
        <v>330</v>
      </c>
      <c r="D1478" t="s">
        <v>334</v>
      </c>
      <c r="E1478" s="277">
        <v>16.329999999999998</v>
      </c>
    </row>
    <row r="1479" spans="1:5" x14ac:dyDescent="0.25">
      <c r="A1479">
        <v>3470</v>
      </c>
      <c r="B1479" t="s">
        <v>8645</v>
      </c>
      <c r="C1479" t="s">
        <v>330</v>
      </c>
      <c r="D1479" t="s">
        <v>334</v>
      </c>
      <c r="E1479" s="277">
        <v>95.2</v>
      </c>
    </row>
    <row r="1480" spans="1:5" x14ac:dyDescent="0.25">
      <c r="A1480">
        <v>3471</v>
      </c>
      <c r="B1480" t="s">
        <v>8646</v>
      </c>
      <c r="C1480" t="s">
        <v>330</v>
      </c>
      <c r="D1480" t="s">
        <v>334</v>
      </c>
      <c r="E1480" s="277">
        <v>52.31</v>
      </c>
    </row>
    <row r="1481" spans="1:5" x14ac:dyDescent="0.25">
      <c r="A1481">
        <v>3456</v>
      </c>
      <c r="B1481" t="s">
        <v>8647</v>
      </c>
      <c r="C1481" t="s">
        <v>330</v>
      </c>
      <c r="D1481" t="s">
        <v>334</v>
      </c>
      <c r="E1481" s="277">
        <v>10.88</v>
      </c>
    </row>
    <row r="1482" spans="1:5" x14ac:dyDescent="0.25">
      <c r="A1482">
        <v>3459</v>
      </c>
      <c r="B1482" t="s">
        <v>8648</v>
      </c>
      <c r="C1482" t="s">
        <v>330</v>
      </c>
      <c r="D1482" t="s">
        <v>334</v>
      </c>
      <c r="E1482" s="277">
        <v>134.28</v>
      </c>
    </row>
    <row r="1483" spans="1:5" x14ac:dyDescent="0.25">
      <c r="A1483">
        <v>3469</v>
      </c>
      <c r="B1483" t="s">
        <v>8649</v>
      </c>
      <c r="C1483" t="s">
        <v>330</v>
      </c>
      <c r="D1483" t="s">
        <v>334</v>
      </c>
      <c r="E1483" s="277">
        <v>255.36</v>
      </c>
    </row>
    <row r="1484" spans="1:5" x14ac:dyDescent="0.25">
      <c r="A1484">
        <v>3460</v>
      </c>
      <c r="B1484" t="s">
        <v>8650</v>
      </c>
      <c r="C1484" t="s">
        <v>330</v>
      </c>
      <c r="D1484" t="s">
        <v>334</v>
      </c>
      <c r="E1484" s="277">
        <v>372.61</v>
      </c>
    </row>
    <row r="1485" spans="1:5" x14ac:dyDescent="0.25">
      <c r="A1485">
        <v>3461</v>
      </c>
      <c r="B1485" t="s">
        <v>8651</v>
      </c>
      <c r="C1485" t="s">
        <v>330</v>
      </c>
      <c r="D1485" t="s">
        <v>334</v>
      </c>
      <c r="E1485" s="277">
        <v>952.38</v>
      </c>
    </row>
    <row r="1486" spans="1:5" x14ac:dyDescent="0.25">
      <c r="A1486">
        <v>37433</v>
      </c>
      <c r="B1486" t="s">
        <v>8652</v>
      </c>
      <c r="C1486" t="s">
        <v>330</v>
      </c>
      <c r="D1486" t="s">
        <v>334</v>
      </c>
      <c r="E1486" s="277">
        <v>243.84</v>
      </c>
    </row>
    <row r="1487" spans="1:5" x14ac:dyDescent="0.25">
      <c r="A1487">
        <v>37430</v>
      </c>
      <c r="B1487" t="s">
        <v>8653</v>
      </c>
      <c r="C1487" t="s">
        <v>330</v>
      </c>
      <c r="D1487" t="s">
        <v>334</v>
      </c>
      <c r="E1487" s="277">
        <v>30.56</v>
      </c>
    </row>
    <row r="1488" spans="1:5" x14ac:dyDescent="0.25">
      <c r="A1488">
        <v>37434</v>
      </c>
      <c r="B1488" t="s">
        <v>8654</v>
      </c>
      <c r="C1488" t="s">
        <v>330</v>
      </c>
      <c r="D1488" t="s">
        <v>334</v>
      </c>
      <c r="E1488" s="278">
        <v>2273.6</v>
      </c>
    </row>
    <row r="1489" spans="1:5" x14ac:dyDescent="0.25">
      <c r="A1489">
        <v>37431</v>
      </c>
      <c r="B1489" t="s">
        <v>8655</v>
      </c>
      <c r="C1489" t="s">
        <v>330</v>
      </c>
      <c r="D1489" t="s">
        <v>334</v>
      </c>
      <c r="E1489" s="277">
        <v>41.45</v>
      </c>
    </row>
    <row r="1490" spans="1:5" x14ac:dyDescent="0.25">
      <c r="A1490">
        <v>37432</v>
      </c>
      <c r="B1490" t="s">
        <v>8656</v>
      </c>
      <c r="C1490" t="s">
        <v>330</v>
      </c>
      <c r="D1490" t="s">
        <v>334</v>
      </c>
      <c r="E1490" s="277">
        <v>76.459999999999994</v>
      </c>
    </row>
    <row r="1491" spans="1:5" x14ac:dyDescent="0.25">
      <c r="A1491">
        <v>37413</v>
      </c>
      <c r="B1491" t="s">
        <v>8657</v>
      </c>
      <c r="C1491" t="s">
        <v>330</v>
      </c>
      <c r="D1491" t="s">
        <v>334</v>
      </c>
      <c r="E1491" s="277">
        <v>3.72</v>
      </c>
    </row>
    <row r="1492" spans="1:5" x14ac:dyDescent="0.25">
      <c r="A1492">
        <v>37414</v>
      </c>
      <c r="B1492" t="s">
        <v>8658</v>
      </c>
      <c r="C1492" t="s">
        <v>330</v>
      </c>
      <c r="D1492" t="s">
        <v>334</v>
      </c>
      <c r="E1492" s="277">
        <v>4.22</v>
      </c>
    </row>
    <row r="1493" spans="1:5" x14ac:dyDescent="0.25">
      <c r="A1493">
        <v>37415</v>
      </c>
      <c r="B1493" t="s">
        <v>8659</v>
      </c>
      <c r="C1493" t="s">
        <v>330</v>
      </c>
      <c r="D1493" t="s">
        <v>334</v>
      </c>
      <c r="E1493" s="277">
        <v>7.67</v>
      </c>
    </row>
    <row r="1494" spans="1:5" x14ac:dyDescent="0.25">
      <c r="A1494">
        <v>37416</v>
      </c>
      <c r="B1494" t="s">
        <v>8660</v>
      </c>
      <c r="C1494" t="s">
        <v>330</v>
      </c>
      <c r="D1494" t="s">
        <v>334</v>
      </c>
      <c r="E1494" s="277">
        <v>3.48</v>
      </c>
    </row>
    <row r="1495" spans="1:5" x14ac:dyDescent="0.25">
      <c r="A1495">
        <v>37417</v>
      </c>
      <c r="B1495" t="s">
        <v>8661</v>
      </c>
      <c r="C1495" t="s">
        <v>330</v>
      </c>
      <c r="D1495" t="s">
        <v>334</v>
      </c>
      <c r="E1495" s="277">
        <v>5</v>
      </c>
    </row>
    <row r="1496" spans="1:5" x14ac:dyDescent="0.25">
      <c r="A1496">
        <v>43590</v>
      </c>
      <c r="B1496" t="s">
        <v>8662</v>
      </c>
      <c r="C1496" t="s">
        <v>330</v>
      </c>
      <c r="D1496" t="s">
        <v>332</v>
      </c>
      <c r="E1496" s="277">
        <v>149.77000000000001</v>
      </c>
    </row>
    <row r="1497" spans="1:5" x14ac:dyDescent="0.25">
      <c r="A1497">
        <v>43589</v>
      </c>
      <c r="B1497" t="s">
        <v>8663</v>
      </c>
      <c r="C1497" t="s">
        <v>330</v>
      </c>
      <c r="D1497" t="s">
        <v>332</v>
      </c>
      <c r="E1497" s="277">
        <v>27.09</v>
      </c>
    </row>
    <row r="1498" spans="1:5" x14ac:dyDescent="0.25">
      <c r="A1498">
        <v>34519</v>
      </c>
      <c r="B1498" t="s">
        <v>8664</v>
      </c>
      <c r="C1498" t="s">
        <v>330</v>
      </c>
      <c r="D1498" t="s">
        <v>334</v>
      </c>
      <c r="E1498" s="277">
        <v>80.41</v>
      </c>
    </row>
    <row r="1499" spans="1:5" x14ac:dyDescent="0.25">
      <c r="A1499">
        <v>1649</v>
      </c>
      <c r="B1499" t="s">
        <v>8665</v>
      </c>
      <c r="C1499" t="s">
        <v>330</v>
      </c>
      <c r="D1499" t="s">
        <v>334</v>
      </c>
      <c r="E1499" s="277">
        <v>80.400000000000006</v>
      </c>
    </row>
    <row r="1500" spans="1:5" x14ac:dyDescent="0.25">
      <c r="A1500">
        <v>1653</v>
      </c>
      <c r="B1500" t="s">
        <v>8666</v>
      </c>
      <c r="C1500" t="s">
        <v>330</v>
      </c>
      <c r="D1500" t="s">
        <v>334</v>
      </c>
      <c r="E1500" s="277">
        <v>62.98</v>
      </c>
    </row>
    <row r="1501" spans="1:5" x14ac:dyDescent="0.25">
      <c r="A1501">
        <v>1647</v>
      </c>
      <c r="B1501" t="s">
        <v>8667</v>
      </c>
      <c r="C1501" t="s">
        <v>330</v>
      </c>
      <c r="D1501" t="s">
        <v>334</v>
      </c>
      <c r="E1501" s="277">
        <v>22.55</v>
      </c>
    </row>
    <row r="1502" spans="1:5" x14ac:dyDescent="0.25">
      <c r="A1502">
        <v>1648</v>
      </c>
      <c r="B1502" t="s">
        <v>8668</v>
      </c>
      <c r="C1502" t="s">
        <v>330</v>
      </c>
      <c r="D1502" t="s">
        <v>334</v>
      </c>
      <c r="E1502" s="277">
        <v>43.3</v>
      </c>
    </row>
    <row r="1503" spans="1:5" x14ac:dyDescent="0.25">
      <c r="A1503">
        <v>1651</v>
      </c>
      <c r="B1503" t="s">
        <v>8669</v>
      </c>
      <c r="C1503" t="s">
        <v>330</v>
      </c>
      <c r="D1503" t="s">
        <v>334</v>
      </c>
      <c r="E1503" s="277">
        <v>200.88</v>
      </c>
    </row>
    <row r="1504" spans="1:5" x14ac:dyDescent="0.25">
      <c r="A1504">
        <v>1650</v>
      </c>
      <c r="B1504" t="s">
        <v>8670</v>
      </c>
      <c r="C1504" t="s">
        <v>330</v>
      </c>
      <c r="D1504" t="s">
        <v>334</v>
      </c>
      <c r="E1504" s="277">
        <v>111.04</v>
      </c>
    </row>
    <row r="1505" spans="1:5" x14ac:dyDescent="0.25">
      <c r="A1505">
        <v>1654</v>
      </c>
      <c r="B1505" t="s">
        <v>8671</v>
      </c>
      <c r="C1505" t="s">
        <v>330</v>
      </c>
      <c r="D1505" t="s">
        <v>334</v>
      </c>
      <c r="E1505" s="277">
        <v>30.95</v>
      </c>
    </row>
    <row r="1506" spans="1:5" x14ac:dyDescent="0.25">
      <c r="A1506">
        <v>1652</v>
      </c>
      <c r="B1506" t="s">
        <v>8672</v>
      </c>
      <c r="C1506" t="s">
        <v>330</v>
      </c>
      <c r="D1506" t="s">
        <v>334</v>
      </c>
      <c r="E1506" s="277">
        <v>288.32</v>
      </c>
    </row>
    <row r="1507" spans="1:5" x14ac:dyDescent="0.25">
      <c r="A1507">
        <v>10510</v>
      </c>
      <c r="B1507" t="s">
        <v>8673</v>
      </c>
      <c r="C1507" t="s">
        <v>330</v>
      </c>
      <c r="D1507" t="s">
        <v>332</v>
      </c>
      <c r="E1507" s="277">
        <v>133.87</v>
      </c>
    </row>
    <row r="1508" spans="1:5" x14ac:dyDescent="0.25">
      <c r="A1508">
        <v>1747</v>
      </c>
      <c r="B1508" t="s">
        <v>8674</v>
      </c>
      <c r="C1508" t="s">
        <v>330</v>
      </c>
      <c r="D1508" t="s">
        <v>332</v>
      </c>
      <c r="E1508" s="277">
        <v>174.69</v>
      </c>
    </row>
    <row r="1509" spans="1:5" x14ac:dyDescent="0.25">
      <c r="A1509">
        <v>1744</v>
      </c>
      <c r="B1509" t="s">
        <v>8675</v>
      </c>
      <c r="C1509" t="s">
        <v>330</v>
      </c>
      <c r="D1509" t="s">
        <v>332</v>
      </c>
      <c r="E1509" s="277">
        <v>121</v>
      </c>
    </row>
    <row r="1510" spans="1:5" x14ac:dyDescent="0.25">
      <c r="A1510">
        <v>1743</v>
      </c>
      <c r="B1510" t="s">
        <v>8676</v>
      </c>
      <c r="C1510" t="s">
        <v>330</v>
      </c>
      <c r="D1510" t="s">
        <v>332</v>
      </c>
      <c r="E1510" s="277">
        <v>158.88999999999999</v>
      </c>
    </row>
    <row r="1511" spans="1:5" x14ac:dyDescent="0.25">
      <c r="A1511">
        <v>39640</v>
      </c>
      <c r="B1511" t="s">
        <v>8677</v>
      </c>
      <c r="C1511" t="s">
        <v>330</v>
      </c>
      <c r="D1511" t="s">
        <v>332</v>
      </c>
      <c r="E1511" s="277">
        <v>16.559999999999999</v>
      </c>
    </row>
    <row r="1512" spans="1:5" x14ac:dyDescent="0.25">
      <c r="A1512">
        <v>7216</v>
      </c>
      <c r="B1512" t="s">
        <v>8678</v>
      </c>
      <c r="C1512" t="s">
        <v>330</v>
      </c>
      <c r="D1512" t="s">
        <v>332</v>
      </c>
      <c r="E1512" s="277">
        <v>88.95</v>
      </c>
    </row>
    <row r="1513" spans="1:5" x14ac:dyDescent="0.25">
      <c r="A1513">
        <v>20235</v>
      </c>
      <c r="B1513" t="s">
        <v>8679</v>
      </c>
      <c r="C1513" t="s">
        <v>330</v>
      </c>
      <c r="D1513" t="s">
        <v>332</v>
      </c>
      <c r="E1513" s="277">
        <v>71.52</v>
      </c>
    </row>
    <row r="1514" spans="1:5" x14ac:dyDescent="0.25">
      <c r="A1514">
        <v>7181</v>
      </c>
      <c r="B1514" t="s">
        <v>8680</v>
      </c>
      <c r="C1514" t="s">
        <v>330</v>
      </c>
      <c r="D1514" t="s">
        <v>332</v>
      </c>
      <c r="E1514" s="277">
        <v>4.3499999999999996</v>
      </c>
    </row>
    <row r="1515" spans="1:5" x14ac:dyDescent="0.25">
      <c r="A1515">
        <v>40742</v>
      </c>
      <c r="B1515" t="s">
        <v>8681</v>
      </c>
      <c r="C1515" t="s">
        <v>330</v>
      </c>
      <c r="D1515" t="s">
        <v>332</v>
      </c>
      <c r="E1515" s="277">
        <v>12.53</v>
      </c>
    </row>
    <row r="1516" spans="1:5" x14ac:dyDescent="0.25">
      <c r="A1516">
        <v>7214</v>
      </c>
      <c r="B1516" t="s">
        <v>8682</v>
      </c>
      <c r="C1516" t="s">
        <v>330</v>
      </c>
      <c r="D1516" t="s">
        <v>332</v>
      </c>
      <c r="E1516" s="277">
        <v>86.87</v>
      </c>
    </row>
    <row r="1517" spans="1:5" x14ac:dyDescent="0.25">
      <c r="A1517">
        <v>7219</v>
      </c>
      <c r="B1517" t="s">
        <v>8683</v>
      </c>
      <c r="C1517" t="s">
        <v>330</v>
      </c>
      <c r="D1517" t="s">
        <v>332</v>
      </c>
      <c r="E1517" s="277">
        <v>77.05</v>
      </c>
    </row>
    <row r="1518" spans="1:5" x14ac:dyDescent="0.25">
      <c r="A1518">
        <v>37971</v>
      </c>
      <c r="B1518" t="s">
        <v>12906</v>
      </c>
      <c r="C1518" t="s">
        <v>330</v>
      </c>
      <c r="D1518" t="s">
        <v>332</v>
      </c>
      <c r="E1518" s="277">
        <v>4.8099999999999996</v>
      </c>
    </row>
    <row r="1519" spans="1:5" x14ac:dyDescent="0.25">
      <c r="A1519">
        <v>37972</v>
      </c>
      <c r="B1519" t="s">
        <v>8684</v>
      </c>
      <c r="C1519" t="s">
        <v>330</v>
      </c>
      <c r="D1519" t="s">
        <v>332</v>
      </c>
      <c r="E1519" s="277">
        <v>6.82</v>
      </c>
    </row>
    <row r="1520" spans="1:5" x14ac:dyDescent="0.25">
      <c r="A1520">
        <v>37973</v>
      </c>
      <c r="B1520" t="s">
        <v>8685</v>
      </c>
      <c r="C1520" t="s">
        <v>330</v>
      </c>
      <c r="D1520" t="s">
        <v>332</v>
      </c>
      <c r="E1520" s="277">
        <v>12.82</v>
      </c>
    </row>
    <row r="1521" spans="1:5" x14ac:dyDescent="0.25">
      <c r="A1521">
        <v>1926</v>
      </c>
      <c r="B1521" t="s">
        <v>12907</v>
      </c>
      <c r="C1521" t="s">
        <v>330</v>
      </c>
      <c r="D1521" t="s">
        <v>332</v>
      </c>
      <c r="E1521" s="277">
        <v>2.67</v>
      </c>
    </row>
    <row r="1522" spans="1:5" x14ac:dyDescent="0.25">
      <c r="A1522">
        <v>1927</v>
      </c>
      <c r="B1522" t="s">
        <v>12908</v>
      </c>
      <c r="C1522" t="s">
        <v>330</v>
      </c>
      <c r="D1522" t="s">
        <v>332</v>
      </c>
      <c r="E1522" s="277">
        <v>3</v>
      </c>
    </row>
    <row r="1523" spans="1:5" x14ac:dyDescent="0.25">
      <c r="A1523">
        <v>1923</v>
      </c>
      <c r="B1523" t="s">
        <v>12909</v>
      </c>
      <c r="C1523" t="s">
        <v>330</v>
      </c>
      <c r="D1523" t="s">
        <v>332</v>
      </c>
      <c r="E1523" s="277">
        <v>5.47</v>
      </c>
    </row>
    <row r="1524" spans="1:5" x14ac:dyDescent="0.25">
      <c r="A1524">
        <v>1929</v>
      </c>
      <c r="B1524" t="s">
        <v>12910</v>
      </c>
      <c r="C1524" t="s">
        <v>330</v>
      </c>
      <c r="D1524" t="s">
        <v>332</v>
      </c>
      <c r="E1524" s="277">
        <v>6.63</v>
      </c>
    </row>
    <row r="1525" spans="1:5" x14ac:dyDescent="0.25">
      <c r="A1525">
        <v>1930</v>
      </c>
      <c r="B1525" t="s">
        <v>12911</v>
      </c>
      <c r="C1525" t="s">
        <v>330</v>
      </c>
      <c r="D1525" t="s">
        <v>332</v>
      </c>
      <c r="E1525" s="277">
        <v>11.34</v>
      </c>
    </row>
    <row r="1526" spans="1:5" x14ac:dyDescent="0.25">
      <c r="A1526">
        <v>1924</v>
      </c>
      <c r="B1526" t="s">
        <v>12912</v>
      </c>
      <c r="C1526" t="s">
        <v>330</v>
      </c>
      <c r="D1526" t="s">
        <v>332</v>
      </c>
      <c r="E1526" s="277">
        <v>18.309999999999999</v>
      </c>
    </row>
    <row r="1527" spans="1:5" x14ac:dyDescent="0.25">
      <c r="A1527">
        <v>1922</v>
      </c>
      <c r="B1527" t="s">
        <v>12913</v>
      </c>
      <c r="C1527" t="s">
        <v>330</v>
      </c>
      <c r="D1527" t="s">
        <v>332</v>
      </c>
      <c r="E1527" s="277">
        <v>37.86</v>
      </c>
    </row>
    <row r="1528" spans="1:5" x14ac:dyDescent="0.25">
      <c r="A1528">
        <v>1953</v>
      </c>
      <c r="B1528" t="s">
        <v>12914</v>
      </c>
      <c r="C1528" t="s">
        <v>330</v>
      </c>
      <c r="D1528" t="s">
        <v>332</v>
      </c>
      <c r="E1528" s="277">
        <v>46.22</v>
      </c>
    </row>
    <row r="1529" spans="1:5" x14ac:dyDescent="0.25">
      <c r="A1529">
        <v>1962</v>
      </c>
      <c r="B1529" t="s">
        <v>12915</v>
      </c>
      <c r="C1529" t="s">
        <v>330</v>
      </c>
      <c r="D1529" t="s">
        <v>332</v>
      </c>
      <c r="E1529" s="277">
        <v>224.57</v>
      </c>
    </row>
    <row r="1530" spans="1:5" x14ac:dyDescent="0.25">
      <c r="A1530">
        <v>1955</v>
      </c>
      <c r="B1530" t="s">
        <v>12916</v>
      </c>
      <c r="C1530" t="s">
        <v>330</v>
      </c>
      <c r="D1530" t="s">
        <v>332</v>
      </c>
      <c r="E1530" s="277">
        <v>2.58</v>
      </c>
    </row>
    <row r="1531" spans="1:5" x14ac:dyDescent="0.25">
      <c r="A1531">
        <v>1956</v>
      </c>
      <c r="B1531" t="s">
        <v>12917</v>
      </c>
      <c r="C1531" t="s">
        <v>330</v>
      </c>
      <c r="D1531" t="s">
        <v>332</v>
      </c>
      <c r="E1531" s="277">
        <v>3.65</v>
      </c>
    </row>
    <row r="1532" spans="1:5" x14ac:dyDescent="0.25">
      <c r="A1532">
        <v>1957</v>
      </c>
      <c r="B1532" t="s">
        <v>12918</v>
      </c>
      <c r="C1532" t="s">
        <v>330</v>
      </c>
      <c r="D1532" t="s">
        <v>332</v>
      </c>
      <c r="E1532" s="277">
        <v>7.9</v>
      </c>
    </row>
    <row r="1533" spans="1:5" x14ac:dyDescent="0.25">
      <c r="A1533">
        <v>1958</v>
      </c>
      <c r="B1533" t="s">
        <v>12919</v>
      </c>
      <c r="C1533" t="s">
        <v>330</v>
      </c>
      <c r="D1533" t="s">
        <v>332</v>
      </c>
      <c r="E1533" s="277">
        <v>14.71</v>
      </c>
    </row>
    <row r="1534" spans="1:5" x14ac:dyDescent="0.25">
      <c r="A1534">
        <v>1959</v>
      </c>
      <c r="B1534" t="s">
        <v>12920</v>
      </c>
      <c r="C1534" t="s">
        <v>330</v>
      </c>
      <c r="D1534" t="s">
        <v>332</v>
      </c>
      <c r="E1534" s="277">
        <v>15.96</v>
      </c>
    </row>
    <row r="1535" spans="1:5" x14ac:dyDescent="0.25">
      <c r="A1535">
        <v>1925</v>
      </c>
      <c r="B1535" t="s">
        <v>12921</v>
      </c>
      <c r="C1535" t="s">
        <v>330</v>
      </c>
      <c r="D1535" t="s">
        <v>332</v>
      </c>
      <c r="E1535" s="277">
        <v>41.7</v>
      </c>
    </row>
    <row r="1536" spans="1:5" x14ac:dyDescent="0.25">
      <c r="A1536">
        <v>1960</v>
      </c>
      <c r="B1536" t="s">
        <v>12922</v>
      </c>
      <c r="C1536" t="s">
        <v>330</v>
      </c>
      <c r="D1536" t="s">
        <v>332</v>
      </c>
      <c r="E1536" s="277">
        <v>64.040000000000006</v>
      </c>
    </row>
    <row r="1537" spans="1:5" x14ac:dyDescent="0.25">
      <c r="A1537">
        <v>1961</v>
      </c>
      <c r="B1537" t="s">
        <v>12923</v>
      </c>
      <c r="C1537" t="s">
        <v>330</v>
      </c>
      <c r="D1537" t="s">
        <v>332</v>
      </c>
      <c r="E1537" s="277">
        <v>82.04</v>
      </c>
    </row>
    <row r="1538" spans="1:5" x14ac:dyDescent="0.25">
      <c r="A1538">
        <v>38423</v>
      </c>
      <c r="B1538" t="s">
        <v>12924</v>
      </c>
      <c r="C1538" t="s">
        <v>330</v>
      </c>
      <c r="D1538" t="s">
        <v>332</v>
      </c>
      <c r="E1538" s="277">
        <v>36.1</v>
      </c>
    </row>
    <row r="1539" spans="1:5" x14ac:dyDescent="0.25">
      <c r="A1539">
        <v>39866</v>
      </c>
      <c r="B1539" t="s">
        <v>8686</v>
      </c>
      <c r="C1539" t="s">
        <v>330</v>
      </c>
      <c r="D1539" t="s">
        <v>334</v>
      </c>
      <c r="E1539" s="277">
        <v>17.57</v>
      </c>
    </row>
    <row r="1540" spans="1:5" x14ac:dyDescent="0.25">
      <c r="A1540">
        <v>39867</v>
      </c>
      <c r="B1540" t="s">
        <v>8687</v>
      </c>
      <c r="C1540" t="s">
        <v>330</v>
      </c>
      <c r="D1540" t="s">
        <v>334</v>
      </c>
      <c r="E1540" s="277">
        <v>39.06</v>
      </c>
    </row>
    <row r="1541" spans="1:5" x14ac:dyDescent="0.25">
      <c r="A1541">
        <v>39868</v>
      </c>
      <c r="B1541" t="s">
        <v>8688</v>
      </c>
      <c r="C1541" t="s">
        <v>330</v>
      </c>
      <c r="D1541" t="s">
        <v>334</v>
      </c>
      <c r="E1541" s="277">
        <v>70.36</v>
      </c>
    </row>
    <row r="1542" spans="1:5" x14ac:dyDescent="0.25">
      <c r="A1542">
        <v>37999</v>
      </c>
      <c r="B1542" t="s">
        <v>8689</v>
      </c>
      <c r="C1542" t="s">
        <v>330</v>
      </c>
      <c r="D1542" t="s">
        <v>332</v>
      </c>
      <c r="E1542" s="277">
        <v>8.11</v>
      </c>
    </row>
    <row r="1543" spans="1:5" x14ac:dyDescent="0.25">
      <c r="A1543">
        <v>38000</v>
      </c>
      <c r="B1543" t="s">
        <v>8690</v>
      </c>
      <c r="C1543" t="s">
        <v>330</v>
      </c>
      <c r="D1543" t="s">
        <v>332</v>
      </c>
      <c r="E1543" s="277">
        <v>9.4700000000000006</v>
      </c>
    </row>
    <row r="1544" spans="1:5" x14ac:dyDescent="0.25">
      <c r="A1544">
        <v>38129</v>
      </c>
      <c r="B1544" t="s">
        <v>12925</v>
      </c>
      <c r="C1544" t="s">
        <v>330</v>
      </c>
      <c r="D1544" t="s">
        <v>332</v>
      </c>
      <c r="E1544" s="277">
        <v>6.02</v>
      </c>
    </row>
    <row r="1545" spans="1:5" x14ac:dyDescent="0.25">
      <c r="A1545">
        <v>38025</v>
      </c>
      <c r="B1545" t="s">
        <v>12926</v>
      </c>
      <c r="C1545" t="s">
        <v>330</v>
      </c>
      <c r="D1545" t="s">
        <v>332</v>
      </c>
      <c r="E1545" s="277">
        <v>8.18</v>
      </c>
    </row>
    <row r="1546" spans="1:5" x14ac:dyDescent="0.25">
      <c r="A1546">
        <v>38026</v>
      </c>
      <c r="B1546" t="s">
        <v>12927</v>
      </c>
      <c r="C1546" t="s">
        <v>330</v>
      </c>
      <c r="D1546" t="s">
        <v>332</v>
      </c>
      <c r="E1546" s="277">
        <v>20.18</v>
      </c>
    </row>
    <row r="1547" spans="1:5" x14ac:dyDescent="0.25">
      <c r="A1547">
        <v>1858</v>
      </c>
      <c r="B1547" t="s">
        <v>12928</v>
      </c>
      <c r="C1547" t="s">
        <v>330</v>
      </c>
      <c r="D1547" t="s">
        <v>332</v>
      </c>
      <c r="E1547" s="277">
        <v>55.93</v>
      </c>
    </row>
    <row r="1548" spans="1:5" x14ac:dyDescent="0.25">
      <c r="A1548">
        <v>1844</v>
      </c>
      <c r="B1548" t="s">
        <v>12929</v>
      </c>
      <c r="C1548" t="s">
        <v>330</v>
      </c>
      <c r="D1548" t="s">
        <v>332</v>
      </c>
      <c r="E1548" s="277">
        <v>128.09</v>
      </c>
    </row>
    <row r="1549" spans="1:5" x14ac:dyDescent="0.25">
      <c r="A1549">
        <v>1863</v>
      </c>
      <c r="B1549" t="s">
        <v>12930</v>
      </c>
      <c r="C1549" t="s">
        <v>330</v>
      </c>
      <c r="D1549" t="s">
        <v>332</v>
      </c>
      <c r="E1549" s="277">
        <v>59.52</v>
      </c>
    </row>
    <row r="1550" spans="1:5" x14ac:dyDescent="0.25">
      <c r="A1550">
        <v>1865</v>
      </c>
      <c r="B1550" t="s">
        <v>12931</v>
      </c>
      <c r="C1550" t="s">
        <v>330</v>
      </c>
      <c r="D1550" t="s">
        <v>332</v>
      </c>
      <c r="E1550" s="277">
        <v>155.08000000000001</v>
      </c>
    </row>
    <row r="1551" spans="1:5" x14ac:dyDescent="0.25">
      <c r="A1551">
        <v>36355</v>
      </c>
      <c r="B1551" t="s">
        <v>12932</v>
      </c>
      <c r="C1551" t="s">
        <v>330</v>
      </c>
      <c r="D1551" t="s">
        <v>334</v>
      </c>
      <c r="E1551" s="277">
        <v>9.83</v>
      </c>
    </row>
    <row r="1552" spans="1:5" x14ac:dyDescent="0.25">
      <c r="A1552">
        <v>36356</v>
      </c>
      <c r="B1552" t="s">
        <v>12933</v>
      </c>
      <c r="C1552" t="s">
        <v>330</v>
      </c>
      <c r="D1552" t="s">
        <v>334</v>
      </c>
      <c r="E1552" s="277">
        <v>15.81</v>
      </c>
    </row>
    <row r="1553" spans="1:5" x14ac:dyDescent="0.25">
      <c r="A1553">
        <v>1966</v>
      </c>
      <c r="B1553" t="s">
        <v>12934</v>
      </c>
      <c r="C1553" t="s">
        <v>330</v>
      </c>
      <c r="D1553" t="s">
        <v>332</v>
      </c>
      <c r="E1553" s="277">
        <v>23.73</v>
      </c>
    </row>
    <row r="1554" spans="1:5" x14ac:dyDescent="0.25">
      <c r="A1554">
        <v>1933</v>
      </c>
      <c r="B1554" t="s">
        <v>8691</v>
      </c>
      <c r="C1554" t="s">
        <v>330</v>
      </c>
      <c r="D1554" t="s">
        <v>332</v>
      </c>
      <c r="E1554" s="277">
        <v>5.1100000000000003</v>
      </c>
    </row>
    <row r="1555" spans="1:5" x14ac:dyDescent="0.25">
      <c r="A1555">
        <v>1932</v>
      </c>
      <c r="B1555" t="s">
        <v>12935</v>
      </c>
      <c r="C1555" t="s">
        <v>330</v>
      </c>
      <c r="D1555" t="s">
        <v>332</v>
      </c>
      <c r="E1555" s="277">
        <v>11.71</v>
      </c>
    </row>
    <row r="1556" spans="1:5" x14ac:dyDescent="0.25">
      <c r="A1556">
        <v>1951</v>
      </c>
      <c r="B1556" t="s">
        <v>8692</v>
      </c>
      <c r="C1556" t="s">
        <v>330</v>
      </c>
      <c r="D1556" t="s">
        <v>332</v>
      </c>
      <c r="E1556" s="277">
        <v>24.42</v>
      </c>
    </row>
    <row r="1557" spans="1:5" x14ac:dyDescent="0.25">
      <c r="A1557">
        <v>1970</v>
      </c>
      <c r="B1557" t="s">
        <v>12936</v>
      </c>
      <c r="C1557" t="s">
        <v>330</v>
      </c>
      <c r="D1557" t="s">
        <v>332</v>
      </c>
      <c r="E1557" s="277">
        <v>59.33</v>
      </c>
    </row>
    <row r="1558" spans="1:5" x14ac:dyDescent="0.25">
      <c r="A1558">
        <v>1967</v>
      </c>
      <c r="B1558" t="s">
        <v>12937</v>
      </c>
      <c r="C1558" t="s">
        <v>330</v>
      </c>
      <c r="D1558" t="s">
        <v>332</v>
      </c>
      <c r="E1558" s="277">
        <v>7.04</v>
      </c>
    </row>
    <row r="1559" spans="1:5" x14ac:dyDescent="0.25">
      <c r="A1559">
        <v>1968</v>
      </c>
      <c r="B1559" t="s">
        <v>12938</v>
      </c>
      <c r="C1559" t="s">
        <v>330</v>
      </c>
      <c r="D1559" t="s">
        <v>332</v>
      </c>
      <c r="E1559" s="277">
        <v>13.92</v>
      </c>
    </row>
    <row r="1560" spans="1:5" x14ac:dyDescent="0.25">
      <c r="A1560">
        <v>1969</v>
      </c>
      <c r="B1560" t="s">
        <v>12939</v>
      </c>
      <c r="C1560" t="s">
        <v>330</v>
      </c>
      <c r="D1560" t="s">
        <v>332</v>
      </c>
      <c r="E1560" s="277">
        <v>45.33</v>
      </c>
    </row>
    <row r="1561" spans="1:5" x14ac:dyDescent="0.25">
      <c r="A1561">
        <v>1827</v>
      </c>
      <c r="B1561" t="s">
        <v>8693</v>
      </c>
      <c r="C1561" t="s">
        <v>330</v>
      </c>
      <c r="D1561" t="s">
        <v>334</v>
      </c>
      <c r="E1561" s="277">
        <v>143.31</v>
      </c>
    </row>
    <row r="1562" spans="1:5" x14ac:dyDescent="0.25">
      <c r="A1562">
        <v>1831</v>
      </c>
      <c r="B1562" t="s">
        <v>8694</v>
      </c>
      <c r="C1562" t="s">
        <v>330</v>
      </c>
      <c r="D1562" t="s">
        <v>334</v>
      </c>
      <c r="E1562" s="277">
        <v>31.28</v>
      </c>
    </row>
    <row r="1563" spans="1:5" x14ac:dyDescent="0.25">
      <c r="A1563">
        <v>1825</v>
      </c>
      <c r="B1563" t="s">
        <v>8695</v>
      </c>
      <c r="C1563" t="s">
        <v>330</v>
      </c>
      <c r="D1563" t="s">
        <v>334</v>
      </c>
      <c r="E1563" s="277">
        <v>77.209999999999994</v>
      </c>
    </row>
    <row r="1564" spans="1:5" x14ac:dyDescent="0.25">
      <c r="A1564">
        <v>1828</v>
      </c>
      <c r="B1564" t="s">
        <v>8696</v>
      </c>
      <c r="C1564" t="s">
        <v>330</v>
      </c>
      <c r="D1564" t="s">
        <v>334</v>
      </c>
      <c r="E1564" s="277">
        <v>174.88</v>
      </c>
    </row>
    <row r="1565" spans="1:5" x14ac:dyDescent="0.25">
      <c r="A1565">
        <v>1845</v>
      </c>
      <c r="B1565" t="s">
        <v>8697</v>
      </c>
      <c r="C1565" t="s">
        <v>330</v>
      </c>
      <c r="D1565" t="s">
        <v>334</v>
      </c>
      <c r="E1565" s="277">
        <v>39.200000000000003</v>
      </c>
    </row>
    <row r="1566" spans="1:5" x14ac:dyDescent="0.25">
      <c r="A1566">
        <v>1824</v>
      </c>
      <c r="B1566" t="s">
        <v>8698</v>
      </c>
      <c r="C1566" t="s">
        <v>330</v>
      </c>
      <c r="D1566" t="s">
        <v>334</v>
      </c>
      <c r="E1566" s="277">
        <v>92.55</v>
      </c>
    </row>
    <row r="1567" spans="1:5" x14ac:dyDescent="0.25">
      <c r="A1567">
        <v>1940</v>
      </c>
      <c r="B1567" t="s">
        <v>12940</v>
      </c>
      <c r="C1567" t="s">
        <v>330</v>
      </c>
      <c r="D1567" t="s">
        <v>332</v>
      </c>
      <c r="E1567" s="277">
        <v>40.75</v>
      </c>
    </row>
    <row r="1568" spans="1:5" x14ac:dyDescent="0.25">
      <c r="A1568">
        <v>1937</v>
      </c>
      <c r="B1568" t="s">
        <v>12941</v>
      </c>
      <c r="C1568" t="s">
        <v>330</v>
      </c>
      <c r="D1568" t="s">
        <v>332</v>
      </c>
      <c r="E1568" s="277">
        <v>6.88</v>
      </c>
    </row>
    <row r="1569" spans="1:5" x14ac:dyDescent="0.25">
      <c r="A1569">
        <v>1939</v>
      </c>
      <c r="B1569" t="s">
        <v>12942</v>
      </c>
      <c r="C1569" t="s">
        <v>330</v>
      </c>
      <c r="D1569" t="s">
        <v>332</v>
      </c>
      <c r="E1569" s="277">
        <v>11.18</v>
      </c>
    </row>
    <row r="1570" spans="1:5" x14ac:dyDescent="0.25">
      <c r="A1570">
        <v>1938</v>
      </c>
      <c r="B1570" t="s">
        <v>12943</v>
      </c>
      <c r="C1570" t="s">
        <v>330</v>
      </c>
      <c r="D1570" t="s">
        <v>332</v>
      </c>
      <c r="E1570" s="277">
        <v>7.82</v>
      </c>
    </row>
    <row r="1571" spans="1:5" x14ac:dyDescent="0.25">
      <c r="A1571">
        <v>42693</v>
      </c>
      <c r="B1571" t="s">
        <v>12944</v>
      </c>
      <c r="C1571" t="s">
        <v>330</v>
      </c>
      <c r="D1571" t="s">
        <v>332</v>
      </c>
      <c r="E1571" s="277">
        <v>435.65</v>
      </c>
    </row>
    <row r="1572" spans="1:5" x14ac:dyDescent="0.25">
      <c r="A1572">
        <v>42695</v>
      </c>
      <c r="B1572" t="s">
        <v>12945</v>
      </c>
      <c r="C1572" t="s">
        <v>330</v>
      </c>
      <c r="D1572" t="s">
        <v>332</v>
      </c>
      <c r="E1572" s="277">
        <v>304.37</v>
      </c>
    </row>
    <row r="1573" spans="1:5" x14ac:dyDescent="0.25">
      <c r="A1573">
        <v>42694</v>
      </c>
      <c r="B1573" t="s">
        <v>12946</v>
      </c>
      <c r="C1573" t="s">
        <v>330</v>
      </c>
      <c r="D1573" t="s">
        <v>332</v>
      </c>
      <c r="E1573" s="277">
        <v>582.99</v>
      </c>
    </row>
    <row r="1574" spans="1:5" x14ac:dyDescent="0.25">
      <c r="A1574">
        <v>20097</v>
      </c>
      <c r="B1574" t="s">
        <v>12947</v>
      </c>
      <c r="C1574" t="s">
        <v>330</v>
      </c>
      <c r="D1574" t="s">
        <v>332</v>
      </c>
      <c r="E1574" s="277">
        <v>25.28</v>
      </c>
    </row>
    <row r="1575" spans="1:5" x14ac:dyDescent="0.25">
      <c r="A1575">
        <v>20098</v>
      </c>
      <c r="B1575" t="s">
        <v>12948</v>
      </c>
      <c r="C1575" t="s">
        <v>330</v>
      </c>
      <c r="D1575" t="s">
        <v>332</v>
      </c>
      <c r="E1575" s="277">
        <v>103.31</v>
      </c>
    </row>
    <row r="1576" spans="1:5" x14ac:dyDescent="0.25">
      <c r="A1576">
        <v>20096</v>
      </c>
      <c r="B1576" t="s">
        <v>12949</v>
      </c>
      <c r="C1576" t="s">
        <v>330</v>
      </c>
      <c r="D1576" t="s">
        <v>332</v>
      </c>
      <c r="E1576" s="277">
        <v>26.16</v>
      </c>
    </row>
    <row r="1577" spans="1:5" x14ac:dyDescent="0.25">
      <c r="A1577">
        <v>1880</v>
      </c>
      <c r="B1577" t="s">
        <v>8699</v>
      </c>
      <c r="C1577" t="s">
        <v>330</v>
      </c>
      <c r="D1577" t="s">
        <v>332</v>
      </c>
      <c r="E1577" s="277">
        <v>2.16</v>
      </c>
    </row>
    <row r="1578" spans="1:5" x14ac:dyDescent="0.25">
      <c r="A1578">
        <v>39274</v>
      </c>
      <c r="B1578" t="s">
        <v>8700</v>
      </c>
      <c r="C1578" t="s">
        <v>330</v>
      </c>
      <c r="D1578" t="s">
        <v>332</v>
      </c>
      <c r="E1578" s="277">
        <v>1.67</v>
      </c>
    </row>
    <row r="1579" spans="1:5" x14ac:dyDescent="0.25">
      <c r="A1579">
        <v>2628</v>
      </c>
      <c r="B1579" t="s">
        <v>8701</v>
      </c>
      <c r="C1579" t="s">
        <v>330</v>
      </c>
      <c r="D1579" t="s">
        <v>332</v>
      </c>
      <c r="E1579" s="277">
        <v>208.7</v>
      </c>
    </row>
    <row r="1580" spans="1:5" x14ac:dyDescent="0.25">
      <c r="A1580">
        <v>2622</v>
      </c>
      <c r="B1580" t="s">
        <v>8702</v>
      </c>
      <c r="C1580" t="s">
        <v>330</v>
      </c>
      <c r="D1580" t="s">
        <v>332</v>
      </c>
      <c r="E1580" s="277">
        <v>4.95</v>
      </c>
    </row>
    <row r="1581" spans="1:5" x14ac:dyDescent="0.25">
      <c r="A1581">
        <v>2623</v>
      </c>
      <c r="B1581" t="s">
        <v>8703</v>
      </c>
      <c r="C1581" t="s">
        <v>330</v>
      </c>
      <c r="D1581" t="s">
        <v>332</v>
      </c>
      <c r="E1581" s="277">
        <v>5.96</v>
      </c>
    </row>
    <row r="1582" spans="1:5" x14ac:dyDescent="0.25">
      <c r="A1582">
        <v>2624</v>
      </c>
      <c r="B1582" t="s">
        <v>8704</v>
      </c>
      <c r="C1582" t="s">
        <v>330</v>
      </c>
      <c r="D1582" t="s">
        <v>332</v>
      </c>
      <c r="E1582" s="277">
        <v>9.48</v>
      </c>
    </row>
    <row r="1583" spans="1:5" x14ac:dyDescent="0.25">
      <c r="A1583">
        <v>2625</v>
      </c>
      <c r="B1583" t="s">
        <v>8705</v>
      </c>
      <c r="C1583" t="s">
        <v>330</v>
      </c>
      <c r="D1583" t="s">
        <v>332</v>
      </c>
      <c r="E1583" s="277">
        <v>20.02</v>
      </c>
    </row>
    <row r="1584" spans="1:5" x14ac:dyDescent="0.25">
      <c r="A1584">
        <v>2626</v>
      </c>
      <c r="B1584" t="s">
        <v>8706</v>
      </c>
      <c r="C1584" t="s">
        <v>330</v>
      </c>
      <c r="D1584" t="s">
        <v>332</v>
      </c>
      <c r="E1584" s="277">
        <v>29.34</v>
      </c>
    </row>
    <row r="1585" spans="1:5" x14ac:dyDescent="0.25">
      <c r="A1585">
        <v>2630</v>
      </c>
      <c r="B1585" t="s">
        <v>8707</v>
      </c>
      <c r="C1585" t="s">
        <v>330</v>
      </c>
      <c r="D1585" t="s">
        <v>332</v>
      </c>
      <c r="E1585" s="277">
        <v>44.62</v>
      </c>
    </row>
    <row r="1586" spans="1:5" x14ac:dyDescent="0.25">
      <c r="A1586">
        <v>2627</v>
      </c>
      <c r="B1586" t="s">
        <v>8708</v>
      </c>
      <c r="C1586" t="s">
        <v>330</v>
      </c>
      <c r="D1586" t="s">
        <v>332</v>
      </c>
      <c r="E1586" s="277">
        <v>78.61</v>
      </c>
    </row>
    <row r="1587" spans="1:5" x14ac:dyDescent="0.25">
      <c r="A1587">
        <v>2629</v>
      </c>
      <c r="B1587" t="s">
        <v>8709</v>
      </c>
      <c r="C1587" t="s">
        <v>330</v>
      </c>
      <c r="D1587" t="s">
        <v>332</v>
      </c>
      <c r="E1587" s="277">
        <v>106.32</v>
      </c>
    </row>
    <row r="1588" spans="1:5" x14ac:dyDescent="0.25">
      <c r="A1588">
        <v>12033</v>
      </c>
      <c r="B1588" t="s">
        <v>8710</v>
      </c>
      <c r="C1588" t="s">
        <v>330</v>
      </c>
      <c r="D1588" t="s">
        <v>332</v>
      </c>
      <c r="E1588" s="277">
        <v>6.9</v>
      </c>
    </row>
    <row r="1589" spans="1:5" x14ac:dyDescent="0.25">
      <c r="A1589">
        <v>40408</v>
      </c>
      <c r="B1589" t="s">
        <v>8711</v>
      </c>
      <c r="C1589" t="s">
        <v>330</v>
      </c>
      <c r="D1589" t="s">
        <v>332</v>
      </c>
      <c r="E1589" s="277">
        <v>4.53</v>
      </c>
    </row>
    <row r="1590" spans="1:5" x14ac:dyDescent="0.25">
      <c r="A1590">
        <v>40409</v>
      </c>
      <c r="B1590" t="s">
        <v>8712</v>
      </c>
      <c r="C1590" t="s">
        <v>330</v>
      </c>
      <c r="D1590" t="s">
        <v>332</v>
      </c>
      <c r="E1590" s="277">
        <v>1.6</v>
      </c>
    </row>
    <row r="1591" spans="1:5" x14ac:dyDescent="0.25">
      <c r="A1591">
        <v>39276</v>
      </c>
      <c r="B1591" t="s">
        <v>8713</v>
      </c>
      <c r="C1591" t="s">
        <v>330</v>
      </c>
      <c r="D1591" t="s">
        <v>332</v>
      </c>
      <c r="E1591" s="277">
        <v>4.09</v>
      </c>
    </row>
    <row r="1592" spans="1:5" x14ac:dyDescent="0.25">
      <c r="A1592">
        <v>39277</v>
      </c>
      <c r="B1592" t="s">
        <v>8714</v>
      </c>
      <c r="C1592" t="s">
        <v>330</v>
      </c>
      <c r="D1592" t="s">
        <v>332</v>
      </c>
      <c r="E1592" s="277">
        <v>11.03</v>
      </c>
    </row>
    <row r="1593" spans="1:5" x14ac:dyDescent="0.25">
      <c r="A1593">
        <v>12034</v>
      </c>
      <c r="B1593" t="s">
        <v>8715</v>
      </c>
      <c r="C1593" t="s">
        <v>330</v>
      </c>
      <c r="D1593" t="s">
        <v>332</v>
      </c>
      <c r="E1593" s="277">
        <v>3.13</v>
      </c>
    </row>
    <row r="1594" spans="1:5" x14ac:dyDescent="0.25">
      <c r="A1594">
        <v>39879</v>
      </c>
      <c r="B1594" t="s">
        <v>8716</v>
      </c>
      <c r="C1594" t="s">
        <v>330</v>
      </c>
      <c r="D1594" t="s">
        <v>334</v>
      </c>
      <c r="E1594" s="277">
        <v>4.9400000000000004</v>
      </c>
    </row>
    <row r="1595" spans="1:5" x14ac:dyDescent="0.25">
      <c r="A1595">
        <v>39880</v>
      </c>
      <c r="B1595" t="s">
        <v>8717</v>
      </c>
      <c r="C1595" t="s">
        <v>330</v>
      </c>
      <c r="D1595" t="s">
        <v>334</v>
      </c>
      <c r="E1595" s="277">
        <v>10.93</v>
      </c>
    </row>
    <row r="1596" spans="1:5" x14ac:dyDescent="0.25">
      <c r="A1596">
        <v>39881</v>
      </c>
      <c r="B1596" t="s">
        <v>8718</v>
      </c>
      <c r="C1596" t="s">
        <v>330</v>
      </c>
      <c r="D1596" t="s">
        <v>334</v>
      </c>
      <c r="E1596" s="277">
        <v>17.55</v>
      </c>
    </row>
    <row r="1597" spans="1:5" x14ac:dyDescent="0.25">
      <c r="A1597">
        <v>39882</v>
      </c>
      <c r="B1597" t="s">
        <v>8719</v>
      </c>
      <c r="C1597" t="s">
        <v>330</v>
      </c>
      <c r="D1597" t="s">
        <v>334</v>
      </c>
      <c r="E1597" s="277">
        <v>46.23</v>
      </c>
    </row>
    <row r="1598" spans="1:5" x14ac:dyDescent="0.25">
      <c r="A1598">
        <v>39883</v>
      </c>
      <c r="B1598" t="s">
        <v>8720</v>
      </c>
      <c r="C1598" t="s">
        <v>330</v>
      </c>
      <c r="D1598" t="s">
        <v>334</v>
      </c>
      <c r="E1598" s="277">
        <v>73.83</v>
      </c>
    </row>
    <row r="1599" spans="1:5" x14ac:dyDescent="0.25">
      <c r="A1599">
        <v>39884</v>
      </c>
      <c r="B1599" t="s">
        <v>8721</v>
      </c>
      <c r="C1599" t="s">
        <v>330</v>
      </c>
      <c r="D1599" t="s">
        <v>334</v>
      </c>
      <c r="E1599" s="277">
        <v>109.66</v>
      </c>
    </row>
    <row r="1600" spans="1:5" x14ac:dyDescent="0.25">
      <c r="A1600">
        <v>39885</v>
      </c>
      <c r="B1600" t="s">
        <v>8722</v>
      </c>
      <c r="C1600" t="s">
        <v>330</v>
      </c>
      <c r="D1600" t="s">
        <v>334</v>
      </c>
      <c r="E1600" s="277">
        <v>260.62</v>
      </c>
    </row>
    <row r="1601" spans="1:5" x14ac:dyDescent="0.25">
      <c r="A1601">
        <v>1777</v>
      </c>
      <c r="B1601" t="s">
        <v>8723</v>
      </c>
      <c r="C1601" t="s">
        <v>330</v>
      </c>
      <c r="D1601" t="s">
        <v>334</v>
      </c>
      <c r="E1601" s="277">
        <v>86.69</v>
      </c>
    </row>
    <row r="1602" spans="1:5" x14ac:dyDescent="0.25">
      <c r="A1602">
        <v>1819</v>
      </c>
      <c r="B1602" t="s">
        <v>8724</v>
      </c>
      <c r="C1602" t="s">
        <v>330</v>
      </c>
      <c r="D1602" t="s">
        <v>334</v>
      </c>
      <c r="E1602" s="277">
        <v>63.07</v>
      </c>
    </row>
    <row r="1603" spans="1:5" x14ac:dyDescent="0.25">
      <c r="A1603">
        <v>1775</v>
      </c>
      <c r="B1603" t="s">
        <v>8725</v>
      </c>
      <c r="C1603" t="s">
        <v>330</v>
      </c>
      <c r="D1603" t="s">
        <v>334</v>
      </c>
      <c r="E1603" s="277">
        <v>18.86</v>
      </c>
    </row>
    <row r="1604" spans="1:5" x14ac:dyDescent="0.25">
      <c r="A1604">
        <v>1776</v>
      </c>
      <c r="B1604" t="s">
        <v>8726</v>
      </c>
      <c r="C1604" t="s">
        <v>330</v>
      </c>
      <c r="D1604" t="s">
        <v>334</v>
      </c>
      <c r="E1604" s="277">
        <v>51.31</v>
      </c>
    </row>
    <row r="1605" spans="1:5" x14ac:dyDescent="0.25">
      <c r="A1605">
        <v>1778</v>
      </c>
      <c r="B1605" t="s">
        <v>8727</v>
      </c>
      <c r="C1605" t="s">
        <v>330</v>
      </c>
      <c r="D1605" t="s">
        <v>334</v>
      </c>
      <c r="E1605" s="277">
        <v>209.84</v>
      </c>
    </row>
    <row r="1606" spans="1:5" x14ac:dyDescent="0.25">
      <c r="A1606">
        <v>1818</v>
      </c>
      <c r="B1606" t="s">
        <v>8728</v>
      </c>
      <c r="C1606" t="s">
        <v>330</v>
      </c>
      <c r="D1606" t="s">
        <v>334</v>
      </c>
      <c r="E1606" s="277">
        <v>139.29</v>
      </c>
    </row>
    <row r="1607" spans="1:5" x14ac:dyDescent="0.25">
      <c r="A1607">
        <v>1820</v>
      </c>
      <c r="B1607" t="s">
        <v>8729</v>
      </c>
      <c r="C1607" t="s">
        <v>330</v>
      </c>
      <c r="D1607" t="s">
        <v>334</v>
      </c>
      <c r="E1607" s="277">
        <v>27.24</v>
      </c>
    </row>
    <row r="1608" spans="1:5" x14ac:dyDescent="0.25">
      <c r="A1608">
        <v>1779</v>
      </c>
      <c r="B1608" t="s">
        <v>8730</v>
      </c>
      <c r="C1608" t="s">
        <v>330</v>
      </c>
      <c r="D1608" t="s">
        <v>334</v>
      </c>
      <c r="E1608" s="277">
        <v>305.17</v>
      </c>
    </row>
    <row r="1609" spans="1:5" x14ac:dyDescent="0.25">
      <c r="A1609">
        <v>1780</v>
      </c>
      <c r="B1609" t="s">
        <v>8731</v>
      </c>
      <c r="C1609" t="s">
        <v>330</v>
      </c>
      <c r="D1609" t="s">
        <v>334</v>
      </c>
      <c r="E1609" s="277">
        <v>629.13</v>
      </c>
    </row>
    <row r="1610" spans="1:5" x14ac:dyDescent="0.25">
      <c r="A1610">
        <v>1783</v>
      </c>
      <c r="B1610" t="s">
        <v>8732</v>
      </c>
      <c r="C1610" t="s">
        <v>330</v>
      </c>
      <c r="D1610" t="s">
        <v>334</v>
      </c>
      <c r="E1610" s="277">
        <v>66.52</v>
      </c>
    </row>
    <row r="1611" spans="1:5" x14ac:dyDescent="0.25">
      <c r="A1611">
        <v>1782</v>
      </c>
      <c r="B1611" t="s">
        <v>8733</v>
      </c>
      <c r="C1611" t="s">
        <v>330</v>
      </c>
      <c r="D1611" t="s">
        <v>334</v>
      </c>
      <c r="E1611" s="277">
        <v>52.59</v>
      </c>
    </row>
    <row r="1612" spans="1:5" x14ac:dyDescent="0.25">
      <c r="A1612">
        <v>1817</v>
      </c>
      <c r="B1612" t="s">
        <v>8734</v>
      </c>
      <c r="C1612" t="s">
        <v>330</v>
      </c>
      <c r="D1612" t="s">
        <v>334</v>
      </c>
      <c r="E1612" s="277">
        <v>15.67</v>
      </c>
    </row>
    <row r="1613" spans="1:5" x14ac:dyDescent="0.25">
      <c r="A1613">
        <v>1781</v>
      </c>
      <c r="B1613" t="s">
        <v>8735</v>
      </c>
      <c r="C1613" t="s">
        <v>330</v>
      </c>
      <c r="D1613" t="s">
        <v>334</v>
      </c>
      <c r="E1613" s="277">
        <v>34.270000000000003</v>
      </c>
    </row>
    <row r="1614" spans="1:5" x14ac:dyDescent="0.25">
      <c r="A1614">
        <v>1784</v>
      </c>
      <c r="B1614" t="s">
        <v>8736</v>
      </c>
      <c r="C1614" t="s">
        <v>330</v>
      </c>
      <c r="D1614" t="s">
        <v>334</v>
      </c>
      <c r="E1614" s="277">
        <v>187.83</v>
      </c>
    </row>
    <row r="1615" spans="1:5" x14ac:dyDescent="0.25">
      <c r="A1615">
        <v>1810</v>
      </c>
      <c r="B1615" t="s">
        <v>8737</v>
      </c>
      <c r="C1615" t="s">
        <v>330</v>
      </c>
      <c r="D1615" t="s">
        <v>334</v>
      </c>
      <c r="E1615" s="277">
        <v>104.18</v>
      </c>
    </row>
    <row r="1616" spans="1:5" x14ac:dyDescent="0.25">
      <c r="A1616">
        <v>1811</v>
      </c>
      <c r="B1616" t="s">
        <v>8738</v>
      </c>
      <c r="C1616" t="s">
        <v>330</v>
      </c>
      <c r="D1616" t="s">
        <v>334</v>
      </c>
      <c r="E1616" s="277">
        <v>22.54</v>
      </c>
    </row>
    <row r="1617" spans="1:5" x14ac:dyDescent="0.25">
      <c r="A1617">
        <v>1812</v>
      </c>
      <c r="B1617" t="s">
        <v>8739</v>
      </c>
      <c r="C1617" t="s">
        <v>330</v>
      </c>
      <c r="D1617" t="s">
        <v>334</v>
      </c>
      <c r="E1617" s="277">
        <v>263</v>
      </c>
    </row>
    <row r="1618" spans="1:5" x14ac:dyDescent="0.25">
      <c r="A1618">
        <v>40386</v>
      </c>
      <c r="B1618" t="s">
        <v>8740</v>
      </c>
      <c r="C1618" t="s">
        <v>330</v>
      </c>
      <c r="D1618" t="s">
        <v>334</v>
      </c>
      <c r="E1618" s="277">
        <v>102.77</v>
      </c>
    </row>
    <row r="1619" spans="1:5" x14ac:dyDescent="0.25">
      <c r="A1619">
        <v>40384</v>
      </c>
      <c r="B1619" t="s">
        <v>8741</v>
      </c>
      <c r="C1619" t="s">
        <v>330</v>
      </c>
      <c r="D1619" t="s">
        <v>334</v>
      </c>
      <c r="E1619" s="277">
        <v>70.36</v>
      </c>
    </row>
    <row r="1620" spans="1:5" x14ac:dyDescent="0.25">
      <c r="A1620">
        <v>40379</v>
      </c>
      <c r="B1620" t="s">
        <v>8742</v>
      </c>
      <c r="C1620" t="s">
        <v>330</v>
      </c>
      <c r="D1620" t="s">
        <v>334</v>
      </c>
      <c r="E1620" s="277">
        <v>24.32</v>
      </c>
    </row>
    <row r="1621" spans="1:5" x14ac:dyDescent="0.25">
      <c r="A1621">
        <v>40423</v>
      </c>
      <c r="B1621" t="s">
        <v>8743</v>
      </c>
      <c r="C1621" t="s">
        <v>330</v>
      </c>
      <c r="D1621" t="s">
        <v>334</v>
      </c>
      <c r="E1621" s="277">
        <v>46.03</v>
      </c>
    </row>
    <row r="1622" spans="1:5" x14ac:dyDescent="0.25">
      <c r="A1622">
        <v>40389</v>
      </c>
      <c r="B1622" t="s">
        <v>8744</v>
      </c>
      <c r="C1622" t="s">
        <v>330</v>
      </c>
      <c r="D1622" t="s">
        <v>334</v>
      </c>
      <c r="E1622" s="277">
        <v>291.91000000000003</v>
      </c>
    </row>
    <row r="1623" spans="1:5" x14ac:dyDescent="0.25">
      <c r="A1623">
        <v>40388</v>
      </c>
      <c r="B1623" t="s">
        <v>8745</v>
      </c>
      <c r="C1623" t="s">
        <v>330</v>
      </c>
      <c r="D1623" t="s">
        <v>334</v>
      </c>
      <c r="E1623" s="277">
        <v>146.11000000000001</v>
      </c>
    </row>
    <row r="1624" spans="1:5" x14ac:dyDescent="0.25">
      <c r="A1624">
        <v>40381</v>
      </c>
      <c r="B1624" t="s">
        <v>8746</v>
      </c>
      <c r="C1624" t="s">
        <v>330</v>
      </c>
      <c r="D1624" t="s">
        <v>334</v>
      </c>
      <c r="E1624" s="277">
        <v>32.43</v>
      </c>
    </row>
    <row r="1625" spans="1:5" x14ac:dyDescent="0.25">
      <c r="A1625">
        <v>40391</v>
      </c>
      <c r="B1625" t="s">
        <v>8747</v>
      </c>
      <c r="C1625" t="s">
        <v>330</v>
      </c>
      <c r="D1625" t="s">
        <v>334</v>
      </c>
      <c r="E1625" s="277">
        <v>757.66</v>
      </c>
    </row>
    <row r="1626" spans="1:5" x14ac:dyDescent="0.25">
      <c r="A1626">
        <v>40414</v>
      </c>
      <c r="B1626" t="s">
        <v>8748</v>
      </c>
      <c r="C1626" t="s">
        <v>330</v>
      </c>
      <c r="D1626" t="s">
        <v>334</v>
      </c>
      <c r="E1626" s="277">
        <v>23.02</v>
      </c>
    </row>
    <row r="1627" spans="1:5" x14ac:dyDescent="0.25">
      <c r="A1627">
        <v>40416</v>
      </c>
      <c r="B1627" t="s">
        <v>8749</v>
      </c>
      <c r="C1627" t="s">
        <v>330</v>
      </c>
      <c r="D1627" t="s">
        <v>334</v>
      </c>
      <c r="E1627" s="277">
        <v>31.83</v>
      </c>
    </row>
    <row r="1628" spans="1:5" x14ac:dyDescent="0.25">
      <c r="A1628">
        <v>40418</v>
      </c>
      <c r="B1628" t="s">
        <v>8750</v>
      </c>
      <c r="C1628" t="s">
        <v>330</v>
      </c>
      <c r="D1628" t="s">
        <v>334</v>
      </c>
      <c r="E1628" s="277">
        <v>37.96</v>
      </c>
    </row>
    <row r="1629" spans="1:5" x14ac:dyDescent="0.25">
      <c r="A1629">
        <v>2609</v>
      </c>
      <c r="B1629" t="s">
        <v>8751</v>
      </c>
      <c r="C1629" t="s">
        <v>330</v>
      </c>
      <c r="D1629" t="s">
        <v>332</v>
      </c>
      <c r="E1629" s="277">
        <v>4.6500000000000004</v>
      </c>
    </row>
    <row r="1630" spans="1:5" x14ac:dyDescent="0.25">
      <c r="A1630">
        <v>2634</v>
      </c>
      <c r="B1630" t="s">
        <v>8752</v>
      </c>
      <c r="C1630" t="s">
        <v>330</v>
      </c>
      <c r="D1630" t="s">
        <v>332</v>
      </c>
      <c r="E1630" s="277">
        <v>6.11</v>
      </c>
    </row>
    <row r="1631" spans="1:5" x14ac:dyDescent="0.25">
      <c r="A1631">
        <v>2611</v>
      </c>
      <c r="B1631" t="s">
        <v>8753</v>
      </c>
      <c r="C1631" t="s">
        <v>330</v>
      </c>
      <c r="D1631" t="s">
        <v>332</v>
      </c>
      <c r="E1631" s="277">
        <v>17.23</v>
      </c>
    </row>
    <row r="1632" spans="1:5" x14ac:dyDescent="0.25">
      <c r="A1632">
        <v>34359</v>
      </c>
      <c r="B1632" t="s">
        <v>8754</v>
      </c>
      <c r="C1632" t="s">
        <v>330</v>
      </c>
      <c r="D1632" t="s">
        <v>334</v>
      </c>
      <c r="E1632" s="277">
        <v>10.53</v>
      </c>
    </row>
    <row r="1633" spans="1:5" x14ac:dyDescent="0.25">
      <c r="A1633">
        <v>1789</v>
      </c>
      <c r="B1633" t="s">
        <v>8755</v>
      </c>
      <c r="C1633" t="s">
        <v>330</v>
      </c>
      <c r="D1633" t="s">
        <v>334</v>
      </c>
      <c r="E1633" s="277">
        <v>83.2</v>
      </c>
    </row>
    <row r="1634" spans="1:5" x14ac:dyDescent="0.25">
      <c r="A1634">
        <v>1788</v>
      </c>
      <c r="B1634" t="s">
        <v>8756</v>
      </c>
      <c r="C1634" t="s">
        <v>330</v>
      </c>
      <c r="D1634" t="s">
        <v>334</v>
      </c>
      <c r="E1634" s="277">
        <v>66.69</v>
      </c>
    </row>
    <row r="1635" spans="1:5" x14ac:dyDescent="0.25">
      <c r="A1635">
        <v>1786</v>
      </c>
      <c r="B1635" t="s">
        <v>8757</v>
      </c>
      <c r="C1635" t="s">
        <v>330</v>
      </c>
      <c r="D1635" t="s">
        <v>334</v>
      </c>
      <c r="E1635" s="277">
        <v>16.559999999999999</v>
      </c>
    </row>
    <row r="1636" spans="1:5" x14ac:dyDescent="0.25">
      <c r="A1636">
        <v>1787</v>
      </c>
      <c r="B1636" t="s">
        <v>8758</v>
      </c>
      <c r="C1636" t="s">
        <v>330</v>
      </c>
      <c r="D1636" t="s">
        <v>334</v>
      </c>
      <c r="E1636" s="277">
        <v>39.65</v>
      </c>
    </row>
    <row r="1637" spans="1:5" x14ac:dyDescent="0.25">
      <c r="A1637">
        <v>1791</v>
      </c>
      <c r="B1637" t="s">
        <v>8759</v>
      </c>
      <c r="C1637" t="s">
        <v>330</v>
      </c>
      <c r="D1637" t="s">
        <v>334</v>
      </c>
      <c r="E1637" s="277">
        <v>240.46</v>
      </c>
    </row>
    <row r="1638" spans="1:5" x14ac:dyDescent="0.25">
      <c r="A1638">
        <v>1790</v>
      </c>
      <c r="B1638" t="s">
        <v>8760</v>
      </c>
      <c r="C1638" t="s">
        <v>330</v>
      </c>
      <c r="D1638" t="s">
        <v>334</v>
      </c>
      <c r="E1638" s="277">
        <v>138.56</v>
      </c>
    </row>
    <row r="1639" spans="1:5" x14ac:dyDescent="0.25">
      <c r="A1639">
        <v>1813</v>
      </c>
      <c r="B1639" t="s">
        <v>8761</v>
      </c>
      <c r="C1639" t="s">
        <v>330</v>
      </c>
      <c r="D1639" t="s">
        <v>334</v>
      </c>
      <c r="E1639" s="277">
        <v>26.28</v>
      </c>
    </row>
    <row r="1640" spans="1:5" x14ac:dyDescent="0.25">
      <c r="A1640">
        <v>1792</v>
      </c>
      <c r="B1640" t="s">
        <v>8762</v>
      </c>
      <c r="C1640" t="s">
        <v>330</v>
      </c>
      <c r="D1640" t="s">
        <v>334</v>
      </c>
      <c r="E1640" s="277">
        <v>324.58</v>
      </c>
    </row>
    <row r="1641" spans="1:5" x14ac:dyDescent="0.25">
      <c r="A1641">
        <v>1793</v>
      </c>
      <c r="B1641" t="s">
        <v>8763</v>
      </c>
      <c r="C1641" t="s">
        <v>330</v>
      </c>
      <c r="D1641" t="s">
        <v>334</v>
      </c>
      <c r="E1641" s="277">
        <v>655.87</v>
      </c>
    </row>
    <row r="1642" spans="1:5" x14ac:dyDescent="0.25">
      <c r="A1642">
        <v>1809</v>
      </c>
      <c r="B1642" t="s">
        <v>8764</v>
      </c>
      <c r="C1642" t="s">
        <v>330</v>
      </c>
      <c r="D1642" t="s">
        <v>334</v>
      </c>
      <c r="E1642" s="277">
        <v>78</v>
      </c>
    </row>
    <row r="1643" spans="1:5" x14ac:dyDescent="0.25">
      <c r="A1643">
        <v>1814</v>
      </c>
      <c r="B1643" t="s">
        <v>8765</v>
      </c>
      <c r="C1643" t="s">
        <v>330</v>
      </c>
      <c r="D1643" t="s">
        <v>334</v>
      </c>
      <c r="E1643" s="277">
        <v>64.08</v>
      </c>
    </row>
    <row r="1644" spans="1:5" x14ac:dyDescent="0.25">
      <c r="A1644">
        <v>1803</v>
      </c>
      <c r="B1644" t="s">
        <v>8766</v>
      </c>
      <c r="C1644" t="s">
        <v>330</v>
      </c>
      <c r="D1644" t="s">
        <v>334</v>
      </c>
      <c r="E1644" s="277">
        <v>16.190000000000001</v>
      </c>
    </row>
    <row r="1645" spans="1:5" x14ac:dyDescent="0.25">
      <c r="A1645">
        <v>1805</v>
      </c>
      <c r="B1645" t="s">
        <v>8767</v>
      </c>
      <c r="C1645" t="s">
        <v>330</v>
      </c>
      <c r="D1645" t="s">
        <v>334</v>
      </c>
      <c r="E1645" s="277">
        <v>37.19</v>
      </c>
    </row>
    <row r="1646" spans="1:5" x14ac:dyDescent="0.25">
      <c r="A1646">
        <v>1821</v>
      </c>
      <c r="B1646" t="s">
        <v>8768</v>
      </c>
      <c r="C1646" t="s">
        <v>330</v>
      </c>
      <c r="D1646" t="s">
        <v>334</v>
      </c>
      <c r="E1646" s="277">
        <v>219.69</v>
      </c>
    </row>
    <row r="1647" spans="1:5" x14ac:dyDescent="0.25">
      <c r="A1647">
        <v>1806</v>
      </c>
      <c r="B1647" t="s">
        <v>8769</v>
      </c>
      <c r="C1647" t="s">
        <v>330</v>
      </c>
      <c r="D1647" t="s">
        <v>334</v>
      </c>
      <c r="E1647" s="277">
        <v>130.76</v>
      </c>
    </row>
    <row r="1648" spans="1:5" x14ac:dyDescent="0.25">
      <c r="A1648">
        <v>1804</v>
      </c>
      <c r="B1648" t="s">
        <v>8770</v>
      </c>
      <c r="C1648" t="s">
        <v>330</v>
      </c>
      <c r="D1648" t="s">
        <v>334</v>
      </c>
      <c r="E1648" s="277">
        <v>23.05</v>
      </c>
    </row>
    <row r="1649" spans="1:5" x14ac:dyDescent="0.25">
      <c r="A1649">
        <v>1807</v>
      </c>
      <c r="B1649" t="s">
        <v>8771</v>
      </c>
      <c r="C1649" t="s">
        <v>330</v>
      </c>
      <c r="D1649" t="s">
        <v>334</v>
      </c>
      <c r="E1649" s="277">
        <v>314.2</v>
      </c>
    </row>
    <row r="1650" spans="1:5" x14ac:dyDescent="0.25">
      <c r="A1650">
        <v>1808</v>
      </c>
      <c r="B1650" t="s">
        <v>8772</v>
      </c>
      <c r="C1650" t="s">
        <v>330</v>
      </c>
      <c r="D1650" t="s">
        <v>334</v>
      </c>
      <c r="E1650" s="277">
        <v>629.91</v>
      </c>
    </row>
    <row r="1651" spans="1:5" x14ac:dyDescent="0.25">
      <c r="A1651">
        <v>1797</v>
      </c>
      <c r="B1651" t="s">
        <v>8773</v>
      </c>
      <c r="C1651" t="s">
        <v>330</v>
      </c>
      <c r="D1651" t="s">
        <v>334</v>
      </c>
      <c r="E1651" s="277">
        <v>94.47</v>
      </c>
    </row>
    <row r="1652" spans="1:5" x14ac:dyDescent="0.25">
      <c r="A1652">
        <v>1796</v>
      </c>
      <c r="B1652" t="s">
        <v>8774</v>
      </c>
      <c r="C1652" t="s">
        <v>330</v>
      </c>
      <c r="D1652" t="s">
        <v>334</v>
      </c>
      <c r="E1652" s="277">
        <v>72.47</v>
      </c>
    </row>
    <row r="1653" spans="1:5" x14ac:dyDescent="0.25">
      <c r="A1653">
        <v>1794</v>
      </c>
      <c r="B1653" t="s">
        <v>8775</v>
      </c>
      <c r="C1653" t="s">
        <v>330</v>
      </c>
      <c r="D1653" t="s">
        <v>334</v>
      </c>
      <c r="E1653" s="277">
        <v>17.3</v>
      </c>
    </row>
    <row r="1654" spans="1:5" x14ac:dyDescent="0.25">
      <c r="A1654">
        <v>1816</v>
      </c>
      <c r="B1654" t="s">
        <v>8776</v>
      </c>
      <c r="C1654" t="s">
        <v>330</v>
      </c>
      <c r="D1654" t="s">
        <v>334</v>
      </c>
      <c r="E1654" s="277">
        <v>39.01</v>
      </c>
    </row>
    <row r="1655" spans="1:5" x14ac:dyDescent="0.25">
      <c r="A1655">
        <v>1815</v>
      </c>
      <c r="B1655" t="s">
        <v>8777</v>
      </c>
      <c r="C1655" t="s">
        <v>330</v>
      </c>
      <c r="D1655" t="s">
        <v>334</v>
      </c>
      <c r="E1655" s="277">
        <v>299.55</v>
      </c>
    </row>
    <row r="1656" spans="1:5" x14ac:dyDescent="0.25">
      <c r="A1656">
        <v>1798</v>
      </c>
      <c r="B1656" t="s">
        <v>8778</v>
      </c>
      <c r="C1656" t="s">
        <v>330</v>
      </c>
      <c r="D1656" t="s">
        <v>334</v>
      </c>
      <c r="E1656" s="277">
        <v>134.04</v>
      </c>
    </row>
    <row r="1657" spans="1:5" x14ac:dyDescent="0.25">
      <c r="A1657">
        <v>1795</v>
      </c>
      <c r="B1657" t="s">
        <v>8779</v>
      </c>
      <c r="C1657" t="s">
        <v>330</v>
      </c>
      <c r="D1657" t="s">
        <v>334</v>
      </c>
      <c r="E1657" s="277">
        <v>23.96</v>
      </c>
    </row>
    <row r="1658" spans="1:5" x14ac:dyDescent="0.25">
      <c r="A1658">
        <v>1799</v>
      </c>
      <c r="B1658" t="s">
        <v>8780</v>
      </c>
      <c r="C1658" t="s">
        <v>330</v>
      </c>
      <c r="D1658" t="s">
        <v>334</v>
      </c>
      <c r="E1658" s="277">
        <v>390.13</v>
      </c>
    </row>
    <row r="1659" spans="1:5" x14ac:dyDescent="0.25">
      <c r="A1659">
        <v>1800</v>
      </c>
      <c r="B1659" t="s">
        <v>8781</v>
      </c>
      <c r="C1659" t="s">
        <v>330</v>
      </c>
      <c r="D1659" t="s">
        <v>334</v>
      </c>
      <c r="E1659" s="277">
        <v>744.83</v>
      </c>
    </row>
    <row r="1660" spans="1:5" x14ac:dyDescent="0.25">
      <c r="A1660">
        <v>1802</v>
      </c>
      <c r="B1660" t="s">
        <v>8782</v>
      </c>
      <c r="C1660" t="s">
        <v>330</v>
      </c>
      <c r="D1660" t="s">
        <v>334</v>
      </c>
      <c r="E1660" s="278">
        <v>1863.11</v>
      </c>
    </row>
    <row r="1661" spans="1:5" x14ac:dyDescent="0.25">
      <c r="A1661">
        <v>40385</v>
      </c>
      <c r="B1661" t="s">
        <v>8783</v>
      </c>
      <c r="C1661" t="s">
        <v>330</v>
      </c>
      <c r="D1661" t="s">
        <v>334</v>
      </c>
      <c r="E1661" s="277">
        <v>102.77</v>
      </c>
    </row>
    <row r="1662" spans="1:5" x14ac:dyDescent="0.25">
      <c r="A1662">
        <v>40383</v>
      </c>
      <c r="B1662" t="s">
        <v>8784</v>
      </c>
      <c r="C1662" t="s">
        <v>330</v>
      </c>
      <c r="D1662" t="s">
        <v>334</v>
      </c>
      <c r="E1662" s="277">
        <v>70.36</v>
      </c>
    </row>
    <row r="1663" spans="1:5" x14ac:dyDescent="0.25">
      <c r="A1663">
        <v>40378</v>
      </c>
      <c r="B1663" t="s">
        <v>8785</v>
      </c>
      <c r="C1663" t="s">
        <v>330</v>
      </c>
      <c r="D1663" t="s">
        <v>334</v>
      </c>
      <c r="E1663" s="277">
        <v>24.32</v>
      </c>
    </row>
    <row r="1664" spans="1:5" x14ac:dyDescent="0.25">
      <c r="A1664">
        <v>40382</v>
      </c>
      <c r="B1664" t="s">
        <v>8786</v>
      </c>
      <c r="C1664" t="s">
        <v>330</v>
      </c>
      <c r="D1664" t="s">
        <v>334</v>
      </c>
      <c r="E1664" s="277">
        <v>46.03</v>
      </c>
    </row>
    <row r="1665" spans="1:5" x14ac:dyDescent="0.25">
      <c r="A1665">
        <v>40422</v>
      </c>
      <c r="B1665" t="s">
        <v>8787</v>
      </c>
      <c r="C1665" t="s">
        <v>330</v>
      </c>
      <c r="D1665" t="s">
        <v>334</v>
      </c>
      <c r="E1665" s="277">
        <v>313.58</v>
      </c>
    </row>
    <row r="1666" spans="1:5" x14ac:dyDescent="0.25">
      <c r="A1666">
        <v>40387</v>
      </c>
      <c r="B1666" t="s">
        <v>8788</v>
      </c>
      <c r="C1666" t="s">
        <v>330</v>
      </c>
      <c r="D1666" t="s">
        <v>334</v>
      </c>
      <c r="E1666" s="277">
        <v>159.66</v>
      </c>
    </row>
    <row r="1667" spans="1:5" x14ac:dyDescent="0.25">
      <c r="A1667">
        <v>40380</v>
      </c>
      <c r="B1667" t="s">
        <v>8789</v>
      </c>
      <c r="C1667" t="s">
        <v>330</v>
      </c>
      <c r="D1667" t="s">
        <v>334</v>
      </c>
      <c r="E1667" s="277">
        <v>32.43</v>
      </c>
    </row>
    <row r="1668" spans="1:5" x14ac:dyDescent="0.25">
      <c r="A1668">
        <v>40390</v>
      </c>
      <c r="B1668" t="s">
        <v>8790</v>
      </c>
      <c r="C1668" t="s">
        <v>330</v>
      </c>
      <c r="D1668" t="s">
        <v>334</v>
      </c>
      <c r="E1668" s="277">
        <v>660.44</v>
      </c>
    </row>
    <row r="1669" spans="1:5" x14ac:dyDescent="0.25">
      <c r="A1669">
        <v>40413</v>
      </c>
      <c r="B1669" t="s">
        <v>8791</v>
      </c>
      <c r="C1669" t="s">
        <v>330</v>
      </c>
      <c r="D1669" t="s">
        <v>334</v>
      </c>
      <c r="E1669" s="277">
        <v>25.01</v>
      </c>
    </row>
    <row r="1670" spans="1:5" x14ac:dyDescent="0.25">
      <c r="A1670">
        <v>40415</v>
      </c>
      <c r="B1670" t="s">
        <v>8792</v>
      </c>
      <c r="C1670" t="s">
        <v>330</v>
      </c>
      <c r="D1670" t="s">
        <v>334</v>
      </c>
      <c r="E1670" s="277">
        <v>35.64</v>
      </c>
    </row>
    <row r="1671" spans="1:5" x14ac:dyDescent="0.25">
      <c r="A1671">
        <v>40417</v>
      </c>
      <c r="B1671" t="s">
        <v>8793</v>
      </c>
      <c r="C1671" t="s">
        <v>330</v>
      </c>
      <c r="D1671" t="s">
        <v>334</v>
      </c>
      <c r="E1671" s="277">
        <v>42.05</v>
      </c>
    </row>
    <row r="1672" spans="1:5" x14ac:dyDescent="0.25">
      <c r="A1672">
        <v>39271</v>
      </c>
      <c r="B1672" t="s">
        <v>8794</v>
      </c>
      <c r="C1672" t="s">
        <v>330</v>
      </c>
      <c r="D1672" t="s">
        <v>332</v>
      </c>
      <c r="E1672" s="277">
        <v>1.39</v>
      </c>
    </row>
    <row r="1673" spans="1:5" x14ac:dyDescent="0.25">
      <c r="A1673">
        <v>39273</v>
      </c>
      <c r="B1673" t="s">
        <v>8795</v>
      </c>
      <c r="C1673" t="s">
        <v>330</v>
      </c>
      <c r="D1673" t="s">
        <v>332</v>
      </c>
      <c r="E1673" s="277">
        <v>2.36</v>
      </c>
    </row>
    <row r="1674" spans="1:5" x14ac:dyDescent="0.25">
      <c r="A1674">
        <v>39272</v>
      </c>
      <c r="B1674" t="s">
        <v>8796</v>
      </c>
      <c r="C1674" t="s">
        <v>330</v>
      </c>
      <c r="D1674" t="s">
        <v>332</v>
      </c>
      <c r="E1674" s="277">
        <v>1.71</v>
      </c>
    </row>
    <row r="1675" spans="1:5" x14ac:dyDescent="0.25">
      <c r="A1675">
        <v>1875</v>
      </c>
      <c r="B1675" t="s">
        <v>8797</v>
      </c>
      <c r="C1675" t="s">
        <v>330</v>
      </c>
      <c r="D1675" t="s">
        <v>332</v>
      </c>
      <c r="E1675" s="277">
        <v>3.77</v>
      </c>
    </row>
    <row r="1676" spans="1:5" x14ac:dyDescent="0.25">
      <c r="A1676">
        <v>1874</v>
      </c>
      <c r="B1676" t="s">
        <v>8798</v>
      </c>
      <c r="C1676" t="s">
        <v>330</v>
      </c>
      <c r="D1676" t="s">
        <v>332</v>
      </c>
      <c r="E1676" s="277">
        <v>3.11</v>
      </c>
    </row>
    <row r="1677" spans="1:5" x14ac:dyDescent="0.25">
      <c r="A1677">
        <v>1870</v>
      </c>
      <c r="B1677" t="s">
        <v>8799</v>
      </c>
      <c r="C1677" t="s">
        <v>330</v>
      </c>
      <c r="D1677" t="s">
        <v>331</v>
      </c>
      <c r="E1677" s="277">
        <v>1.8</v>
      </c>
    </row>
    <row r="1678" spans="1:5" x14ac:dyDescent="0.25">
      <c r="A1678">
        <v>1884</v>
      </c>
      <c r="B1678" t="s">
        <v>8800</v>
      </c>
      <c r="C1678" t="s">
        <v>330</v>
      </c>
      <c r="D1678" t="s">
        <v>332</v>
      </c>
      <c r="E1678" s="277">
        <v>2.76</v>
      </c>
    </row>
    <row r="1679" spans="1:5" x14ac:dyDescent="0.25">
      <c r="A1679">
        <v>1887</v>
      </c>
      <c r="B1679" t="s">
        <v>8801</v>
      </c>
      <c r="C1679" t="s">
        <v>330</v>
      </c>
      <c r="D1679" t="s">
        <v>332</v>
      </c>
      <c r="E1679" s="277">
        <v>15.65</v>
      </c>
    </row>
    <row r="1680" spans="1:5" x14ac:dyDescent="0.25">
      <c r="A1680">
        <v>1876</v>
      </c>
      <c r="B1680" t="s">
        <v>8802</v>
      </c>
      <c r="C1680" t="s">
        <v>330</v>
      </c>
      <c r="D1680" t="s">
        <v>332</v>
      </c>
      <c r="E1680" s="277">
        <v>6.13</v>
      </c>
    </row>
    <row r="1681" spans="1:5" x14ac:dyDescent="0.25">
      <c r="A1681">
        <v>1879</v>
      </c>
      <c r="B1681" t="s">
        <v>8803</v>
      </c>
      <c r="C1681" t="s">
        <v>330</v>
      </c>
      <c r="D1681" t="s">
        <v>332</v>
      </c>
      <c r="E1681" s="277">
        <v>1.82</v>
      </c>
    </row>
    <row r="1682" spans="1:5" x14ac:dyDescent="0.25">
      <c r="A1682">
        <v>1877</v>
      </c>
      <c r="B1682" t="s">
        <v>8804</v>
      </c>
      <c r="C1682" t="s">
        <v>330</v>
      </c>
      <c r="D1682" t="s">
        <v>332</v>
      </c>
      <c r="E1682" s="277">
        <v>15.67</v>
      </c>
    </row>
    <row r="1683" spans="1:5" x14ac:dyDescent="0.25">
      <c r="A1683">
        <v>1878</v>
      </c>
      <c r="B1683" t="s">
        <v>8805</v>
      </c>
      <c r="C1683" t="s">
        <v>330</v>
      </c>
      <c r="D1683" t="s">
        <v>332</v>
      </c>
      <c r="E1683" s="277">
        <v>31.48</v>
      </c>
    </row>
    <row r="1684" spans="1:5" x14ac:dyDescent="0.25">
      <c r="A1684">
        <v>2621</v>
      </c>
      <c r="B1684" t="s">
        <v>8806</v>
      </c>
      <c r="C1684" t="s">
        <v>330</v>
      </c>
      <c r="D1684" t="s">
        <v>332</v>
      </c>
      <c r="E1684" s="277">
        <v>147.44999999999999</v>
      </c>
    </row>
    <row r="1685" spans="1:5" x14ac:dyDescent="0.25">
      <c r="A1685">
        <v>2616</v>
      </c>
      <c r="B1685" t="s">
        <v>8807</v>
      </c>
      <c r="C1685" t="s">
        <v>330</v>
      </c>
      <c r="D1685" t="s">
        <v>332</v>
      </c>
      <c r="E1685" s="277">
        <v>4.17</v>
      </c>
    </row>
    <row r="1686" spans="1:5" x14ac:dyDescent="0.25">
      <c r="A1686">
        <v>2633</v>
      </c>
      <c r="B1686" t="s">
        <v>8808</v>
      </c>
      <c r="C1686" t="s">
        <v>330</v>
      </c>
      <c r="D1686" t="s">
        <v>332</v>
      </c>
      <c r="E1686" s="277">
        <v>4.72</v>
      </c>
    </row>
    <row r="1687" spans="1:5" x14ac:dyDescent="0.25">
      <c r="A1687">
        <v>2617</v>
      </c>
      <c r="B1687" t="s">
        <v>8809</v>
      </c>
      <c r="C1687" t="s">
        <v>330</v>
      </c>
      <c r="D1687" t="s">
        <v>332</v>
      </c>
      <c r="E1687" s="277">
        <v>6.41</v>
      </c>
    </row>
    <row r="1688" spans="1:5" x14ac:dyDescent="0.25">
      <c r="A1688">
        <v>2618</v>
      </c>
      <c r="B1688" t="s">
        <v>8810</v>
      </c>
      <c r="C1688" t="s">
        <v>330</v>
      </c>
      <c r="D1688" t="s">
        <v>332</v>
      </c>
      <c r="E1688" s="277">
        <v>14.6</v>
      </c>
    </row>
    <row r="1689" spans="1:5" x14ac:dyDescent="0.25">
      <c r="A1689">
        <v>2632</v>
      </c>
      <c r="B1689" t="s">
        <v>8811</v>
      </c>
      <c r="C1689" t="s">
        <v>330</v>
      </c>
      <c r="D1689" t="s">
        <v>332</v>
      </c>
      <c r="E1689" s="277">
        <v>17.809999999999999</v>
      </c>
    </row>
    <row r="1690" spans="1:5" x14ac:dyDescent="0.25">
      <c r="A1690">
        <v>2631</v>
      </c>
      <c r="B1690" t="s">
        <v>8812</v>
      </c>
      <c r="C1690" t="s">
        <v>330</v>
      </c>
      <c r="D1690" t="s">
        <v>332</v>
      </c>
      <c r="E1690" s="277">
        <v>26.15</v>
      </c>
    </row>
    <row r="1691" spans="1:5" x14ac:dyDescent="0.25">
      <c r="A1691">
        <v>2619</v>
      </c>
      <c r="B1691" t="s">
        <v>8813</v>
      </c>
      <c r="C1691" t="s">
        <v>330</v>
      </c>
      <c r="D1691" t="s">
        <v>332</v>
      </c>
      <c r="E1691" s="277">
        <v>66.22</v>
      </c>
    </row>
    <row r="1692" spans="1:5" x14ac:dyDescent="0.25">
      <c r="A1692">
        <v>2620</v>
      </c>
      <c r="B1692" t="s">
        <v>8814</v>
      </c>
      <c r="C1692" t="s">
        <v>330</v>
      </c>
      <c r="D1692" t="s">
        <v>332</v>
      </c>
      <c r="E1692" s="277">
        <v>86.94</v>
      </c>
    </row>
    <row r="1693" spans="1:5" x14ac:dyDescent="0.25">
      <c r="A1693">
        <v>44472</v>
      </c>
      <c r="B1693" t="s">
        <v>8815</v>
      </c>
      <c r="C1693" t="s">
        <v>330</v>
      </c>
      <c r="D1693" t="s">
        <v>334</v>
      </c>
      <c r="E1693" s="277">
        <v>61.72</v>
      </c>
    </row>
    <row r="1694" spans="1:5" x14ac:dyDescent="0.25">
      <c r="A1694">
        <v>38369</v>
      </c>
      <c r="B1694" t="s">
        <v>8816</v>
      </c>
      <c r="C1694" t="s">
        <v>330</v>
      </c>
      <c r="D1694" t="s">
        <v>332</v>
      </c>
      <c r="E1694" s="277">
        <v>21.46</v>
      </c>
    </row>
    <row r="1695" spans="1:5" x14ac:dyDescent="0.25">
      <c r="A1695">
        <v>38370</v>
      </c>
      <c r="B1695" t="s">
        <v>8817</v>
      </c>
      <c r="C1695" t="s">
        <v>330</v>
      </c>
      <c r="D1695" t="s">
        <v>332</v>
      </c>
      <c r="E1695" s="277">
        <v>21.46</v>
      </c>
    </row>
    <row r="1696" spans="1:5" x14ac:dyDescent="0.25">
      <c r="A1696">
        <v>38372</v>
      </c>
      <c r="B1696" t="s">
        <v>8818</v>
      </c>
      <c r="C1696" t="s">
        <v>330</v>
      </c>
      <c r="D1696" t="s">
        <v>332</v>
      </c>
      <c r="E1696" s="277">
        <v>18.57</v>
      </c>
    </row>
    <row r="1697" spans="1:5" x14ac:dyDescent="0.25">
      <c r="A1697">
        <v>2357</v>
      </c>
      <c r="B1697" t="s">
        <v>8819</v>
      </c>
      <c r="C1697" t="s">
        <v>341</v>
      </c>
      <c r="D1697" t="s">
        <v>332</v>
      </c>
      <c r="E1697" s="277">
        <v>10.95</v>
      </c>
    </row>
    <row r="1698" spans="1:5" x14ac:dyDescent="0.25">
      <c r="A1698">
        <v>40806</v>
      </c>
      <c r="B1698" t="s">
        <v>8820</v>
      </c>
      <c r="C1698" t="s">
        <v>342</v>
      </c>
      <c r="D1698" t="s">
        <v>332</v>
      </c>
      <c r="E1698" s="278">
        <v>1928.96</v>
      </c>
    </row>
    <row r="1699" spans="1:5" x14ac:dyDescent="0.25">
      <c r="A1699">
        <v>2355</v>
      </c>
      <c r="B1699" t="s">
        <v>8821</v>
      </c>
      <c r="C1699" t="s">
        <v>341</v>
      </c>
      <c r="D1699" t="s">
        <v>332</v>
      </c>
      <c r="E1699" s="277">
        <v>14.76</v>
      </c>
    </row>
    <row r="1700" spans="1:5" x14ac:dyDescent="0.25">
      <c r="A1700">
        <v>40805</v>
      </c>
      <c r="B1700" t="s">
        <v>8822</v>
      </c>
      <c r="C1700" t="s">
        <v>342</v>
      </c>
      <c r="D1700" t="s">
        <v>332</v>
      </c>
      <c r="E1700" s="278">
        <v>2596.69</v>
      </c>
    </row>
    <row r="1701" spans="1:5" x14ac:dyDescent="0.25">
      <c r="A1701">
        <v>2358</v>
      </c>
      <c r="B1701" t="s">
        <v>8823</v>
      </c>
      <c r="C1701" t="s">
        <v>341</v>
      </c>
      <c r="D1701" t="s">
        <v>332</v>
      </c>
      <c r="E1701" s="277">
        <v>13.36</v>
      </c>
    </row>
    <row r="1702" spans="1:5" x14ac:dyDescent="0.25">
      <c r="A1702">
        <v>40807</v>
      </c>
      <c r="B1702" t="s">
        <v>8824</v>
      </c>
      <c r="C1702" t="s">
        <v>342</v>
      </c>
      <c r="D1702" t="s">
        <v>332</v>
      </c>
      <c r="E1702" s="278">
        <v>2349.39</v>
      </c>
    </row>
    <row r="1703" spans="1:5" x14ac:dyDescent="0.25">
      <c r="A1703">
        <v>2359</v>
      </c>
      <c r="B1703" t="s">
        <v>8825</v>
      </c>
      <c r="C1703" t="s">
        <v>341</v>
      </c>
      <c r="D1703" t="s">
        <v>332</v>
      </c>
      <c r="E1703" s="277">
        <v>11.1</v>
      </c>
    </row>
    <row r="1704" spans="1:5" x14ac:dyDescent="0.25">
      <c r="A1704">
        <v>40808</v>
      </c>
      <c r="B1704" t="s">
        <v>8826</v>
      </c>
      <c r="C1704" t="s">
        <v>342</v>
      </c>
      <c r="D1704" t="s">
        <v>332</v>
      </c>
      <c r="E1704" s="278">
        <v>1953.7</v>
      </c>
    </row>
    <row r="1705" spans="1:5" x14ac:dyDescent="0.25">
      <c r="A1705">
        <v>44330</v>
      </c>
      <c r="B1705" t="s">
        <v>8827</v>
      </c>
      <c r="C1705" t="s">
        <v>337</v>
      </c>
      <c r="D1705" t="s">
        <v>332</v>
      </c>
      <c r="E1705" s="277">
        <v>9.43</v>
      </c>
    </row>
    <row r="1706" spans="1:5" x14ac:dyDescent="0.25">
      <c r="A1706">
        <v>43144</v>
      </c>
      <c r="B1706" t="s">
        <v>8828</v>
      </c>
      <c r="C1706" t="s">
        <v>336</v>
      </c>
      <c r="D1706" t="s">
        <v>332</v>
      </c>
      <c r="E1706" s="277">
        <v>43.32</v>
      </c>
    </row>
    <row r="1707" spans="1:5" x14ac:dyDescent="0.25">
      <c r="A1707">
        <v>39397</v>
      </c>
      <c r="B1707" t="s">
        <v>8829</v>
      </c>
      <c r="C1707" t="s">
        <v>337</v>
      </c>
      <c r="D1707" t="s">
        <v>332</v>
      </c>
      <c r="E1707" s="277">
        <v>19.739999999999998</v>
      </c>
    </row>
    <row r="1708" spans="1:5" x14ac:dyDescent="0.25">
      <c r="A1708">
        <v>2692</v>
      </c>
      <c r="B1708" t="s">
        <v>8830</v>
      </c>
      <c r="C1708" t="s">
        <v>337</v>
      </c>
      <c r="D1708" t="s">
        <v>332</v>
      </c>
      <c r="E1708" s="277">
        <v>7.96</v>
      </c>
    </row>
    <row r="1709" spans="1:5" x14ac:dyDescent="0.25">
      <c r="A1709">
        <v>44329</v>
      </c>
      <c r="B1709" t="s">
        <v>8831</v>
      </c>
      <c r="C1709" t="s">
        <v>337</v>
      </c>
      <c r="D1709" t="s">
        <v>332</v>
      </c>
      <c r="E1709" s="277">
        <v>12.36</v>
      </c>
    </row>
    <row r="1710" spans="1:5" x14ac:dyDescent="0.25">
      <c r="A1710">
        <v>5318</v>
      </c>
      <c r="B1710" t="s">
        <v>8832</v>
      </c>
      <c r="C1710" t="s">
        <v>337</v>
      </c>
      <c r="D1710" t="s">
        <v>331</v>
      </c>
      <c r="E1710" s="277">
        <v>19.98</v>
      </c>
    </row>
    <row r="1711" spans="1:5" x14ac:dyDescent="0.25">
      <c r="A1711">
        <v>5330</v>
      </c>
      <c r="B1711" t="s">
        <v>8833</v>
      </c>
      <c r="C1711" t="s">
        <v>337</v>
      </c>
      <c r="D1711" t="s">
        <v>332</v>
      </c>
      <c r="E1711" s="277">
        <v>45.54</v>
      </c>
    </row>
    <row r="1712" spans="1:5" x14ac:dyDescent="0.25">
      <c r="A1712">
        <v>44532</v>
      </c>
      <c r="B1712" t="s">
        <v>8834</v>
      </c>
      <c r="C1712" t="s">
        <v>330</v>
      </c>
      <c r="D1712" t="s">
        <v>332</v>
      </c>
      <c r="E1712" s="277">
        <v>24.97</v>
      </c>
    </row>
    <row r="1713" spans="1:5" x14ac:dyDescent="0.25">
      <c r="A1713">
        <v>44531</v>
      </c>
      <c r="B1713" t="s">
        <v>8835</v>
      </c>
      <c r="C1713" t="s">
        <v>330</v>
      </c>
      <c r="D1713" t="s">
        <v>332</v>
      </c>
      <c r="E1713" s="277">
        <v>79.38</v>
      </c>
    </row>
    <row r="1714" spans="1:5" x14ac:dyDescent="0.25">
      <c r="A1714">
        <v>38140</v>
      </c>
      <c r="B1714" t="s">
        <v>8836</v>
      </c>
      <c r="C1714" t="s">
        <v>330</v>
      </c>
      <c r="D1714" t="s">
        <v>331</v>
      </c>
      <c r="E1714" s="277">
        <v>19.25</v>
      </c>
    </row>
    <row r="1715" spans="1:5" x14ac:dyDescent="0.25">
      <c r="A1715">
        <v>13887</v>
      </c>
      <c r="B1715" t="s">
        <v>8837</v>
      </c>
      <c r="C1715" t="s">
        <v>330</v>
      </c>
      <c r="D1715" t="s">
        <v>332</v>
      </c>
      <c r="E1715" s="277">
        <v>455.75</v>
      </c>
    </row>
    <row r="1716" spans="1:5" x14ac:dyDescent="0.25">
      <c r="A1716">
        <v>44495</v>
      </c>
      <c r="B1716" t="s">
        <v>8838</v>
      </c>
      <c r="C1716" t="s">
        <v>330</v>
      </c>
      <c r="D1716" t="s">
        <v>332</v>
      </c>
      <c r="E1716" s="277">
        <v>20.29</v>
      </c>
    </row>
    <row r="1717" spans="1:5" x14ac:dyDescent="0.25">
      <c r="A1717">
        <v>44533</v>
      </c>
      <c r="B1717" t="s">
        <v>8839</v>
      </c>
      <c r="C1717" t="s">
        <v>330</v>
      </c>
      <c r="D1717" t="s">
        <v>332</v>
      </c>
      <c r="E1717" s="277">
        <v>19.16</v>
      </c>
    </row>
    <row r="1718" spans="1:5" x14ac:dyDescent="0.25">
      <c r="A1718">
        <v>44534</v>
      </c>
      <c r="B1718" t="s">
        <v>8840</v>
      </c>
      <c r="C1718" t="s">
        <v>330</v>
      </c>
      <c r="D1718" t="s">
        <v>332</v>
      </c>
      <c r="E1718" s="277">
        <v>4.99</v>
      </c>
    </row>
    <row r="1719" spans="1:5" x14ac:dyDescent="0.25">
      <c r="A1719">
        <v>34544</v>
      </c>
      <c r="B1719" t="s">
        <v>8841</v>
      </c>
      <c r="C1719" t="s">
        <v>330</v>
      </c>
      <c r="D1719" t="s">
        <v>332</v>
      </c>
      <c r="E1719" s="278">
        <v>1396.82</v>
      </c>
    </row>
    <row r="1720" spans="1:5" x14ac:dyDescent="0.25">
      <c r="A1720">
        <v>34729</v>
      </c>
      <c r="B1720" t="s">
        <v>8842</v>
      </c>
      <c r="C1720" t="s">
        <v>330</v>
      </c>
      <c r="D1720" t="s">
        <v>332</v>
      </c>
      <c r="E1720" s="278">
        <v>1098.82</v>
      </c>
    </row>
    <row r="1721" spans="1:5" x14ac:dyDescent="0.25">
      <c r="A1721">
        <v>34734</v>
      </c>
      <c r="B1721" t="s">
        <v>8843</v>
      </c>
      <c r="C1721" t="s">
        <v>330</v>
      </c>
      <c r="D1721" t="s">
        <v>332</v>
      </c>
      <c r="E1721" s="278">
        <v>1701.32</v>
      </c>
    </row>
    <row r="1722" spans="1:5" x14ac:dyDescent="0.25">
      <c r="A1722">
        <v>34738</v>
      </c>
      <c r="B1722" t="s">
        <v>8844</v>
      </c>
      <c r="C1722" t="s">
        <v>330</v>
      </c>
      <c r="D1722" t="s">
        <v>332</v>
      </c>
      <c r="E1722" s="278">
        <v>3974.82</v>
      </c>
    </row>
    <row r="1723" spans="1:5" x14ac:dyDescent="0.25">
      <c r="A1723">
        <v>2391</v>
      </c>
      <c r="B1723" t="s">
        <v>8845</v>
      </c>
      <c r="C1723" t="s">
        <v>330</v>
      </c>
      <c r="D1723" t="s">
        <v>332</v>
      </c>
      <c r="E1723" s="277">
        <v>323.27999999999997</v>
      </c>
    </row>
    <row r="1724" spans="1:5" x14ac:dyDescent="0.25">
      <c r="A1724">
        <v>2374</v>
      </c>
      <c r="B1724" t="s">
        <v>8846</v>
      </c>
      <c r="C1724" t="s">
        <v>330</v>
      </c>
      <c r="D1724" t="s">
        <v>332</v>
      </c>
      <c r="E1724" s="277">
        <v>366.75</v>
      </c>
    </row>
    <row r="1725" spans="1:5" x14ac:dyDescent="0.25">
      <c r="A1725">
        <v>2377</v>
      </c>
      <c r="B1725" t="s">
        <v>8847</v>
      </c>
      <c r="C1725" t="s">
        <v>330</v>
      </c>
      <c r="D1725" t="s">
        <v>332</v>
      </c>
      <c r="E1725" s="277">
        <v>514.70000000000005</v>
      </c>
    </row>
    <row r="1726" spans="1:5" x14ac:dyDescent="0.25">
      <c r="A1726">
        <v>2393</v>
      </c>
      <c r="B1726" t="s">
        <v>8848</v>
      </c>
      <c r="C1726" t="s">
        <v>330</v>
      </c>
      <c r="D1726" t="s">
        <v>332</v>
      </c>
      <c r="E1726" s="277">
        <v>861.94</v>
      </c>
    </row>
    <row r="1727" spans="1:5" x14ac:dyDescent="0.25">
      <c r="A1727">
        <v>34705</v>
      </c>
      <c r="B1727" t="s">
        <v>8849</v>
      </c>
      <c r="C1727" t="s">
        <v>330</v>
      </c>
      <c r="D1727" t="s">
        <v>332</v>
      </c>
      <c r="E1727" s="277">
        <v>753.89</v>
      </c>
    </row>
    <row r="1728" spans="1:5" x14ac:dyDescent="0.25">
      <c r="A1728">
        <v>34707</v>
      </c>
      <c r="B1728" t="s">
        <v>8850</v>
      </c>
      <c r="C1728" t="s">
        <v>330</v>
      </c>
      <c r="D1728" t="s">
        <v>332</v>
      </c>
      <c r="E1728" s="278">
        <v>1396.97</v>
      </c>
    </row>
    <row r="1729" spans="1:5" x14ac:dyDescent="0.25">
      <c r="A1729">
        <v>2378</v>
      </c>
      <c r="B1729" t="s">
        <v>8851</v>
      </c>
      <c r="C1729" t="s">
        <v>330</v>
      </c>
      <c r="D1729" t="s">
        <v>332</v>
      </c>
      <c r="E1729" s="278">
        <v>1183.99</v>
      </c>
    </row>
    <row r="1730" spans="1:5" x14ac:dyDescent="0.25">
      <c r="A1730">
        <v>2379</v>
      </c>
      <c r="B1730" t="s">
        <v>8852</v>
      </c>
      <c r="C1730" t="s">
        <v>330</v>
      </c>
      <c r="D1730" t="s">
        <v>332</v>
      </c>
      <c r="E1730" s="278">
        <v>1183.99</v>
      </c>
    </row>
    <row r="1731" spans="1:5" x14ac:dyDescent="0.25">
      <c r="A1731">
        <v>2376</v>
      </c>
      <c r="B1731" t="s">
        <v>8853</v>
      </c>
      <c r="C1731" t="s">
        <v>330</v>
      </c>
      <c r="D1731" t="s">
        <v>332</v>
      </c>
      <c r="E1731" s="278">
        <v>1950.02</v>
      </c>
    </row>
    <row r="1732" spans="1:5" x14ac:dyDescent="0.25">
      <c r="A1732">
        <v>2394</v>
      </c>
      <c r="B1732" t="s">
        <v>8854</v>
      </c>
      <c r="C1732" t="s">
        <v>330</v>
      </c>
      <c r="D1732" t="s">
        <v>332</v>
      </c>
      <c r="E1732" s="278">
        <v>4168.79</v>
      </c>
    </row>
    <row r="1733" spans="1:5" x14ac:dyDescent="0.25">
      <c r="A1733">
        <v>34686</v>
      </c>
      <c r="B1733" t="s">
        <v>8855</v>
      </c>
      <c r="C1733" t="s">
        <v>330</v>
      </c>
      <c r="D1733" t="s">
        <v>332</v>
      </c>
      <c r="E1733" s="277">
        <v>12.51</v>
      </c>
    </row>
    <row r="1734" spans="1:5" x14ac:dyDescent="0.25">
      <c r="A1734">
        <v>34616</v>
      </c>
      <c r="B1734" t="s">
        <v>8856</v>
      </c>
      <c r="C1734" t="s">
        <v>330</v>
      </c>
      <c r="D1734" t="s">
        <v>332</v>
      </c>
      <c r="E1734" s="277">
        <v>48.37</v>
      </c>
    </row>
    <row r="1735" spans="1:5" x14ac:dyDescent="0.25">
      <c r="A1735">
        <v>34623</v>
      </c>
      <c r="B1735" t="s">
        <v>8857</v>
      </c>
      <c r="C1735" t="s">
        <v>330</v>
      </c>
      <c r="D1735" t="s">
        <v>332</v>
      </c>
      <c r="E1735" s="277">
        <v>47.63</v>
      </c>
    </row>
    <row r="1736" spans="1:5" x14ac:dyDescent="0.25">
      <c r="A1736">
        <v>34628</v>
      </c>
      <c r="B1736" t="s">
        <v>8858</v>
      </c>
      <c r="C1736" t="s">
        <v>330</v>
      </c>
      <c r="D1736" t="s">
        <v>332</v>
      </c>
      <c r="E1736" s="277">
        <v>68.22</v>
      </c>
    </row>
    <row r="1737" spans="1:5" x14ac:dyDescent="0.25">
      <c r="A1737">
        <v>34653</v>
      </c>
      <c r="B1737" t="s">
        <v>8859</v>
      </c>
      <c r="C1737" t="s">
        <v>330</v>
      </c>
      <c r="D1737" t="s">
        <v>332</v>
      </c>
      <c r="E1737" s="277">
        <v>8.44</v>
      </c>
    </row>
    <row r="1738" spans="1:5" x14ac:dyDescent="0.25">
      <c r="A1738">
        <v>34688</v>
      </c>
      <c r="B1738" t="s">
        <v>8860</v>
      </c>
      <c r="C1738" t="s">
        <v>330</v>
      </c>
      <c r="D1738" t="s">
        <v>332</v>
      </c>
      <c r="E1738" s="277">
        <v>15.29</v>
      </c>
    </row>
    <row r="1739" spans="1:5" x14ac:dyDescent="0.25">
      <c r="A1739">
        <v>34709</v>
      </c>
      <c r="B1739" t="s">
        <v>8861</v>
      </c>
      <c r="C1739" t="s">
        <v>330</v>
      </c>
      <c r="D1739" t="s">
        <v>332</v>
      </c>
      <c r="E1739" s="277">
        <v>59.27</v>
      </c>
    </row>
    <row r="1740" spans="1:5" x14ac:dyDescent="0.25">
      <c r="A1740">
        <v>34714</v>
      </c>
      <c r="B1740" t="s">
        <v>8862</v>
      </c>
      <c r="C1740" t="s">
        <v>330</v>
      </c>
      <c r="D1740" t="s">
        <v>332</v>
      </c>
      <c r="E1740" s="277">
        <v>70.790000000000006</v>
      </c>
    </row>
    <row r="1741" spans="1:5" x14ac:dyDescent="0.25">
      <c r="A1741">
        <v>2388</v>
      </c>
      <c r="B1741" t="s">
        <v>8863</v>
      </c>
      <c r="C1741" t="s">
        <v>330</v>
      </c>
      <c r="D1741" t="s">
        <v>332</v>
      </c>
      <c r="E1741" s="277">
        <v>58.82</v>
      </c>
    </row>
    <row r="1742" spans="1:5" x14ac:dyDescent="0.25">
      <c r="A1742">
        <v>34606</v>
      </c>
      <c r="B1742" t="s">
        <v>8864</v>
      </c>
      <c r="C1742" t="s">
        <v>330</v>
      </c>
      <c r="D1742" t="s">
        <v>332</v>
      </c>
      <c r="E1742" s="277">
        <v>90.23</v>
      </c>
    </row>
    <row r="1743" spans="1:5" x14ac:dyDescent="0.25">
      <c r="A1743">
        <v>34689</v>
      </c>
      <c r="B1743" t="s">
        <v>8865</v>
      </c>
      <c r="C1743" t="s">
        <v>330</v>
      </c>
      <c r="D1743" t="s">
        <v>332</v>
      </c>
      <c r="E1743" s="277">
        <v>28.72</v>
      </c>
    </row>
    <row r="1744" spans="1:5" x14ac:dyDescent="0.25">
      <c r="A1744">
        <v>2370</v>
      </c>
      <c r="B1744" t="s">
        <v>8866</v>
      </c>
      <c r="C1744" t="s">
        <v>330</v>
      </c>
      <c r="D1744" t="s">
        <v>331</v>
      </c>
      <c r="E1744" s="277">
        <v>10.93</v>
      </c>
    </row>
    <row r="1745" spans="1:5" x14ac:dyDescent="0.25">
      <c r="A1745">
        <v>2386</v>
      </c>
      <c r="B1745" t="s">
        <v>8867</v>
      </c>
      <c r="C1745" t="s">
        <v>330</v>
      </c>
      <c r="D1745" t="s">
        <v>332</v>
      </c>
      <c r="E1745" s="277">
        <v>18.329999999999998</v>
      </c>
    </row>
    <row r="1746" spans="1:5" x14ac:dyDescent="0.25">
      <c r="A1746">
        <v>2392</v>
      </c>
      <c r="B1746" t="s">
        <v>8868</v>
      </c>
      <c r="C1746" t="s">
        <v>330</v>
      </c>
      <c r="D1746" t="s">
        <v>332</v>
      </c>
      <c r="E1746" s="277">
        <v>73.37</v>
      </c>
    </row>
    <row r="1747" spans="1:5" x14ac:dyDescent="0.25">
      <c r="A1747">
        <v>2373</v>
      </c>
      <c r="B1747" t="s">
        <v>8869</v>
      </c>
      <c r="C1747" t="s">
        <v>330</v>
      </c>
      <c r="D1747" t="s">
        <v>332</v>
      </c>
      <c r="E1747" s="277">
        <v>103.37</v>
      </c>
    </row>
    <row r="1748" spans="1:5" x14ac:dyDescent="0.25">
      <c r="A1748">
        <v>39465</v>
      </c>
      <c r="B1748" t="s">
        <v>8870</v>
      </c>
      <c r="C1748" t="s">
        <v>330</v>
      </c>
      <c r="D1748" t="s">
        <v>332</v>
      </c>
      <c r="E1748" s="277">
        <v>63.15</v>
      </c>
    </row>
    <row r="1749" spans="1:5" x14ac:dyDescent="0.25">
      <c r="A1749">
        <v>39466</v>
      </c>
      <c r="B1749" t="s">
        <v>8871</v>
      </c>
      <c r="C1749" t="s">
        <v>330</v>
      </c>
      <c r="D1749" t="s">
        <v>332</v>
      </c>
      <c r="E1749" s="277">
        <v>71.040000000000006</v>
      </c>
    </row>
    <row r="1750" spans="1:5" x14ac:dyDescent="0.25">
      <c r="A1750">
        <v>39467</v>
      </c>
      <c r="B1750" t="s">
        <v>8872</v>
      </c>
      <c r="C1750" t="s">
        <v>330</v>
      </c>
      <c r="D1750" t="s">
        <v>332</v>
      </c>
      <c r="E1750" s="277">
        <v>90.87</v>
      </c>
    </row>
    <row r="1751" spans="1:5" x14ac:dyDescent="0.25">
      <c r="A1751">
        <v>39468</v>
      </c>
      <c r="B1751" t="s">
        <v>8873</v>
      </c>
      <c r="C1751" t="s">
        <v>330</v>
      </c>
      <c r="D1751" t="s">
        <v>332</v>
      </c>
      <c r="E1751" s="277">
        <v>161.52000000000001</v>
      </c>
    </row>
    <row r="1752" spans="1:5" x14ac:dyDescent="0.25">
      <c r="A1752">
        <v>39469</v>
      </c>
      <c r="B1752" t="s">
        <v>8874</v>
      </c>
      <c r="C1752" t="s">
        <v>330</v>
      </c>
      <c r="D1752" t="s">
        <v>332</v>
      </c>
      <c r="E1752" s="277">
        <v>65.790000000000006</v>
      </c>
    </row>
    <row r="1753" spans="1:5" x14ac:dyDescent="0.25">
      <c r="A1753">
        <v>39470</v>
      </c>
      <c r="B1753" t="s">
        <v>8875</v>
      </c>
      <c r="C1753" t="s">
        <v>330</v>
      </c>
      <c r="D1753" t="s">
        <v>332</v>
      </c>
      <c r="E1753" s="277">
        <v>80.84</v>
      </c>
    </row>
    <row r="1754" spans="1:5" x14ac:dyDescent="0.25">
      <c r="A1754">
        <v>39471</v>
      </c>
      <c r="B1754" t="s">
        <v>8876</v>
      </c>
      <c r="C1754" t="s">
        <v>330</v>
      </c>
      <c r="D1754" t="s">
        <v>332</v>
      </c>
      <c r="E1754" s="277">
        <v>97.15</v>
      </c>
    </row>
    <row r="1755" spans="1:5" x14ac:dyDescent="0.25">
      <c r="A1755">
        <v>39472</v>
      </c>
      <c r="B1755" t="s">
        <v>8877</v>
      </c>
      <c r="C1755" t="s">
        <v>330</v>
      </c>
      <c r="D1755" t="s">
        <v>332</v>
      </c>
      <c r="E1755" s="277">
        <v>168.8</v>
      </c>
    </row>
    <row r="1756" spans="1:5" x14ac:dyDescent="0.25">
      <c r="A1756">
        <v>39473</v>
      </c>
      <c r="B1756" t="s">
        <v>8878</v>
      </c>
      <c r="C1756" t="s">
        <v>330</v>
      </c>
      <c r="D1756" t="s">
        <v>332</v>
      </c>
      <c r="E1756" s="277">
        <v>109.05</v>
      </c>
    </row>
    <row r="1757" spans="1:5" x14ac:dyDescent="0.25">
      <c r="A1757">
        <v>39474</v>
      </c>
      <c r="B1757" t="s">
        <v>8879</v>
      </c>
      <c r="C1757" t="s">
        <v>330</v>
      </c>
      <c r="D1757" t="s">
        <v>332</v>
      </c>
      <c r="E1757" s="277">
        <v>116.25</v>
      </c>
    </row>
    <row r="1758" spans="1:5" x14ac:dyDescent="0.25">
      <c r="A1758">
        <v>39475</v>
      </c>
      <c r="B1758" t="s">
        <v>8880</v>
      </c>
      <c r="C1758" t="s">
        <v>330</v>
      </c>
      <c r="D1758" t="s">
        <v>332</v>
      </c>
      <c r="E1758" s="277">
        <v>131.9</v>
      </c>
    </row>
    <row r="1759" spans="1:5" x14ac:dyDescent="0.25">
      <c r="A1759">
        <v>39476</v>
      </c>
      <c r="B1759" t="s">
        <v>8881</v>
      </c>
      <c r="C1759" t="s">
        <v>330</v>
      </c>
      <c r="D1759" t="s">
        <v>332</v>
      </c>
      <c r="E1759" s="277">
        <v>248.29</v>
      </c>
    </row>
    <row r="1760" spans="1:5" x14ac:dyDescent="0.25">
      <c r="A1760">
        <v>39477</v>
      </c>
      <c r="B1760" t="s">
        <v>8882</v>
      </c>
      <c r="C1760" t="s">
        <v>330</v>
      </c>
      <c r="D1760" t="s">
        <v>332</v>
      </c>
      <c r="E1760" s="277">
        <v>121.65</v>
      </c>
    </row>
    <row r="1761" spans="1:5" x14ac:dyDescent="0.25">
      <c r="A1761">
        <v>39478</v>
      </c>
      <c r="B1761" t="s">
        <v>8883</v>
      </c>
      <c r="C1761" t="s">
        <v>330</v>
      </c>
      <c r="D1761" t="s">
        <v>332</v>
      </c>
      <c r="E1761" s="277">
        <v>125.42</v>
      </c>
    </row>
    <row r="1762" spans="1:5" x14ac:dyDescent="0.25">
      <c r="A1762">
        <v>39479</v>
      </c>
      <c r="B1762" t="s">
        <v>8884</v>
      </c>
      <c r="C1762" t="s">
        <v>330</v>
      </c>
      <c r="D1762" t="s">
        <v>332</v>
      </c>
      <c r="E1762" s="277">
        <v>147.77000000000001</v>
      </c>
    </row>
    <row r="1763" spans="1:5" x14ac:dyDescent="0.25">
      <c r="A1763">
        <v>39480</v>
      </c>
      <c r="B1763" t="s">
        <v>8885</v>
      </c>
      <c r="C1763" t="s">
        <v>330</v>
      </c>
      <c r="D1763" t="s">
        <v>332</v>
      </c>
      <c r="E1763" s="277">
        <v>304.92</v>
      </c>
    </row>
    <row r="1764" spans="1:5" x14ac:dyDescent="0.25">
      <c r="A1764">
        <v>39459</v>
      </c>
      <c r="B1764" t="s">
        <v>8886</v>
      </c>
      <c r="C1764" t="s">
        <v>330</v>
      </c>
      <c r="D1764" t="s">
        <v>332</v>
      </c>
      <c r="E1764" s="277">
        <v>258.8</v>
      </c>
    </row>
    <row r="1765" spans="1:5" x14ac:dyDescent="0.25">
      <c r="A1765">
        <v>39445</v>
      </c>
      <c r="B1765" t="s">
        <v>8887</v>
      </c>
      <c r="C1765" t="s">
        <v>330</v>
      </c>
      <c r="D1765" t="s">
        <v>332</v>
      </c>
      <c r="E1765" s="277">
        <v>129.94</v>
      </c>
    </row>
    <row r="1766" spans="1:5" x14ac:dyDescent="0.25">
      <c r="A1766">
        <v>39446</v>
      </c>
      <c r="B1766" t="s">
        <v>8888</v>
      </c>
      <c r="C1766" t="s">
        <v>330</v>
      </c>
      <c r="D1766" t="s">
        <v>332</v>
      </c>
      <c r="E1766" s="277">
        <v>132.25</v>
      </c>
    </row>
    <row r="1767" spans="1:5" x14ac:dyDescent="0.25">
      <c r="A1767">
        <v>39447</v>
      </c>
      <c r="B1767" t="s">
        <v>8889</v>
      </c>
      <c r="C1767" t="s">
        <v>330</v>
      </c>
      <c r="D1767" t="s">
        <v>332</v>
      </c>
      <c r="E1767" s="277">
        <v>141.43</v>
      </c>
    </row>
    <row r="1768" spans="1:5" x14ac:dyDescent="0.25">
      <c r="A1768">
        <v>39448</v>
      </c>
      <c r="B1768" t="s">
        <v>8890</v>
      </c>
      <c r="C1768" t="s">
        <v>330</v>
      </c>
      <c r="D1768" t="s">
        <v>332</v>
      </c>
      <c r="E1768" s="277">
        <v>241.17</v>
      </c>
    </row>
    <row r="1769" spans="1:5" x14ac:dyDescent="0.25">
      <c r="A1769">
        <v>39450</v>
      </c>
      <c r="B1769" t="s">
        <v>8891</v>
      </c>
      <c r="C1769" t="s">
        <v>330</v>
      </c>
      <c r="D1769" t="s">
        <v>332</v>
      </c>
      <c r="E1769" s="277">
        <v>147.13999999999999</v>
      </c>
    </row>
    <row r="1770" spans="1:5" x14ac:dyDescent="0.25">
      <c r="A1770">
        <v>39451</v>
      </c>
      <c r="B1770" t="s">
        <v>8892</v>
      </c>
      <c r="C1770" t="s">
        <v>330</v>
      </c>
      <c r="D1770" t="s">
        <v>332</v>
      </c>
      <c r="E1770" s="277">
        <v>160.47999999999999</v>
      </c>
    </row>
    <row r="1771" spans="1:5" x14ac:dyDescent="0.25">
      <c r="A1771">
        <v>39452</v>
      </c>
      <c r="B1771" t="s">
        <v>8893</v>
      </c>
      <c r="C1771" t="s">
        <v>330</v>
      </c>
      <c r="D1771" t="s">
        <v>332</v>
      </c>
      <c r="E1771" s="277">
        <v>161.44</v>
      </c>
    </row>
    <row r="1772" spans="1:5" x14ac:dyDescent="0.25">
      <c r="A1772">
        <v>39523</v>
      </c>
      <c r="B1772" t="s">
        <v>8894</v>
      </c>
      <c r="C1772" t="s">
        <v>330</v>
      </c>
      <c r="D1772" t="s">
        <v>332</v>
      </c>
      <c r="E1772" s="277">
        <v>270.17</v>
      </c>
    </row>
    <row r="1773" spans="1:5" x14ac:dyDescent="0.25">
      <c r="A1773">
        <v>39449</v>
      </c>
      <c r="B1773" t="s">
        <v>8895</v>
      </c>
      <c r="C1773" t="s">
        <v>330</v>
      </c>
      <c r="D1773" t="s">
        <v>332</v>
      </c>
      <c r="E1773" s="277">
        <v>299.2</v>
      </c>
    </row>
    <row r="1774" spans="1:5" x14ac:dyDescent="0.25">
      <c r="A1774">
        <v>39455</v>
      </c>
      <c r="B1774" t="s">
        <v>8896</v>
      </c>
      <c r="C1774" t="s">
        <v>330</v>
      </c>
      <c r="D1774" t="s">
        <v>332</v>
      </c>
      <c r="E1774" s="277">
        <v>148.05000000000001</v>
      </c>
    </row>
    <row r="1775" spans="1:5" x14ac:dyDescent="0.25">
      <c r="A1775">
        <v>39456</v>
      </c>
      <c r="B1775" t="s">
        <v>8897</v>
      </c>
      <c r="C1775" t="s">
        <v>330</v>
      </c>
      <c r="D1775" t="s">
        <v>332</v>
      </c>
      <c r="E1775" s="277">
        <v>148.16</v>
      </c>
    </row>
    <row r="1776" spans="1:5" x14ac:dyDescent="0.25">
      <c r="A1776">
        <v>39457</v>
      </c>
      <c r="B1776" t="s">
        <v>8898</v>
      </c>
      <c r="C1776" t="s">
        <v>330</v>
      </c>
      <c r="D1776" t="s">
        <v>332</v>
      </c>
      <c r="E1776" s="277">
        <v>161.52000000000001</v>
      </c>
    </row>
    <row r="1777" spans="1:5" x14ac:dyDescent="0.25">
      <c r="A1777">
        <v>39458</v>
      </c>
      <c r="B1777" t="s">
        <v>8899</v>
      </c>
      <c r="C1777" t="s">
        <v>330</v>
      </c>
      <c r="D1777" t="s">
        <v>332</v>
      </c>
      <c r="E1777" s="277">
        <v>301.39999999999998</v>
      </c>
    </row>
    <row r="1778" spans="1:5" x14ac:dyDescent="0.25">
      <c r="A1778">
        <v>39464</v>
      </c>
      <c r="B1778" t="s">
        <v>8900</v>
      </c>
      <c r="C1778" t="s">
        <v>330</v>
      </c>
      <c r="D1778" t="s">
        <v>332</v>
      </c>
      <c r="E1778" s="277">
        <v>484.68</v>
      </c>
    </row>
    <row r="1779" spans="1:5" x14ac:dyDescent="0.25">
      <c r="A1779">
        <v>39460</v>
      </c>
      <c r="B1779" t="s">
        <v>8901</v>
      </c>
      <c r="C1779" t="s">
        <v>330</v>
      </c>
      <c r="D1779" t="s">
        <v>332</v>
      </c>
      <c r="E1779" s="277">
        <v>183.83</v>
      </c>
    </row>
    <row r="1780" spans="1:5" x14ac:dyDescent="0.25">
      <c r="A1780">
        <v>39461</v>
      </c>
      <c r="B1780" t="s">
        <v>8902</v>
      </c>
      <c r="C1780" t="s">
        <v>330</v>
      </c>
      <c r="D1780" t="s">
        <v>332</v>
      </c>
      <c r="E1780" s="277">
        <v>215.4</v>
      </c>
    </row>
    <row r="1781" spans="1:5" x14ac:dyDescent="0.25">
      <c r="A1781">
        <v>39462</v>
      </c>
      <c r="B1781" t="s">
        <v>8903</v>
      </c>
      <c r="C1781" t="s">
        <v>330</v>
      </c>
      <c r="D1781" t="s">
        <v>332</v>
      </c>
      <c r="E1781" s="277">
        <v>207.59</v>
      </c>
    </row>
    <row r="1782" spans="1:5" x14ac:dyDescent="0.25">
      <c r="A1782">
        <v>39463</v>
      </c>
      <c r="B1782" t="s">
        <v>8904</v>
      </c>
      <c r="C1782" t="s">
        <v>330</v>
      </c>
      <c r="D1782" t="s">
        <v>332</v>
      </c>
      <c r="E1782" s="277">
        <v>480.92</v>
      </c>
    </row>
    <row r="1783" spans="1:5" x14ac:dyDescent="0.25">
      <c r="A1783">
        <v>26039</v>
      </c>
      <c r="B1783" t="s">
        <v>8905</v>
      </c>
      <c r="C1783" t="s">
        <v>330</v>
      </c>
      <c r="D1783" t="s">
        <v>334</v>
      </c>
      <c r="E1783" s="278">
        <v>358024.62</v>
      </c>
    </row>
    <row r="1784" spans="1:5" x14ac:dyDescent="0.25">
      <c r="A1784">
        <v>2401</v>
      </c>
      <c r="B1784" t="s">
        <v>8906</v>
      </c>
      <c r="C1784" t="s">
        <v>330</v>
      </c>
      <c r="D1784" t="s">
        <v>334</v>
      </c>
      <c r="E1784" s="278">
        <v>82349.63</v>
      </c>
    </row>
    <row r="1785" spans="1:5" x14ac:dyDescent="0.25">
      <c r="A1785">
        <v>38870</v>
      </c>
      <c r="B1785" t="s">
        <v>8907</v>
      </c>
      <c r="C1785" t="s">
        <v>330</v>
      </c>
      <c r="D1785" t="s">
        <v>334</v>
      </c>
      <c r="E1785" s="277">
        <v>39.03</v>
      </c>
    </row>
    <row r="1786" spans="1:5" x14ac:dyDescent="0.25">
      <c r="A1786">
        <v>38869</v>
      </c>
      <c r="B1786" t="s">
        <v>8908</v>
      </c>
      <c r="C1786" t="s">
        <v>330</v>
      </c>
      <c r="D1786" t="s">
        <v>334</v>
      </c>
      <c r="E1786" s="277">
        <v>34.42</v>
      </c>
    </row>
    <row r="1787" spans="1:5" x14ac:dyDescent="0.25">
      <c r="A1787">
        <v>38872</v>
      </c>
      <c r="B1787" t="s">
        <v>8909</v>
      </c>
      <c r="C1787" t="s">
        <v>330</v>
      </c>
      <c r="D1787" t="s">
        <v>334</v>
      </c>
      <c r="E1787" s="277">
        <v>53.31</v>
      </c>
    </row>
    <row r="1788" spans="1:5" x14ac:dyDescent="0.25">
      <c r="A1788">
        <v>38871</v>
      </c>
      <c r="B1788" t="s">
        <v>8910</v>
      </c>
      <c r="C1788" t="s">
        <v>330</v>
      </c>
      <c r="D1788" t="s">
        <v>334</v>
      </c>
      <c r="E1788" s="277">
        <v>42.88</v>
      </c>
    </row>
    <row r="1789" spans="1:5" x14ac:dyDescent="0.25">
      <c r="A1789">
        <v>39283</v>
      </c>
      <c r="B1789" t="s">
        <v>8911</v>
      </c>
      <c r="C1789" t="s">
        <v>330</v>
      </c>
      <c r="D1789" t="s">
        <v>334</v>
      </c>
      <c r="E1789" s="277">
        <v>133.57</v>
      </c>
    </row>
    <row r="1790" spans="1:5" x14ac:dyDescent="0.25">
      <c r="A1790">
        <v>39284</v>
      </c>
      <c r="B1790" t="s">
        <v>8912</v>
      </c>
      <c r="C1790" t="s">
        <v>330</v>
      </c>
      <c r="D1790" t="s">
        <v>334</v>
      </c>
      <c r="E1790" s="277">
        <v>144.74</v>
      </c>
    </row>
    <row r="1791" spans="1:5" x14ac:dyDescent="0.25">
      <c r="A1791">
        <v>39285</v>
      </c>
      <c r="B1791" t="s">
        <v>8913</v>
      </c>
      <c r="C1791" t="s">
        <v>330</v>
      </c>
      <c r="D1791" t="s">
        <v>334</v>
      </c>
      <c r="E1791" s="277">
        <v>146.83000000000001</v>
      </c>
    </row>
    <row r="1792" spans="1:5" x14ac:dyDescent="0.25">
      <c r="A1792">
        <v>39286</v>
      </c>
      <c r="B1792" t="s">
        <v>8914</v>
      </c>
      <c r="C1792" t="s">
        <v>330</v>
      </c>
      <c r="D1792" t="s">
        <v>334</v>
      </c>
      <c r="E1792" s="277">
        <v>143.63</v>
      </c>
    </row>
    <row r="1793" spans="1:5" x14ac:dyDescent="0.25">
      <c r="A1793">
        <v>39287</v>
      </c>
      <c r="B1793" t="s">
        <v>8915</v>
      </c>
      <c r="C1793" t="s">
        <v>330</v>
      </c>
      <c r="D1793" t="s">
        <v>334</v>
      </c>
      <c r="E1793" s="277">
        <v>168.65</v>
      </c>
    </row>
    <row r="1794" spans="1:5" x14ac:dyDescent="0.25">
      <c r="A1794">
        <v>39288</v>
      </c>
      <c r="B1794" t="s">
        <v>8916</v>
      </c>
      <c r="C1794" t="s">
        <v>330</v>
      </c>
      <c r="D1794" t="s">
        <v>334</v>
      </c>
      <c r="E1794" s="277">
        <v>179.98</v>
      </c>
    </row>
    <row r="1795" spans="1:5" x14ac:dyDescent="0.25">
      <c r="A1795">
        <v>44476</v>
      </c>
      <c r="B1795" t="s">
        <v>8917</v>
      </c>
      <c r="C1795" t="s">
        <v>333</v>
      </c>
      <c r="D1795" t="s">
        <v>332</v>
      </c>
      <c r="E1795" s="277">
        <v>585.53</v>
      </c>
    </row>
    <row r="1796" spans="1:5" x14ac:dyDescent="0.25">
      <c r="A1796">
        <v>10629</v>
      </c>
      <c r="B1796" t="s">
        <v>8918</v>
      </c>
      <c r="C1796" t="s">
        <v>333</v>
      </c>
      <c r="D1796" t="s">
        <v>332</v>
      </c>
      <c r="E1796" s="277">
        <v>541.12</v>
      </c>
    </row>
    <row r="1797" spans="1:5" x14ac:dyDescent="0.25">
      <c r="A1797">
        <v>10698</v>
      </c>
      <c r="B1797" t="s">
        <v>8919</v>
      </c>
      <c r="C1797" t="s">
        <v>333</v>
      </c>
      <c r="D1797" t="s">
        <v>334</v>
      </c>
      <c r="E1797" s="277">
        <v>229.56</v>
      </c>
    </row>
    <row r="1798" spans="1:5" x14ac:dyDescent="0.25">
      <c r="A1798">
        <v>40521</v>
      </c>
      <c r="B1798" t="s">
        <v>8920</v>
      </c>
      <c r="C1798" t="s">
        <v>330</v>
      </c>
      <c r="D1798" t="s">
        <v>332</v>
      </c>
      <c r="E1798" s="278">
        <v>101211.88</v>
      </c>
    </row>
    <row r="1799" spans="1:5" x14ac:dyDescent="0.25">
      <c r="A1799">
        <v>2432</v>
      </c>
      <c r="B1799" t="s">
        <v>8921</v>
      </c>
      <c r="C1799" t="s">
        <v>330</v>
      </c>
      <c r="D1799" t="s">
        <v>332</v>
      </c>
      <c r="E1799" s="277">
        <v>39.56</v>
      </c>
    </row>
    <row r="1800" spans="1:5" x14ac:dyDescent="0.25">
      <c r="A1800">
        <v>2433</v>
      </c>
      <c r="B1800" t="s">
        <v>8922</v>
      </c>
      <c r="C1800" t="s">
        <v>330</v>
      </c>
      <c r="D1800" t="s">
        <v>332</v>
      </c>
      <c r="E1800" s="277">
        <v>13.4</v>
      </c>
    </row>
    <row r="1801" spans="1:5" x14ac:dyDescent="0.25">
      <c r="A1801">
        <v>2418</v>
      </c>
      <c r="B1801" t="s">
        <v>8923</v>
      </c>
      <c r="C1801" t="s">
        <v>330</v>
      </c>
      <c r="D1801" t="s">
        <v>331</v>
      </c>
      <c r="E1801" s="277">
        <v>18.350000000000001</v>
      </c>
    </row>
    <row r="1802" spans="1:5" x14ac:dyDescent="0.25">
      <c r="A1802">
        <v>2420</v>
      </c>
      <c r="B1802" t="s">
        <v>8924</v>
      </c>
      <c r="C1802" t="s">
        <v>330</v>
      </c>
      <c r="D1802" t="s">
        <v>332</v>
      </c>
      <c r="E1802" s="277">
        <v>23.01</v>
      </c>
    </row>
    <row r="1803" spans="1:5" x14ac:dyDescent="0.25">
      <c r="A1803">
        <v>11447</v>
      </c>
      <c r="B1803" t="s">
        <v>8925</v>
      </c>
      <c r="C1803" t="s">
        <v>330</v>
      </c>
      <c r="D1803" t="s">
        <v>332</v>
      </c>
      <c r="E1803" s="277">
        <v>45.48</v>
      </c>
    </row>
    <row r="1804" spans="1:5" x14ac:dyDescent="0.25">
      <c r="A1804">
        <v>11451</v>
      </c>
      <c r="B1804" t="s">
        <v>8926</v>
      </c>
      <c r="C1804" t="s">
        <v>330</v>
      </c>
      <c r="D1804" t="s">
        <v>332</v>
      </c>
      <c r="E1804" s="277">
        <v>121.93</v>
      </c>
    </row>
    <row r="1805" spans="1:5" x14ac:dyDescent="0.25">
      <c r="A1805">
        <v>11116</v>
      </c>
      <c r="B1805" t="s">
        <v>8927</v>
      </c>
      <c r="C1805" t="s">
        <v>330</v>
      </c>
      <c r="D1805" t="s">
        <v>334</v>
      </c>
      <c r="E1805" s="277">
        <v>840.53</v>
      </c>
    </row>
    <row r="1806" spans="1:5" x14ac:dyDescent="0.25">
      <c r="A1806">
        <v>38411</v>
      </c>
      <c r="B1806" t="s">
        <v>8928</v>
      </c>
      <c r="C1806" t="s">
        <v>330</v>
      </c>
      <c r="D1806" t="s">
        <v>332</v>
      </c>
      <c r="E1806" s="278">
        <v>1667.31</v>
      </c>
    </row>
    <row r="1807" spans="1:5" x14ac:dyDescent="0.25">
      <c r="A1807">
        <v>38189</v>
      </c>
      <c r="B1807" t="s">
        <v>8929</v>
      </c>
      <c r="C1807" t="s">
        <v>330</v>
      </c>
      <c r="D1807" t="s">
        <v>332</v>
      </c>
      <c r="E1807" s="277">
        <v>180.87</v>
      </c>
    </row>
    <row r="1808" spans="1:5" x14ac:dyDescent="0.25">
      <c r="A1808">
        <v>38190</v>
      </c>
      <c r="B1808" t="s">
        <v>8930</v>
      </c>
      <c r="C1808" t="s">
        <v>330</v>
      </c>
      <c r="D1808" t="s">
        <v>332</v>
      </c>
      <c r="E1808" s="277">
        <v>381.04</v>
      </c>
    </row>
    <row r="1809" spans="1:5" x14ac:dyDescent="0.25">
      <c r="A1809">
        <v>7608</v>
      </c>
      <c r="B1809" t="s">
        <v>8931</v>
      </c>
      <c r="C1809" t="s">
        <v>330</v>
      </c>
      <c r="D1809" t="s">
        <v>332</v>
      </c>
      <c r="E1809" s="277">
        <v>10.89</v>
      </c>
    </row>
    <row r="1810" spans="1:5" x14ac:dyDescent="0.25">
      <c r="A1810">
        <v>1370</v>
      </c>
      <c r="B1810" t="s">
        <v>8932</v>
      </c>
      <c r="C1810" t="s">
        <v>330</v>
      </c>
      <c r="D1810" t="s">
        <v>332</v>
      </c>
      <c r="E1810" s="277">
        <v>101.86</v>
      </c>
    </row>
    <row r="1811" spans="1:5" x14ac:dyDescent="0.25">
      <c r="A1811">
        <v>36516</v>
      </c>
      <c r="B1811" t="s">
        <v>8933</v>
      </c>
      <c r="C1811" t="s">
        <v>330</v>
      </c>
      <c r="D1811" t="s">
        <v>334</v>
      </c>
      <c r="E1811" s="278">
        <v>143890.16</v>
      </c>
    </row>
    <row r="1812" spans="1:5" x14ac:dyDescent="0.25">
      <c r="A1812">
        <v>34777</v>
      </c>
      <c r="B1812" t="s">
        <v>8934</v>
      </c>
      <c r="C1812" t="s">
        <v>330</v>
      </c>
      <c r="D1812" t="s">
        <v>332</v>
      </c>
      <c r="E1812" s="277">
        <v>3.28</v>
      </c>
    </row>
    <row r="1813" spans="1:5" x14ac:dyDescent="0.25">
      <c r="A1813">
        <v>7272</v>
      </c>
      <c r="B1813" t="s">
        <v>8935</v>
      </c>
      <c r="C1813" t="s">
        <v>330</v>
      </c>
      <c r="D1813" t="s">
        <v>332</v>
      </c>
      <c r="E1813" s="277">
        <v>2.77</v>
      </c>
    </row>
    <row r="1814" spans="1:5" x14ac:dyDescent="0.25">
      <c r="A1814">
        <v>10605</v>
      </c>
      <c r="B1814" t="s">
        <v>8936</v>
      </c>
      <c r="C1814" t="s">
        <v>330</v>
      </c>
      <c r="D1814" t="s">
        <v>332</v>
      </c>
      <c r="E1814" s="277">
        <v>5.86</v>
      </c>
    </row>
    <row r="1815" spans="1:5" x14ac:dyDescent="0.25">
      <c r="A1815">
        <v>10604</v>
      </c>
      <c r="B1815" t="s">
        <v>8937</v>
      </c>
      <c r="C1815" t="s">
        <v>330</v>
      </c>
      <c r="D1815" t="s">
        <v>332</v>
      </c>
      <c r="E1815" s="277">
        <v>13.67</v>
      </c>
    </row>
    <row r="1816" spans="1:5" x14ac:dyDescent="0.25">
      <c r="A1816">
        <v>672</v>
      </c>
      <c r="B1816" t="s">
        <v>8938</v>
      </c>
      <c r="C1816" t="s">
        <v>330</v>
      </c>
      <c r="D1816" t="s">
        <v>332</v>
      </c>
      <c r="E1816" s="277">
        <v>18.8</v>
      </c>
    </row>
    <row r="1817" spans="1:5" x14ac:dyDescent="0.25">
      <c r="A1817">
        <v>668</v>
      </c>
      <c r="B1817" t="s">
        <v>8939</v>
      </c>
      <c r="C1817" t="s">
        <v>330</v>
      </c>
      <c r="D1817" t="s">
        <v>332</v>
      </c>
      <c r="E1817" s="277">
        <v>22.69</v>
      </c>
    </row>
    <row r="1818" spans="1:5" x14ac:dyDescent="0.25">
      <c r="A1818">
        <v>10578</v>
      </c>
      <c r="B1818" t="s">
        <v>8940</v>
      </c>
      <c r="C1818" t="s">
        <v>330</v>
      </c>
      <c r="D1818" t="s">
        <v>332</v>
      </c>
      <c r="E1818" s="277">
        <v>26.43</v>
      </c>
    </row>
    <row r="1819" spans="1:5" x14ac:dyDescent="0.25">
      <c r="A1819">
        <v>666</v>
      </c>
      <c r="B1819" t="s">
        <v>8941</v>
      </c>
      <c r="C1819" t="s">
        <v>330</v>
      </c>
      <c r="D1819" t="s">
        <v>332</v>
      </c>
      <c r="E1819" s="277">
        <v>29.39</v>
      </c>
    </row>
    <row r="1820" spans="1:5" x14ac:dyDescent="0.25">
      <c r="A1820">
        <v>665</v>
      </c>
      <c r="B1820" t="s">
        <v>8942</v>
      </c>
      <c r="C1820" t="s">
        <v>330</v>
      </c>
      <c r="D1820" t="s">
        <v>332</v>
      </c>
      <c r="E1820" s="277">
        <v>39.31</v>
      </c>
    </row>
    <row r="1821" spans="1:5" x14ac:dyDescent="0.25">
      <c r="A1821">
        <v>10577</v>
      </c>
      <c r="B1821" t="s">
        <v>8943</v>
      </c>
      <c r="C1821" t="s">
        <v>330</v>
      </c>
      <c r="D1821" t="s">
        <v>332</v>
      </c>
      <c r="E1821" s="277">
        <v>34.86</v>
      </c>
    </row>
    <row r="1822" spans="1:5" x14ac:dyDescent="0.25">
      <c r="A1822">
        <v>10583</v>
      </c>
      <c r="B1822" t="s">
        <v>8944</v>
      </c>
      <c r="C1822" t="s">
        <v>330</v>
      </c>
      <c r="D1822" t="s">
        <v>332</v>
      </c>
      <c r="E1822" s="277">
        <v>18.11</v>
      </c>
    </row>
    <row r="1823" spans="1:5" x14ac:dyDescent="0.25">
      <c r="A1823">
        <v>10579</v>
      </c>
      <c r="B1823" t="s">
        <v>8945</v>
      </c>
      <c r="C1823" t="s">
        <v>330</v>
      </c>
      <c r="D1823" t="s">
        <v>332</v>
      </c>
      <c r="E1823" s="277">
        <v>31.57</v>
      </c>
    </row>
    <row r="1824" spans="1:5" x14ac:dyDescent="0.25">
      <c r="A1824">
        <v>10582</v>
      </c>
      <c r="B1824" t="s">
        <v>8946</v>
      </c>
      <c r="C1824" t="s">
        <v>330</v>
      </c>
      <c r="D1824" t="s">
        <v>332</v>
      </c>
      <c r="E1824" s="277">
        <v>15.95</v>
      </c>
    </row>
    <row r="1825" spans="1:5" x14ac:dyDescent="0.25">
      <c r="A1825">
        <v>2436</v>
      </c>
      <c r="B1825" t="s">
        <v>8947</v>
      </c>
      <c r="C1825" t="s">
        <v>341</v>
      </c>
      <c r="D1825" t="s">
        <v>331</v>
      </c>
      <c r="E1825" s="277">
        <v>17.809999999999999</v>
      </c>
    </row>
    <row r="1826" spans="1:5" x14ac:dyDescent="0.25">
      <c r="A1826">
        <v>40918</v>
      </c>
      <c r="B1826" t="s">
        <v>8948</v>
      </c>
      <c r="C1826" t="s">
        <v>342</v>
      </c>
      <c r="D1826" t="s">
        <v>332</v>
      </c>
      <c r="E1826" s="278">
        <v>3129.94</v>
      </c>
    </row>
    <row r="1827" spans="1:5" x14ac:dyDescent="0.25">
      <c r="A1827">
        <v>2439</v>
      </c>
      <c r="B1827" t="s">
        <v>8949</v>
      </c>
      <c r="C1827" t="s">
        <v>341</v>
      </c>
      <c r="D1827" t="s">
        <v>332</v>
      </c>
      <c r="E1827" s="277">
        <v>17.809999999999999</v>
      </c>
    </row>
    <row r="1828" spans="1:5" x14ac:dyDescent="0.25">
      <c r="A1828">
        <v>40923</v>
      </c>
      <c r="B1828" t="s">
        <v>8950</v>
      </c>
      <c r="C1828" t="s">
        <v>342</v>
      </c>
      <c r="D1828" t="s">
        <v>332</v>
      </c>
      <c r="E1828" s="278">
        <v>3129.94</v>
      </c>
    </row>
    <row r="1829" spans="1:5" x14ac:dyDescent="0.25">
      <c r="A1829">
        <v>10998</v>
      </c>
      <c r="B1829" t="s">
        <v>8951</v>
      </c>
      <c r="C1829" t="s">
        <v>336</v>
      </c>
      <c r="D1829" t="s">
        <v>332</v>
      </c>
      <c r="E1829" s="277">
        <v>31.44</v>
      </c>
    </row>
    <row r="1830" spans="1:5" x14ac:dyDescent="0.25">
      <c r="A1830">
        <v>11002</v>
      </c>
      <c r="B1830" t="s">
        <v>8952</v>
      </c>
      <c r="C1830" t="s">
        <v>336</v>
      </c>
      <c r="D1830" t="s">
        <v>332</v>
      </c>
      <c r="E1830" s="277">
        <v>28.81</v>
      </c>
    </row>
    <row r="1831" spans="1:5" x14ac:dyDescent="0.25">
      <c r="A1831">
        <v>10999</v>
      </c>
      <c r="B1831" t="s">
        <v>8953</v>
      </c>
      <c r="C1831" t="s">
        <v>336</v>
      </c>
      <c r="D1831" t="s">
        <v>332</v>
      </c>
      <c r="E1831" s="277">
        <v>27.68</v>
      </c>
    </row>
    <row r="1832" spans="1:5" x14ac:dyDescent="0.25">
      <c r="A1832">
        <v>10997</v>
      </c>
      <c r="B1832" t="s">
        <v>8954</v>
      </c>
      <c r="C1832" t="s">
        <v>336</v>
      </c>
      <c r="D1832" t="s">
        <v>331</v>
      </c>
      <c r="E1832" s="277">
        <v>30</v>
      </c>
    </row>
    <row r="1833" spans="1:5" x14ac:dyDescent="0.25">
      <c r="A1833">
        <v>2685</v>
      </c>
      <c r="B1833" t="s">
        <v>8955</v>
      </c>
      <c r="C1833" t="s">
        <v>335</v>
      </c>
      <c r="D1833" t="s">
        <v>332</v>
      </c>
      <c r="E1833" s="277">
        <v>7.2</v>
      </c>
    </row>
    <row r="1834" spans="1:5" x14ac:dyDescent="0.25">
      <c r="A1834">
        <v>2680</v>
      </c>
      <c r="B1834" t="s">
        <v>8956</v>
      </c>
      <c r="C1834" t="s">
        <v>335</v>
      </c>
      <c r="D1834" t="s">
        <v>332</v>
      </c>
      <c r="E1834" s="277">
        <v>10.53</v>
      </c>
    </row>
    <row r="1835" spans="1:5" x14ac:dyDescent="0.25">
      <c r="A1835">
        <v>2684</v>
      </c>
      <c r="B1835" t="s">
        <v>8957</v>
      </c>
      <c r="C1835" t="s">
        <v>335</v>
      </c>
      <c r="D1835" t="s">
        <v>332</v>
      </c>
      <c r="E1835" s="277">
        <v>9.58</v>
      </c>
    </row>
    <row r="1836" spans="1:5" x14ac:dyDescent="0.25">
      <c r="A1836">
        <v>2673</v>
      </c>
      <c r="B1836" t="s">
        <v>8958</v>
      </c>
      <c r="C1836" t="s">
        <v>335</v>
      </c>
      <c r="D1836" t="s">
        <v>331</v>
      </c>
      <c r="E1836" s="277">
        <v>3.7</v>
      </c>
    </row>
    <row r="1837" spans="1:5" x14ac:dyDescent="0.25">
      <c r="A1837">
        <v>2681</v>
      </c>
      <c r="B1837" t="s">
        <v>8959</v>
      </c>
      <c r="C1837" t="s">
        <v>335</v>
      </c>
      <c r="D1837" t="s">
        <v>332</v>
      </c>
      <c r="E1837" s="277">
        <v>17.22</v>
      </c>
    </row>
    <row r="1838" spans="1:5" x14ac:dyDescent="0.25">
      <c r="A1838">
        <v>2682</v>
      </c>
      <c r="B1838" t="s">
        <v>8960</v>
      </c>
      <c r="C1838" t="s">
        <v>335</v>
      </c>
      <c r="D1838" t="s">
        <v>332</v>
      </c>
      <c r="E1838" s="277">
        <v>25.12</v>
      </c>
    </row>
    <row r="1839" spans="1:5" x14ac:dyDescent="0.25">
      <c r="A1839">
        <v>2686</v>
      </c>
      <c r="B1839" t="s">
        <v>8961</v>
      </c>
      <c r="C1839" t="s">
        <v>335</v>
      </c>
      <c r="D1839" t="s">
        <v>332</v>
      </c>
      <c r="E1839" s="277">
        <v>31.5</v>
      </c>
    </row>
    <row r="1840" spans="1:5" x14ac:dyDescent="0.25">
      <c r="A1840">
        <v>2674</v>
      </c>
      <c r="B1840" t="s">
        <v>8962</v>
      </c>
      <c r="C1840" t="s">
        <v>335</v>
      </c>
      <c r="D1840" t="s">
        <v>332</v>
      </c>
      <c r="E1840" s="277">
        <v>4.5999999999999996</v>
      </c>
    </row>
    <row r="1841" spans="1:5" x14ac:dyDescent="0.25">
      <c r="A1841">
        <v>2683</v>
      </c>
      <c r="B1841" t="s">
        <v>8963</v>
      </c>
      <c r="C1841" t="s">
        <v>335</v>
      </c>
      <c r="D1841" t="s">
        <v>332</v>
      </c>
      <c r="E1841" s="277">
        <v>49.63</v>
      </c>
    </row>
    <row r="1842" spans="1:5" x14ac:dyDescent="0.25">
      <c r="A1842">
        <v>2676</v>
      </c>
      <c r="B1842" t="s">
        <v>8964</v>
      </c>
      <c r="C1842" t="s">
        <v>335</v>
      </c>
      <c r="D1842" t="s">
        <v>332</v>
      </c>
      <c r="E1842" s="277">
        <v>2.15</v>
      </c>
    </row>
    <row r="1843" spans="1:5" x14ac:dyDescent="0.25">
      <c r="A1843">
        <v>2678</v>
      </c>
      <c r="B1843" t="s">
        <v>8965</v>
      </c>
      <c r="C1843" t="s">
        <v>335</v>
      </c>
      <c r="D1843" t="s">
        <v>332</v>
      </c>
      <c r="E1843" s="277">
        <v>2.69</v>
      </c>
    </row>
    <row r="1844" spans="1:5" x14ac:dyDescent="0.25">
      <c r="A1844">
        <v>2679</v>
      </c>
      <c r="B1844" t="s">
        <v>8966</v>
      </c>
      <c r="C1844" t="s">
        <v>335</v>
      </c>
      <c r="D1844" t="s">
        <v>332</v>
      </c>
      <c r="E1844" s="277">
        <v>4.1500000000000004</v>
      </c>
    </row>
    <row r="1845" spans="1:5" x14ac:dyDescent="0.25">
      <c r="A1845">
        <v>12070</v>
      </c>
      <c r="B1845" t="s">
        <v>8967</v>
      </c>
      <c r="C1845" t="s">
        <v>335</v>
      </c>
      <c r="D1845" t="s">
        <v>332</v>
      </c>
      <c r="E1845" s="277">
        <v>5.78</v>
      </c>
    </row>
    <row r="1846" spans="1:5" x14ac:dyDescent="0.25">
      <c r="A1846">
        <v>2675</v>
      </c>
      <c r="B1846" t="s">
        <v>8968</v>
      </c>
      <c r="C1846" t="s">
        <v>335</v>
      </c>
      <c r="D1846" t="s">
        <v>332</v>
      </c>
      <c r="E1846" s="277">
        <v>7.51</v>
      </c>
    </row>
    <row r="1847" spans="1:5" x14ac:dyDescent="0.25">
      <c r="A1847">
        <v>12067</v>
      </c>
      <c r="B1847" t="s">
        <v>8969</v>
      </c>
      <c r="C1847" t="s">
        <v>335</v>
      </c>
      <c r="D1847" t="s">
        <v>332</v>
      </c>
      <c r="E1847" s="277">
        <v>10.199999999999999</v>
      </c>
    </row>
    <row r="1848" spans="1:5" x14ac:dyDescent="0.25">
      <c r="A1848">
        <v>21136</v>
      </c>
      <c r="B1848" t="s">
        <v>8970</v>
      </c>
      <c r="C1848" t="s">
        <v>335</v>
      </c>
      <c r="D1848" t="s">
        <v>332</v>
      </c>
      <c r="E1848" s="277">
        <v>12.48</v>
      </c>
    </row>
    <row r="1849" spans="1:5" x14ac:dyDescent="0.25">
      <c r="A1849">
        <v>21128</v>
      </c>
      <c r="B1849" t="s">
        <v>8971</v>
      </c>
      <c r="C1849" t="s">
        <v>335</v>
      </c>
      <c r="D1849" t="s">
        <v>331</v>
      </c>
      <c r="E1849" s="277">
        <v>9.66</v>
      </c>
    </row>
    <row r="1850" spans="1:5" x14ac:dyDescent="0.25">
      <c r="A1850">
        <v>21130</v>
      </c>
      <c r="B1850" t="s">
        <v>8972</v>
      </c>
      <c r="C1850" t="s">
        <v>335</v>
      </c>
      <c r="D1850" t="s">
        <v>332</v>
      </c>
      <c r="E1850" s="277">
        <v>24.4</v>
      </c>
    </row>
    <row r="1851" spans="1:5" x14ac:dyDescent="0.25">
      <c r="A1851">
        <v>21135</v>
      </c>
      <c r="B1851" t="s">
        <v>8973</v>
      </c>
      <c r="C1851" t="s">
        <v>335</v>
      </c>
      <c r="D1851" t="s">
        <v>332</v>
      </c>
      <c r="E1851" s="277">
        <v>24.02</v>
      </c>
    </row>
    <row r="1852" spans="1:5" x14ac:dyDescent="0.25">
      <c r="A1852">
        <v>40401</v>
      </c>
      <c r="B1852" t="s">
        <v>8974</v>
      </c>
      <c r="C1852" t="s">
        <v>335</v>
      </c>
      <c r="D1852" t="s">
        <v>332</v>
      </c>
      <c r="E1852" s="277">
        <v>2.38</v>
      </c>
    </row>
    <row r="1853" spans="1:5" x14ac:dyDescent="0.25">
      <c r="A1853">
        <v>40402</v>
      </c>
      <c r="B1853" t="s">
        <v>8975</v>
      </c>
      <c r="C1853" t="s">
        <v>335</v>
      </c>
      <c r="D1853" t="s">
        <v>332</v>
      </c>
      <c r="E1853" s="277">
        <v>3.06</v>
      </c>
    </row>
    <row r="1854" spans="1:5" x14ac:dyDescent="0.25">
      <c r="A1854">
        <v>40400</v>
      </c>
      <c r="B1854" t="s">
        <v>8976</v>
      </c>
      <c r="C1854" t="s">
        <v>335</v>
      </c>
      <c r="D1854" t="s">
        <v>332</v>
      </c>
      <c r="E1854" s="277">
        <v>1.62</v>
      </c>
    </row>
    <row r="1855" spans="1:5" x14ac:dyDescent="0.25">
      <c r="A1855">
        <v>2504</v>
      </c>
      <c r="B1855" t="s">
        <v>8977</v>
      </c>
      <c r="C1855" t="s">
        <v>335</v>
      </c>
      <c r="D1855" t="s">
        <v>332</v>
      </c>
      <c r="E1855" s="277">
        <v>10.72</v>
      </c>
    </row>
    <row r="1856" spans="1:5" x14ac:dyDescent="0.25">
      <c r="A1856">
        <v>2501</v>
      </c>
      <c r="B1856" t="s">
        <v>8978</v>
      </c>
      <c r="C1856" t="s">
        <v>335</v>
      </c>
      <c r="D1856" t="s">
        <v>332</v>
      </c>
      <c r="E1856" s="277">
        <v>14.05</v>
      </c>
    </row>
    <row r="1857" spans="1:5" x14ac:dyDescent="0.25">
      <c r="A1857">
        <v>2502</v>
      </c>
      <c r="B1857" t="s">
        <v>8979</v>
      </c>
      <c r="C1857" t="s">
        <v>335</v>
      </c>
      <c r="D1857" t="s">
        <v>332</v>
      </c>
      <c r="E1857" s="277">
        <v>21.21</v>
      </c>
    </row>
    <row r="1858" spans="1:5" x14ac:dyDescent="0.25">
      <c r="A1858">
        <v>2503</v>
      </c>
      <c r="B1858" t="s">
        <v>8980</v>
      </c>
      <c r="C1858" t="s">
        <v>335</v>
      </c>
      <c r="D1858" t="s">
        <v>332</v>
      </c>
      <c r="E1858" s="277">
        <v>27.29</v>
      </c>
    </row>
    <row r="1859" spans="1:5" x14ac:dyDescent="0.25">
      <c r="A1859">
        <v>2500</v>
      </c>
      <c r="B1859" t="s">
        <v>8981</v>
      </c>
      <c r="C1859" t="s">
        <v>335</v>
      </c>
      <c r="D1859" t="s">
        <v>332</v>
      </c>
      <c r="E1859" s="277">
        <v>36.36</v>
      </c>
    </row>
    <row r="1860" spans="1:5" x14ac:dyDescent="0.25">
      <c r="A1860">
        <v>2505</v>
      </c>
      <c r="B1860" t="s">
        <v>8982</v>
      </c>
      <c r="C1860" t="s">
        <v>335</v>
      </c>
      <c r="D1860" t="s">
        <v>332</v>
      </c>
      <c r="E1860" s="277">
        <v>56.66</v>
      </c>
    </row>
    <row r="1861" spans="1:5" x14ac:dyDescent="0.25">
      <c r="A1861">
        <v>12056</v>
      </c>
      <c r="B1861" t="s">
        <v>8983</v>
      </c>
      <c r="C1861" t="s">
        <v>335</v>
      </c>
      <c r="D1861" t="s">
        <v>332</v>
      </c>
      <c r="E1861" s="277">
        <v>22.89</v>
      </c>
    </row>
    <row r="1862" spans="1:5" x14ac:dyDescent="0.25">
      <c r="A1862">
        <v>12057</v>
      </c>
      <c r="B1862" t="s">
        <v>8984</v>
      </c>
      <c r="C1862" t="s">
        <v>335</v>
      </c>
      <c r="D1862" t="s">
        <v>332</v>
      </c>
      <c r="E1862" s="277">
        <v>19.45</v>
      </c>
    </row>
    <row r="1863" spans="1:5" x14ac:dyDescent="0.25">
      <c r="A1863">
        <v>12059</v>
      </c>
      <c r="B1863" t="s">
        <v>8985</v>
      </c>
      <c r="C1863" t="s">
        <v>335</v>
      </c>
      <c r="D1863" t="s">
        <v>332</v>
      </c>
      <c r="E1863" s="277">
        <v>6.82</v>
      </c>
    </row>
    <row r="1864" spans="1:5" x14ac:dyDescent="0.25">
      <c r="A1864">
        <v>12058</v>
      </c>
      <c r="B1864" t="s">
        <v>8986</v>
      </c>
      <c r="C1864" t="s">
        <v>335</v>
      </c>
      <c r="D1864" t="s">
        <v>332</v>
      </c>
      <c r="E1864" s="277">
        <v>12.12</v>
      </c>
    </row>
    <row r="1865" spans="1:5" x14ac:dyDescent="0.25">
      <c r="A1865">
        <v>12060</v>
      </c>
      <c r="B1865" t="s">
        <v>8987</v>
      </c>
      <c r="C1865" t="s">
        <v>335</v>
      </c>
      <c r="D1865" t="s">
        <v>332</v>
      </c>
      <c r="E1865" s="277">
        <v>50.53</v>
      </c>
    </row>
    <row r="1866" spans="1:5" x14ac:dyDescent="0.25">
      <c r="A1866">
        <v>12061</v>
      </c>
      <c r="B1866" t="s">
        <v>8988</v>
      </c>
      <c r="C1866" t="s">
        <v>335</v>
      </c>
      <c r="D1866" t="s">
        <v>332</v>
      </c>
      <c r="E1866" s="277">
        <v>30.85</v>
      </c>
    </row>
    <row r="1867" spans="1:5" x14ac:dyDescent="0.25">
      <c r="A1867">
        <v>12062</v>
      </c>
      <c r="B1867" t="s">
        <v>8989</v>
      </c>
      <c r="C1867" t="s">
        <v>335</v>
      </c>
      <c r="D1867" t="s">
        <v>332</v>
      </c>
      <c r="E1867" s="277">
        <v>56.89</v>
      </c>
    </row>
    <row r="1868" spans="1:5" x14ac:dyDescent="0.25">
      <c r="A1868">
        <v>21137</v>
      </c>
      <c r="B1868" t="s">
        <v>8990</v>
      </c>
      <c r="C1868" t="s">
        <v>335</v>
      </c>
      <c r="D1868" t="s">
        <v>332</v>
      </c>
      <c r="E1868" s="277">
        <v>9.89</v>
      </c>
    </row>
    <row r="1869" spans="1:5" x14ac:dyDescent="0.25">
      <c r="A1869">
        <v>2687</v>
      </c>
      <c r="B1869" t="s">
        <v>8991</v>
      </c>
      <c r="C1869" t="s">
        <v>335</v>
      </c>
      <c r="D1869" t="s">
        <v>332</v>
      </c>
      <c r="E1869" s="277">
        <v>1.88</v>
      </c>
    </row>
    <row r="1870" spans="1:5" x14ac:dyDescent="0.25">
      <c r="A1870">
        <v>2689</v>
      </c>
      <c r="B1870" t="s">
        <v>8992</v>
      </c>
      <c r="C1870" t="s">
        <v>335</v>
      </c>
      <c r="D1870" t="s">
        <v>332</v>
      </c>
      <c r="E1870" s="277">
        <v>2.23</v>
      </c>
    </row>
    <row r="1871" spans="1:5" x14ac:dyDescent="0.25">
      <c r="A1871">
        <v>2688</v>
      </c>
      <c r="B1871" t="s">
        <v>8993</v>
      </c>
      <c r="C1871" t="s">
        <v>335</v>
      </c>
      <c r="D1871" t="s">
        <v>332</v>
      </c>
      <c r="E1871" s="277">
        <v>2.42</v>
      </c>
    </row>
    <row r="1872" spans="1:5" x14ac:dyDescent="0.25">
      <c r="A1872">
        <v>2690</v>
      </c>
      <c r="B1872" t="s">
        <v>8994</v>
      </c>
      <c r="C1872" t="s">
        <v>335</v>
      </c>
      <c r="D1872" t="s">
        <v>332</v>
      </c>
      <c r="E1872" s="277">
        <v>4.1399999999999997</v>
      </c>
    </row>
    <row r="1873" spans="1:5" x14ac:dyDescent="0.25">
      <c r="A1873">
        <v>39243</v>
      </c>
      <c r="B1873" t="s">
        <v>8995</v>
      </c>
      <c r="C1873" t="s">
        <v>335</v>
      </c>
      <c r="D1873" t="s">
        <v>332</v>
      </c>
      <c r="E1873" s="277">
        <v>2.73</v>
      </c>
    </row>
    <row r="1874" spans="1:5" x14ac:dyDescent="0.25">
      <c r="A1874">
        <v>39244</v>
      </c>
      <c r="B1874" t="s">
        <v>8996</v>
      </c>
      <c r="C1874" t="s">
        <v>335</v>
      </c>
      <c r="D1874" t="s">
        <v>332</v>
      </c>
      <c r="E1874" s="277">
        <v>3.69</v>
      </c>
    </row>
    <row r="1875" spans="1:5" x14ac:dyDescent="0.25">
      <c r="A1875">
        <v>39245</v>
      </c>
      <c r="B1875" t="s">
        <v>8997</v>
      </c>
      <c r="C1875" t="s">
        <v>335</v>
      </c>
      <c r="D1875" t="s">
        <v>332</v>
      </c>
      <c r="E1875" s="277">
        <v>7.1</v>
      </c>
    </row>
    <row r="1876" spans="1:5" x14ac:dyDescent="0.25">
      <c r="A1876">
        <v>39254</v>
      </c>
      <c r="B1876" t="s">
        <v>8998</v>
      </c>
      <c r="C1876" t="s">
        <v>335</v>
      </c>
      <c r="D1876" t="s">
        <v>332</v>
      </c>
      <c r="E1876" s="277">
        <v>10.62</v>
      </c>
    </row>
    <row r="1877" spans="1:5" x14ac:dyDescent="0.25">
      <c r="A1877">
        <v>39255</v>
      </c>
      <c r="B1877" t="s">
        <v>8999</v>
      </c>
      <c r="C1877" t="s">
        <v>335</v>
      </c>
      <c r="D1877" t="s">
        <v>332</v>
      </c>
      <c r="E1877" s="277">
        <v>19.66</v>
      </c>
    </row>
    <row r="1878" spans="1:5" x14ac:dyDescent="0.25">
      <c r="A1878">
        <v>39253</v>
      </c>
      <c r="B1878" t="s">
        <v>9000</v>
      </c>
      <c r="C1878" t="s">
        <v>335</v>
      </c>
      <c r="D1878" t="s">
        <v>332</v>
      </c>
      <c r="E1878" s="277">
        <v>13.54</v>
      </c>
    </row>
    <row r="1879" spans="1:5" x14ac:dyDescent="0.25">
      <c r="A1879">
        <v>39246</v>
      </c>
      <c r="B1879" t="s">
        <v>9001</v>
      </c>
      <c r="C1879" t="s">
        <v>335</v>
      </c>
      <c r="D1879" t="s">
        <v>332</v>
      </c>
      <c r="E1879" s="277">
        <v>4.1399999999999997</v>
      </c>
    </row>
    <row r="1880" spans="1:5" x14ac:dyDescent="0.25">
      <c r="A1880">
        <v>39247</v>
      </c>
      <c r="B1880" t="s">
        <v>9002</v>
      </c>
      <c r="C1880" t="s">
        <v>335</v>
      </c>
      <c r="D1880" t="s">
        <v>332</v>
      </c>
      <c r="E1880" s="277">
        <v>3.61</v>
      </c>
    </row>
    <row r="1881" spans="1:5" x14ac:dyDescent="0.25">
      <c r="A1881">
        <v>2446</v>
      </c>
      <c r="B1881" t="s">
        <v>9003</v>
      </c>
      <c r="C1881" t="s">
        <v>335</v>
      </c>
      <c r="D1881" t="s">
        <v>331</v>
      </c>
      <c r="E1881" s="277">
        <v>5.95</v>
      </c>
    </row>
    <row r="1882" spans="1:5" x14ac:dyDescent="0.25">
      <c r="A1882">
        <v>2442</v>
      </c>
      <c r="B1882" t="s">
        <v>9004</v>
      </c>
      <c r="C1882" t="s">
        <v>335</v>
      </c>
      <c r="D1882" t="s">
        <v>332</v>
      </c>
      <c r="E1882" s="277">
        <v>8.33</v>
      </c>
    </row>
    <row r="1883" spans="1:5" x14ac:dyDescent="0.25">
      <c r="A1883">
        <v>39248</v>
      </c>
      <c r="B1883" t="s">
        <v>9005</v>
      </c>
      <c r="C1883" t="s">
        <v>335</v>
      </c>
      <c r="D1883" t="s">
        <v>332</v>
      </c>
      <c r="E1883" s="277">
        <v>11.62</v>
      </c>
    </row>
    <row r="1884" spans="1:5" x14ac:dyDescent="0.25">
      <c r="A1884">
        <v>2438</v>
      </c>
      <c r="B1884" t="s">
        <v>9006</v>
      </c>
      <c r="C1884" t="s">
        <v>341</v>
      </c>
      <c r="D1884" t="s">
        <v>332</v>
      </c>
      <c r="E1884" s="277">
        <v>21.32</v>
      </c>
    </row>
    <row r="1885" spans="1:5" x14ac:dyDescent="0.25">
      <c r="A1885">
        <v>40922</v>
      </c>
      <c r="B1885" t="s">
        <v>9007</v>
      </c>
      <c r="C1885" t="s">
        <v>342</v>
      </c>
      <c r="D1885" t="s">
        <v>332</v>
      </c>
      <c r="E1885" s="278">
        <v>3748.87</v>
      </c>
    </row>
    <row r="1886" spans="1:5" x14ac:dyDescent="0.25">
      <c r="A1886">
        <v>36486</v>
      </c>
      <c r="B1886" t="s">
        <v>9008</v>
      </c>
      <c r="C1886" t="s">
        <v>330</v>
      </c>
      <c r="D1886" t="s">
        <v>334</v>
      </c>
      <c r="E1886" s="278">
        <v>71571.179999999993</v>
      </c>
    </row>
    <row r="1887" spans="1:5" x14ac:dyDescent="0.25">
      <c r="A1887">
        <v>37777</v>
      </c>
      <c r="B1887" t="s">
        <v>9009</v>
      </c>
      <c r="C1887" t="s">
        <v>330</v>
      </c>
      <c r="D1887" t="s">
        <v>334</v>
      </c>
      <c r="E1887" s="278">
        <v>336955.72</v>
      </c>
    </row>
    <row r="1888" spans="1:5" x14ac:dyDescent="0.25">
      <c r="A1888">
        <v>12624</v>
      </c>
      <c r="B1888" t="s">
        <v>12950</v>
      </c>
      <c r="C1888" t="s">
        <v>330</v>
      </c>
      <c r="D1888" t="s">
        <v>332</v>
      </c>
      <c r="E1888" s="277">
        <v>32.64</v>
      </c>
    </row>
    <row r="1889" spans="1:5" x14ac:dyDescent="0.25">
      <c r="A1889">
        <v>517</v>
      </c>
      <c r="B1889" t="s">
        <v>9010</v>
      </c>
      <c r="C1889" t="s">
        <v>337</v>
      </c>
      <c r="D1889" t="s">
        <v>332</v>
      </c>
      <c r="E1889" s="277">
        <v>8.49</v>
      </c>
    </row>
    <row r="1890" spans="1:5" x14ac:dyDescent="0.25">
      <c r="A1890">
        <v>37534</v>
      </c>
      <c r="B1890" t="s">
        <v>9011</v>
      </c>
      <c r="C1890" t="s">
        <v>336</v>
      </c>
      <c r="D1890" t="s">
        <v>334</v>
      </c>
      <c r="E1890" s="277">
        <v>21.31</v>
      </c>
    </row>
    <row r="1891" spans="1:5" x14ac:dyDescent="0.25">
      <c r="A1891">
        <v>37535</v>
      </c>
      <c r="B1891" t="s">
        <v>9012</v>
      </c>
      <c r="C1891" t="s">
        <v>336</v>
      </c>
      <c r="D1891" t="s">
        <v>334</v>
      </c>
      <c r="E1891" s="277">
        <v>21.31</v>
      </c>
    </row>
    <row r="1892" spans="1:5" x14ac:dyDescent="0.25">
      <c r="A1892">
        <v>37533</v>
      </c>
      <c r="B1892" t="s">
        <v>9013</v>
      </c>
      <c r="C1892" t="s">
        <v>336</v>
      </c>
      <c r="D1892" t="s">
        <v>334</v>
      </c>
      <c r="E1892" s="277">
        <v>21.31</v>
      </c>
    </row>
    <row r="1893" spans="1:5" x14ac:dyDescent="0.25">
      <c r="A1893">
        <v>37537</v>
      </c>
      <c r="B1893" t="s">
        <v>9014</v>
      </c>
      <c r="C1893" t="s">
        <v>336</v>
      </c>
      <c r="D1893" t="s">
        <v>334</v>
      </c>
      <c r="E1893" s="277">
        <v>16.13</v>
      </c>
    </row>
    <row r="1894" spans="1:5" x14ac:dyDescent="0.25">
      <c r="A1894">
        <v>37536</v>
      </c>
      <c r="B1894" t="s">
        <v>9015</v>
      </c>
      <c r="C1894" t="s">
        <v>336</v>
      </c>
      <c r="D1894" t="s">
        <v>334</v>
      </c>
      <c r="E1894" s="277">
        <v>16.13</v>
      </c>
    </row>
    <row r="1895" spans="1:5" x14ac:dyDescent="0.25">
      <c r="A1895">
        <v>37532</v>
      </c>
      <c r="B1895" t="s">
        <v>9016</v>
      </c>
      <c r="C1895" t="s">
        <v>336</v>
      </c>
      <c r="D1895" t="s">
        <v>334</v>
      </c>
      <c r="E1895" s="277">
        <v>16.13</v>
      </c>
    </row>
    <row r="1896" spans="1:5" x14ac:dyDescent="0.25">
      <c r="A1896">
        <v>2696</v>
      </c>
      <c r="B1896" t="s">
        <v>9017</v>
      </c>
      <c r="C1896" t="s">
        <v>341</v>
      </c>
      <c r="D1896" t="s">
        <v>331</v>
      </c>
      <c r="E1896" s="277">
        <v>17.809999999999999</v>
      </c>
    </row>
    <row r="1897" spans="1:5" x14ac:dyDescent="0.25">
      <c r="A1897">
        <v>40928</v>
      </c>
      <c r="B1897" t="s">
        <v>9018</v>
      </c>
      <c r="C1897" t="s">
        <v>342</v>
      </c>
      <c r="D1897" t="s">
        <v>332</v>
      </c>
      <c r="E1897" s="278">
        <v>3129.94</v>
      </c>
    </row>
    <row r="1898" spans="1:5" x14ac:dyDescent="0.25">
      <c r="A1898">
        <v>4083</v>
      </c>
      <c r="B1898" t="s">
        <v>9019</v>
      </c>
      <c r="C1898" t="s">
        <v>341</v>
      </c>
      <c r="D1898" t="s">
        <v>331</v>
      </c>
      <c r="E1898" s="277">
        <v>25.09</v>
      </c>
    </row>
    <row r="1899" spans="1:5" x14ac:dyDescent="0.25">
      <c r="A1899">
        <v>40818</v>
      </c>
      <c r="B1899" t="s">
        <v>9020</v>
      </c>
      <c r="C1899" t="s">
        <v>342</v>
      </c>
      <c r="D1899" t="s">
        <v>332</v>
      </c>
      <c r="E1899" s="278">
        <v>4409.47</v>
      </c>
    </row>
    <row r="1900" spans="1:5" x14ac:dyDescent="0.25">
      <c r="A1900">
        <v>43146</v>
      </c>
      <c r="B1900" t="s">
        <v>9021</v>
      </c>
      <c r="C1900" t="s">
        <v>336</v>
      </c>
      <c r="D1900" t="s">
        <v>332</v>
      </c>
      <c r="E1900" s="277">
        <v>10.199999999999999</v>
      </c>
    </row>
    <row r="1901" spans="1:5" x14ac:dyDescent="0.25">
      <c r="A1901">
        <v>2705</v>
      </c>
      <c r="B1901" t="s">
        <v>9022</v>
      </c>
      <c r="C1901" t="s">
        <v>369</v>
      </c>
      <c r="D1901" t="s">
        <v>332</v>
      </c>
      <c r="E1901" s="277">
        <v>0.85</v>
      </c>
    </row>
    <row r="1902" spans="1:5" x14ac:dyDescent="0.25">
      <c r="A1902">
        <v>14250</v>
      </c>
      <c r="B1902" t="s">
        <v>9023</v>
      </c>
      <c r="C1902" t="s">
        <v>369</v>
      </c>
      <c r="D1902" t="s">
        <v>331</v>
      </c>
      <c r="E1902" s="277">
        <v>0.87</v>
      </c>
    </row>
    <row r="1903" spans="1:5" x14ac:dyDescent="0.25">
      <c r="A1903">
        <v>11683</v>
      </c>
      <c r="B1903" t="s">
        <v>9024</v>
      </c>
      <c r="C1903" t="s">
        <v>330</v>
      </c>
      <c r="D1903" t="s">
        <v>332</v>
      </c>
      <c r="E1903" s="277">
        <v>45.12</v>
      </c>
    </row>
    <row r="1904" spans="1:5" x14ac:dyDescent="0.25">
      <c r="A1904">
        <v>11684</v>
      </c>
      <c r="B1904" t="s">
        <v>9025</v>
      </c>
      <c r="C1904" t="s">
        <v>330</v>
      </c>
      <c r="D1904" t="s">
        <v>332</v>
      </c>
      <c r="E1904" s="277">
        <v>49.38</v>
      </c>
    </row>
    <row r="1905" spans="1:5" x14ac:dyDescent="0.25">
      <c r="A1905">
        <v>6141</v>
      </c>
      <c r="B1905" t="s">
        <v>9026</v>
      </c>
      <c r="C1905" t="s">
        <v>330</v>
      </c>
      <c r="D1905" t="s">
        <v>332</v>
      </c>
      <c r="E1905" s="277">
        <v>4.78</v>
      </c>
    </row>
    <row r="1906" spans="1:5" x14ac:dyDescent="0.25">
      <c r="A1906">
        <v>11681</v>
      </c>
      <c r="B1906" t="s">
        <v>9027</v>
      </c>
      <c r="C1906" t="s">
        <v>330</v>
      </c>
      <c r="D1906" t="s">
        <v>332</v>
      </c>
      <c r="E1906" s="277">
        <v>6.02</v>
      </c>
    </row>
    <row r="1907" spans="1:5" x14ac:dyDescent="0.25">
      <c r="A1907">
        <v>2706</v>
      </c>
      <c r="B1907" t="s">
        <v>9028</v>
      </c>
      <c r="C1907" t="s">
        <v>341</v>
      </c>
      <c r="D1907" t="s">
        <v>331</v>
      </c>
      <c r="E1907" s="277">
        <v>89.09</v>
      </c>
    </row>
    <row r="1908" spans="1:5" x14ac:dyDescent="0.25">
      <c r="A1908">
        <v>40811</v>
      </c>
      <c r="B1908" t="s">
        <v>9029</v>
      </c>
      <c r="C1908" t="s">
        <v>342</v>
      </c>
      <c r="D1908" t="s">
        <v>332</v>
      </c>
      <c r="E1908" s="278">
        <v>15656.26</v>
      </c>
    </row>
    <row r="1909" spans="1:5" x14ac:dyDescent="0.25">
      <c r="A1909">
        <v>2707</v>
      </c>
      <c r="B1909" t="s">
        <v>9030</v>
      </c>
      <c r="C1909" t="s">
        <v>341</v>
      </c>
      <c r="D1909" t="s">
        <v>332</v>
      </c>
      <c r="E1909" s="277">
        <v>101.39</v>
      </c>
    </row>
    <row r="1910" spans="1:5" x14ac:dyDescent="0.25">
      <c r="A1910">
        <v>40813</v>
      </c>
      <c r="B1910" t="s">
        <v>9031</v>
      </c>
      <c r="C1910" t="s">
        <v>342</v>
      </c>
      <c r="D1910" t="s">
        <v>332</v>
      </c>
      <c r="E1910" s="278">
        <v>17820.05</v>
      </c>
    </row>
    <row r="1911" spans="1:5" x14ac:dyDescent="0.25">
      <c r="A1911">
        <v>2708</v>
      </c>
      <c r="B1911" t="s">
        <v>9032</v>
      </c>
      <c r="C1911" t="s">
        <v>341</v>
      </c>
      <c r="D1911" t="s">
        <v>332</v>
      </c>
      <c r="E1911" s="277">
        <v>138.6</v>
      </c>
    </row>
    <row r="1912" spans="1:5" x14ac:dyDescent="0.25">
      <c r="A1912">
        <v>40814</v>
      </c>
      <c r="B1912" t="s">
        <v>9033</v>
      </c>
      <c r="C1912" t="s">
        <v>342</v>
      </c>
      <c r="D1912" t="s">
        <v>332</v>
      </c>
      <c r="E1912" s="278">
        <v>24359.52</v>
      </c>
    </row>
    <row r="1913" spans="1:5" x14ac:dyDescent="0.25">
      <c r="A1913">
        <v>34779</v>
      </c>
      <c r="B1913" t="s">
        <v>9034</v>
      </c>
      <c r="C1913" t="s">
        <v>341</v>
      </c>
      <c r="D1913" t="s">
        <v>332</v>
      </c>
      <c r="E1913" s="277">
        <v>90.38</v>
      </c>
    </row>
    <row r="1914" spans="1:5" x14ac:dyDescent="0.25">
      <c r="A1914">
        <v>40936</v>
      </c>
      <c r="B1914" t="s">
        <v>9035</v>
      </c>
      <c r="C1914" t="s">
        <v>342</v>
      </c>
      <c r="D1914" t="s">
        <v>332</v>
      </c>
      <c r="E1914" s="278">
        <v>15884.65</v>
      </c>
    </row>
    <row r="1915" spans="1:5" x14ac:dyDescent="0.25">
      <c r="A1915">
        <v>34780</v>
      </c>
      <c r="B1915" t="s">
        <v>9036</v>
      </c>
      <c r="C1915" t="s">
        <v>341</v>
      </c>
      <c r="D1915" t="s">
        <v>332</v>
      </c>
      <c r="E1915" s="277">
        <v>101.97</v>
      </c>
    </row>
    <row r="1916" spans="1:5" x14ac:dyDescent="0.25">
      <c r="A1916">
        <v>40937</v>
      </c>
      <c r="B1916" t="s">
        <v>9037</v>
      </c>
      <c r="C1916" t="s">
        <v>342</v>
      </c>
      <c r="D1916" t="s">
        <v>332</v>
      </c>
      <c r="E1916" s="278">
        <v>17921.02</v>
      </c>
    </row>
    <row r="1917" spans="1:5" x14ac:dyDescent="0.25">
      <c r="A1917">
        <v>34782</v>
      </c>
      <c r="B1917" t="s">
        <v>9038</v>
      </c>
      <c r="C1917" t="s">
        <v>341</v>
      </c>
      <c r="D1917" t="s">
        <v>332</v>
      </c>
      <c r="E1917" s="277">
        <v>139.74</v>
      </c>
    </row>
    <row r="1918" spans="1:5" x14ac:dyDescent="0.25">
      <c r="A1918">
        <v>40938</v>
      </c>
      <c r="B1918" t="s">
        <v>9039</v>
      </c>
      <c r="C1918" t="s">
        <v>342</v>
      </c>
      <c r="D1918" t="s">
        <v>332</v>
      </c>
      <c r="E1918" s="278">
        <v>24559.07</v>
      </c>
    </row>
    <row r="1919" spans="1:5" x14ac:dyDescent="0.25">
      <c r="A1919">
        <v>34783</v>
      </c>
      <c r="B1919" t="s">
        <v>9040</v>
      </c>
      <c r="C1919" t="s">
        <v>341</v>
      </c>
      <c r="D1919" t="s">
        <v>332</v>
      </c>
      <c r="E1919" s="277">
        <v>89.09</v>
      </c>
    </row>
    <row r="1920" spans="1:5" x14ac:dyDescent="0.25">
      <c r="A1920">
        <v>40939</v>
      </c>
      <c r="B1920" t="s">
        <v>9041</v>
      </c>
      <c r="C1920" t="s">
        <v>342</v>
      </c>
      <c r="D1920" t="s">
        <v>332</v>
      </c>
      <c r="E1920" s="278">
        <v>15656.26</v>
      </c>
    </row>
    <row r="1921" spans="1:5" x14ac:dyDescent="0.25">
      <c r="A1921">
        <v>34785</v>
      </c>
      <c r="B1921" t="s">
        <v>9042</v>
      </c>
      <c r="C1921" t="s">
        <v>341</v>
      </c>
      <c r="D1921" t="s">
        <v>332</v>
      </c>
      <c r="E1921" s="277">
        <v>89.09</v>
      </c>
    </row>
    <row r="1922" spans="1:5" x14ac:dyDescent="0.25">
      <c r="A1922">
        <v>40940</v>
      </c>
      <c r="B1922" t="s">
        <v>9043</v>
      </c>
      <c r="C1922" t="s">
        <v>342</v>
      </c>
      <c r="D1922" t="s">
        <v>332</v>
      </c>
      <c r="E1922" s="278">
        <v>15656.26</v>
      </c>
    </row>
    <row r="1923" spans="1:5" x14ac:dyDescent="0.25">
      <c r="A1923">
        <v>38403</v>
      </c>
      <c r="B1923" t="s">
        <v>9044</v>
      </c>
      <c r="C1923" t="s">
        <v>330</v>
      </c>
      <c r="D1923" t="s">
        <v>332</v>
      </c>
      <c r="E1923" s="277">
        <v>53.12</v>
      </c>
    </row>
    <row r="1924" spans="1:5" x14ac:dyDescent="0.25">
      <c r="A1924">
        <v>43482</v>
      </c>
      <c r="B1924" t="s">
        <v>9045</v>
      </c>
      <c r="C1924" t="s">
        <v>341</v>
      </c>
      <c r="D1924" t="s">
        <v>331</v>
      </c>
      <c r="E1924" s="277">
        <v>0.75</v>
      </c>
    </row>
    <row r="1925" spans="1:5" x14ac:dyDescent="0.25">
      <c r="A1925">
        <v>43494</v>
      </c>
      <c r="B1925" t="s">
        <v>9046</v>
      </c>
      <c r="C1925" t="s">
        <v>342</v>
      </c>
      <c r="D1925" t="s">
        <v>331</v>
      </c>
      <c r="E1925" s="277">
        <v>140.69</v>
      </c>
    </row>
    <row r="1926" spans="1:5" x14ac:dyDescent="0.25">
      <c r="A1926">
        <v>43483</v>
      </c>
      <c r="B1926" t="s">
        <v>9047</v>
      </c>
      <c r="C1926" t="s">
        <v>341</v>
      </c>
      <c r="D1926" t="s">
        <v>331</v>
      </c>
      <c r="E1926" s="277">
        <v>1.34</v>
      </c>
    </row>
    <row r="1927" spans="1:5" x14ac:dyDescent="0.25">
      <c r="A1927">
        <v>43495</v>
      </c>
      <c r="B1927" t="s">
        <v>9048</v>
      </c>
      <c r="C1927" t="s">
        <v>342</v>
      </c>
      <c r="D1927" t="s">
        <v>331</v>
      </c>
      <c r="E1927" s="277">
        <v>253.46</v>
      </c>
    </row>
    <row r="1928" spans="1:5" x14ac:dyDescent="0.25">
      <c r="A1928">
        <v>43484</v>
      </c>
      <c r="B1928" t="s">
        <v>9049</v>
      </c>
      <c r="C1928" t="s">
        <v>341</v>
      </c>
      <c r="D1928" t="s">
        <v>331</v>
      </c>
      <c r="E1928" s="277">
        <v>1.1399999999999999</v>
      </c>
    </row>
    <row r="1929" spans="1:5" x14ac:dyDescent="0.25">
      <c r="A1929">
        <v>43496</v>
      </c>
      <c r="B1929" t="s">
        <v>9050</v>
      </c>
      <c r="C1929" t="s">
        <v>342</v>
      </c>
      <c r="D1929" t="s">
        <v>331</v>
      </c>
      <c r="E1929" s="277">
        <v>214.4</v>
      </c>
    </row>
    <row r="1930" spans="1:5" x14ac:dyDescent="0.25">
      <c r="A1930">
        <v>43485</v>
      </c>
      <c r="B1930" t="s">
        <v>9051</v>
      </c>
      <c r="C1930" t="s">
        <v>341</v>
      </c>
      <c r="D1930" t="s">
        <v>331</v>
      </c>
      <c r="E1930" s="277">
        <v>1.01</v>
      </c>
    </row>
    <row r="1931" spans="1:5" x14ac:dyDescent="0.25">
      <c r="A1931">
        <v>43497</v>
      </c>
      <c r="B1931" t="s">
        <v>9052</v>
      </c>
      <c r="C1931" t="s">
        <v>342</v>
      </c>
      <c r="D1931" t="s">
        <v>331</v>
      </c>
      <c r="E1931" s="277">
        <v>189.52</v>
      </c>
    </row>
    <row r="1932" spans="1:5" x14ac:dyDescent="0.25">
      <c r="A1932">
        <v>43487</v>
      </c>
      <c r="B1932" t="s">
        <v>9053</v>
      </c>
      <c r="C1932" t="s">
        <v>341</v>
      </c>
      <c r="D1932" t="s">
        <v>331</v>
      </c>
      <c r="E1932" s="277">
        <v>1.17</v>
      </c>
    </row>
    <row r="1933" spans="1:5" x14ac:dyDescent="0.25">
      <c r="A1933">
        <v>43499</v>
      </c>
      <c r="B1933" t="s">
        <v>9054</v>
      </c>
      <c r="C1933" t="s">
        <v>342</v>
      </c>
      <c r="D1933" t="s">
        <v>331</v>
      </c>
      <c r="E1933" s="277">
        <v>221.51</v>
      </c>
    </row>
    <row r="1934" spans="1:5" x14ac:dyDescent="0.25">
      <c r="A1934">
        <v>43486</v>
      </c>
      <c r="B1934" t="s">
        <v>9055</v>
      </c>
      <c r="C1934" t="s">
        <v>341</v>
      </c>
      <c r="D1934" t="s">
        <v>331</v>
      </c>
      <c r="E1934" s="277">
        <v>0.71</v>
      </c>
    </row>
    <row r="1935" spans="1:5" x14ac:dyDescent="0.25">
      <c r="A1935">
        <v>43498</v>
      </c>
      <c r="B1935" t="s">
        <v>9056</v>
      </c>
      <c r="C1935" t="s">
        <v>342</v>
      </c>
      <c r="D1935" t="s">
        <v>331</v>
      </c>
      <c r="E1935" s="277">
        <v>133.44999999999999</v>
      </c>
    </row>
    <row r="1936" spans="1:5" x14ac:dyDescent="0.25">
      <c r="A1936">
        <v>43488</v>
      </c>
      <c r="B1936" t="s">
        <v>9057</v>
      </c>
      <c r="C1936" t="s">
        <v>341</v>
      </c>
      <c r="D1936" t="s">
        <v>331</v>
      </c>
      <c r="E1936" s="277">
        <v>0.82</v>
      </c>
    </row>
    <row r="1937" spans="1:5" x14ac:dyDescent="0.25">
      <c r="A1937">
        <v>43500</v>
      </c>
      <c r="B1937" t="s">
        <v>9058</v>
      </c>
      <c r="C1937" t="s">
        <v>342</v>
      </c>
      <c r="D1937" t="s">
        <v>331</v>
      </c>
      <c r="E1937" s="277">
        <v>154.53</v>
      </c>
    </row>
    <row r="1938" spans="1:5" x14ac:dyDescent="0.25">
      <c r="A1938">
        <v>43489</v>
      </c>
      <c r="B1938" t="s">
        <v>9059</v>
      </c>
      <c r="C1938" t="s">
        <v>341</v>
      </c>
      <c r="D1938" t="s">
        <v>331</v>
      </c>
      <c r="E1938" s="277">
        <v>1.17</v>
      </c>
    </row>
    <row r="1939" spans="1:5" x14ac:dyDescent="0.25">
      <c r="A1939">
        <v>43501</v>
      </c>
      <c r="B1939" t="s">
        <v>9060</v>
      </c>
      <c r="C1939" t="s">
        <v>342</v>
      </c>
      <c r="D1939" t="s">
        <v>331</v>
      </c>
      <c r="E1939" s="277">
        <v>220.75</v>
      </c>
    </row>
    <row r="1940" spans="1:5" x14ac:dyDescent="0.25">
      <c r="A1940">
        <v>43490</v>
      </c>
      <c r="B1940" t="s">
        <v>9061</v>
      </c>
      <c r="C1940" t="s">
        <v>341</v>
      </c>
      <c r="D1940" t="s">
        <v>331</v>
      </c>
      <c r="E1940" s="277">
        <v>1.68</v>
      </c>
    </row>
    <row r="1941" spans="1:5" x14ac:dyDescent="0.25">
      <c r="A1941">
        <v>43502</v>
      </c>
      <c r="B1941" t="s">
        <v>9062</v>
      </c>
      <c r="C1941" t="s">
        <v>342</v>
      </c>
      <c r="D1941" t="s">
        <v>331</v>
      </c>
      <c r="E1941" s="277">
        <v>316.25</v>
      </c>
    </row>
    <row r="1942" spans="1:5" x14ac:dyDescent="0.25">
      <c r="A1942">
        <v>43491</v>
      </c>
      <c r="B1942" t="s">
        <v>9063</v>
      </c>
      <c r="C1942" t="s">
        <v>341</v>
      </c>
      <c r="D1942" t="s">
        <v>331</v>
      </c>
      <c r="E1942" s="277">
        <v>1.25</v>
      </c>
    </row>
    <row r="1943" spans="1:5" x14ac:dyDescent="0.25">
      <c r="A1943">
        <v>43503</v>
      </c>
      <c r="B1943" t="s">
        <v>9064</v>
      </c>
      <c r="C1943" t="s">
        <v>342</v>
      </c>
      <c r="D1943" t="s">
        <v>331</v>
      </c>
      <c r="E1943" s="277">
        <v>235.5</v>
      </c>
    </row>
    <row r="1944" spans="1:5" x14ac:dyDescent="0.25">
      <c r="A1944">
        <v>43492</v>
      </c>
      <c r="B1944" t="s">
        <v>9065</v>
      </c>
      <c r="C1944" t="s">
        <v>341</v>
      </c>
      <c r="D1944" t="s">
        <v>331</v>
      </c>
      <c r="E1944" s="277">
        <v>1.68</v>
      </c>
    </row>
    <row r="1945" spans="1:5" x14ac:dyDescent="0.25">
      <c r="A1945">
        <v>43504</v>
      </c>
      <c r="B1945" t="s">
        <v>9066</v>
      </c>
      <c r="C1945" t="s">
        <v>342</v>
      </c>
      <c r="D1945" t="s">
        <v>331</v>
      </c>
      <c r="E1945" s="277">
        <v>317.67</v>
      </c>
    </row>
    <row r="1946" spans="1:5" x14ac:dyDescent="0.25">
      <c r="A1946">
        <v>43493</v>
      </c>
      <c r="B1946" t="s">
        <v>9067</v>
      </c>
      <c r="C1946" t="s">
        <v>341</v>
      </c>
      <c r="D1946" t="s">
        <v>331</v>
      </c>
      <c r="E1946" s="277">
        <v>0.67</v>
      </c>
    </row>
    <row r="1947" spans="1:5" x14ac:dyDescent="0.25">
      <c r="A1947">
        <v>43505</v>
      </c>
      <c r="B1947" t="s">
        <v>9068</v>
      </c>
      <c r="C1947" t="s">
        <v>342</v>
      </c>
      <c r="D1947" t="s">
        <v>331</v>
      </c>
      <c r="E1947" s="277">
        <v>126.7</v>
      </c>
    </row>
    <row r="1948" spans="1:5" x14ac:dyDescent="0.25">
      <c r="A1948">
        <v>37774</v>
      </c>
      <c r="B1948" t="s">
        <v>9069</v>
      </c>
      <c r="C1948" t="s">
        <v>330</v>
      </c>
      <c r="D1948" t="s">
        <v>334</v>
      </c>
      <c r="E1948" s="278">
        <v>532558.19999999995</v>
      </c>
    </row>
    <row r="1949" spans="1:5" x14ac:dyDescent="0.25">
      <c r="A1949">
        <v>38630</v>
      </c>
      <c r="B1949" t="s">
        <v>9070</v>
      </c>
      <c r="C1949" t="s">
        <v>330</v>
      </c>
      <c r="D1949" t="s">
        <v>334</v>
      </c>
      <c r="E1949" s="278">
        <v>1739843.75</v>
      </c>
    </row>
    <row r="1950" spans="1:5" x14ac:dyDescent="0.25">
      <c r="A1950">
        <v>38629</v>
      </c>
      <c r="B1950" t="s">
        <v>9071</v>
      </c>
      <c r="C1950" t="s">
        <v>330</v>
      </c>
      <c r="D1950" t="s">
        <v>334</v>
      </c>
      <c r="E1950" s="278">
        <v>2589843.75</v>
      </c>
    </row>
    <row r="1951" spans="1:5" x14ac:dyDescent="0.25">
      <c r="A1951">
        <v>38476</v>
      </c>
      <c r="B1951" t="s">
        <v>9072</v>
      </c>
      <c r="C1951" t="s">
        <v>330</v>
      </c>
      <c r="D1951" t="s">
        <v>332</v>
      </c>
      <c r="E1951" s="277">
        <v>399.27</v>
      </c>
    </row>
    <row r="1952" spans="1:5" x14ac:dyDescent="0.25">
      <c r="A1952">
        <v>38477</v>
      </c>
      <c r="B1952" t="s">
        <v>9073</v>
      </c>
      <c r="C1952" t="s">
        <v>330</v>
      </c>
      <c r="D1952" t="s">
        <v>332</v>
      </c>
      <c r="E1952" s="278">
        <v>1130.74</v>
      </c>
    </row>
    <row r="1953" spans="1:5" x14ac:dyDescent="0.25">
      <c r="A1953">
        <v>40635</v>
      </c>
      <c r="B1953" t="s">
        <v>9074</v>
      </c>
      <c r="C1953" t="s">
        <v>330</v>
      </c>
      <c r="D1953" t="s">
        <v>334</v>
      </c>
      <c r="E1953" s="278">
        <v>996650.5</v>
      </c>
    </row>
    <row r="1954" spans="1:5" x14ac:dyDescent="0.25">
      <c r="A1954">
        <v>36483</v>
      </c>
      <c r="B1954" t="s">
        <v>9075</v>
      </c>
      <c r="C1954" t="s">
        <v>330</v>
      </c>
      <c r="D1954" t="s">
        <v>334</v>
      </c>
      <c r="E1954" s="278">
        <v>903125</v>
      </c>
    </row>
    <row r="1955" spans="1:5" x14ac:dyDescent="0.25">
      <c r="A1955">
        <v>14525</v>
      </c>
      <c r="B1955" t="s">
        <v>9076</v>
      </c>
      <c r="C1955" t="s">
        <v>330</v>
      </c>
      <c r="D1955" t="s">
        <v>334</v>
      </c>
      <c r="E1955" s="278">
        <v>945625</v>
      </c>
    </row>
    <row r="1956" spans="1:5" x14ac:dyDescent="0.25">
      <c r="A1956">
        <v>36482</v>
      </c>
      <c r="B1956" t="s">
        <v>9077</v>
      </c>
      <c r="C1956" t="s">
        <v>330</v>
      </c>
      <c r="D1956" t="s">
        <v>334</v>
      </c>
      <c r="E1956" s="278">
        <v>811005.14</v>
      </c>
    </row>
    <row r="1957" spans="1:5" x14ac:dyDescent="0.25">
      <c r="A1957">
        <v>36408</v>
      </c>
      <c r="B1957" t="s">
        <v>9078</v>
      </c>
      <c r="C1957" t="s">
        <v>330</v>
      </c>
      <c r="D1957" t="s">
        <v>334</v>
      </c>
      <c r="E1957" s="278">
        <v>969000</v>
      </c>
    </row>
    <row r="1958" spans="1:5" x14ac:dyDescent="0.25">
      <c r="A1958">
        <v>2723</v>
      </c>
      <c r="B1958" t="s">
        <v>9079</v>
      </c>
      <c r="C1958" t="s">
        <v>330</v>
      </c>
      <c r="D1958" t="s">
        <v>334</v>
      </c>
      <c r="E1958" s="278">
        <v>743750</v>
      </c>
    </row>
    <row r="1959" spans="1:5" x14ac:dyDescent="0.25">
      <c r="A1959">
        <v>36481</v>
      </c>
      <c r="B1959" t="s">
        <v>9080</v>
      </c>
      <c r="C1959" t="s">
        <v>330</v>
      </c>
      <c r="D1959" t="s">
        <v>334</v>
      </c>
      <c r="E1959" s="278">
        <v>887187.5</v>
      </c>
    </row>
    <row r="1960" spans="1:5" x14ac:dyDescent="0.25">
      <c r="A1960">
        <v>10685</v>
      </c>
      <c r="B1960" t="s">
        <v>9081</v>
      </c>
      <c r="C1960" t="s">
        <v>330</v>
      </c>
      <c r="D1960" t="s">
        <v>334</v>
      </c>
      <c r="E1960" s="278">
        <v>850000</v>
      </c>
    </row>
    <row r="1961" spans="1:5" x14ac:dyDescent="0.25">
      <c r="A1961">
        <v>40636</v>
      </c>
      <c r="B1961" t="s">
        <v>9082</v>
      </c>
      <c r="C1961" t="s">
        <v>330</v>
      </c>
      <c r="D1961" t="s">
        <v>334</v>
      </c>
      <c r="E1961" s="278">
        <v>959463</v>
      </c>
    </row>
    <row r="1962" spans="1:5" x14ac:dyDescent="0.25">
      <c r="A1962">
        <v>4111</v>
      </c>
      <c r="B1962" t="s">
        <v>9083</v>
      </c>
      <c r="C1962" t="s">
        <v>330</v>
      </c>
      <c r="D1962" t="s">
        <v>332</v>
      </c>
      <c r="E1962" s="277">
        <v>55.62</v>
      </c>
    </row>
    <row r="1963" spans="1:5" x14ac:dyDescent="0.25">
      <c r="A1963">
        <v>44538</v>
      </c>
      <c r="B1963" t="s">
        <v>9084</v>
      </c>
      <c r="C1963" t="s">
        <v>330</v>
      </c>
      <c r="D1963" t="s">
        <v>332</v>
      </c>
      <c r="E1963" s="277">
        <v>46.12</v>
      </c>
    </row>
    <row r="1964" spans="1:5" x14ac:dyDescent="0.25">
      <c r="A1964">
        <v>12</v>
      </c>
      <c r="B1964" t="s">
        <v>9085</v>
      </c>
      <c r="C1964" t="s">
        <v>330</v>
      </c>
      <c r="D1964" t="s">
        <v>331</v>
      </c>
      <c r="E1964" s="277">
        <v>13.49</v>
      </c>
    </row>
    <row r="1965" spans="1:5" x14ac:dyDescent="0.25">
      <c r="A1965">
        <v>37554</v>
      </c>
      <c r="B1965" t="s">
        <v>9086</v>
      </c>
      <c r="C1965" t="s">
        <v>330</v>
      </c>
      <c r="D1965" t="s">
        <v>334</v>
      </c>
      <c r="E1965" s="277">
        <v>338.22</v>
      </c>
    </row>
    <row r="1966" spans="1:5" x14ac:dyDescent="0.25">
      <c r="A1966">
        <v>37555</v>
      </c>
      <c r="B1966" t="s">
        <v>9087</v>
      </c>
      <c r="C1966" t="s">
        <v>330</v>
      </c>
      <c r="D1966" t="s">
        <v>334</v>
      </c>
      <c r="E1966" s="277">
        <v>411.42</v>
      </c>
    </row>
    <row r="1967" spans="1:5" x14ac:dyDescent="0.25">
      <c r="A1967">
        <v>10902</v>
      </c>
      <c r="B1967" t="s">
        <v>9088</v>
      </c>
      <c r="C1967" t="s">
        <v>330</v>
      </c>
      <c r="D1967" t="s">
        <v>334</v>
      </c>
      <c r="E1967" s="277">
        <v>103.24</v>
      </c>
    </row>
    <row r="1968" spans="1:5" x14ac:dyDescent="0.25">
      <c r="A1968">
        <v>20965</v>
      </c>
      <c r="B1968" t="s">
        <v>9089</v>
      </c>
      <c r="C1968" t="s">
        <v>330</v>
      </c>
      <c r="D1968" t="s">
        <v>334</v>
      </c>
      <c r="E1968" s="277">
        <v>104.2</v>
      </c>
    </row>
    <row r="1969" spans="1:5" x14ac:dyDescent="0.25">
      <c r="A1969">
        <v>20966</v>
      </c>
      <c r="B1969" t="s">
        <v>9090</v>
      </c>
      <c r="C1969" t="s">
        <v>330</v>
      </c>
      <c r="D1969" t="s">
        <v>334</v>
      </c>
      <c r="E1969" s="277">
        <v>112.19</v>
      </c>
    </row>
    <row r="1970" spans="1:5" x14ac:dyDescent="0.25">
      <c r="A1970">
        <v>10903</v>
      </c>
      <c r="B1970" t="s">
        <v>9091</v>
      </c>
      <c r="C1970" t="s">
        <v>330</v>
      </c>
      <c r="D1970" t="s">
        <v>334</v>
      </c>
      <c r="E1970" s="277">
        <v>170.05</v>
      </c>
    </row>
    <row r="1971" spans="1:5" x14ac:dyDescent="0.25">
      <c r="A1971">
        <v>20967</v>
      </c>
      <c r="B1971" t="s">
        <v>9092</v>
      </c>
      <c r="C1971" t="s">
        <v>330</v>
      </c>
      <c r="D1971" t="s">
        <v>334</v>
      </c>
      <c r="E1971" s="277">
        <v>170.05</v>
      </c>
    </row>
    <row r="1972" spans="1:5" x14ac:dyDescent="0.25">
      <c r="A1972">
        <v>20968</v>
      </c>
      <c r="B1972" t="s">
        <v>9093</v>
      </c>
      <c r="C1972" t="s">
        <v>330</v>
      </c>
      <c r="D1972" t="s">
        <v>334</v>
      </c>
      <c r="E1972" s="277">
        <v>186.51</v>
      </c>
    </row>
    <row r="1973" spans="1:5" x14ac:dyDescent="0.25">
      <c r="A1973">
        <v>11359</v>
      </c>
      <c r="B1973" t="s">
        <v>9094</v>
      </c>
      <c r="C1973" t="s">
        <v>330</v>
      </c>
      <c r="D1973" t="s">
        <v>331</v>
      </c>
      <c r="E1973" s="277">
        <v>838.5</v>
      </c>
    </row>
    <row r="1974" spans="1:5" x14ac:dyDescent="0.25">
      <c r="A1974">
        <v>39017</v>
      </c>
      <c r="B1974" t="s">
        <v>9095</v>
      </c>
      <c r="C1974" t="s">
        <v>330</v>
      </c>
      <c r="D1974" t="s">
        <v>334</v>
      </c>
      <c r="E1974" s="277">
        <v>0.22</v>
      </c>
    </row>
    <row r="1975" spans="1:5" x14ac:dyDescent="0.25">
      <c r="A1975">
        <v>39315</v>
      </c>
      <c r="B1975" t="s">
        <v>9096</v>
      </c>
      <c r="C1975" t="s">
        <v>330</v>
      </c>
      <c r="D1975" t="s">
        <v>334</v>
      </c>
      <c r="E1975" s="277">
        <v>0.35</v>
      </c>
    </row>
    <row r="1976" spans="1:5" x14ac:dyDescent="0.25">
      <c r="A1976">
        <v>39016</v>
      </c>
      <c r="B1976" t="s">
        <v>9097</v>
      </c>
      <c r="C1976" t="s">
        <v>330</v>
      </c>
      <c r="D1976" t="s">
        <v>334</v>
      </c>
      <c r="E1976" s="277">
        <v>0.36</v>
      </c>
    </row>
    <row r="1977" spans="1:5" x14ac:dyDescent="0.25">
      <c r="A1977">
        <v>39481</v>
      </c>
      <c r="B1977" t="s">
        <v>9098</v>
      </c>
      <c r="C1977" t="s">
        <v>330</v>
      </c>
      <c r="D1977" t="s">
        <v>334</v>
      </c>
      <c r="E1977" s="277">
        <v>1.74</v>
      </c>
    </row>
    <row r="1978" spans="1:5" x14ac:dyDescent="0.25">
      <c r="A1978">
        <v>39013</v>
      </c>
      <c r="B1978" t="s">
        <v>12951</v>
      </c>
      <c r="C1978" t="s">
        <v>330</v>
      </c>
      <c r="D1978" t="s">
        <v>334</v>
      </c>
      <c r="E1978" s="277">
        <v>1.48</v>
      </c>
    </row>
    <row r="1979" spans="1:5" x14ac:dyDescent="0.25">
      <c r="A1979">
        <v>44919</v>
      </c>
      <c r="B1979" t="s">
        <v>12952</v>
      </c>
      <c r="C1979" t="s">
        <v>330</v>
      </c>
      <c r="D1979" t="s">
        <v>334</v>
      </c>
      <c r="E1979" s="277">
        <v>2.77</v>
      </c>
    </row>
    <row r="1980" spans="1:5" x14ac:dyDescent="0.25">
      <c r="A1980">
        <v>40433</v>
      </c>
      <c r="B1980" t="s">
        <v>9099</v>
      </c>
      <c r="C1980" t="s">
        <v>330</v>
      </c>
      <c r="D1980" t="s">
        <v>334</v>
      </c>
      <c r="E1980" s="277">
        <v>1.53</v>
      </c>
    </row>
    <row r="1981" spans="1:5" x14ac:dyDescent="0.25">
      <c r="A1981">
        <v>20219</v>
      </c>
      <c r="B1981" t="s">
        <v>9100</v>
      </c>
      <c r="C1981" t="s">
        <v>330</v>
      </c>
      <c r="D1981" t="s">
        <v>334</v>
      </c>
      <c r="E1981" s="278">
        <v>106150</v>
      </c>
    </row>
    <row r="1982" spans="1:5" x14ac:dyDescent="0.25">
      <c r="A1982">
        <v>36484</v>
      </c>
      <c r="B1982" t="s">
        <v>9101</v>
      </c>
      <c r="C1982" t="s">
        <v>330</v>
      </c>
      <c r="D1982" t="s">
        <v>334</v>
      </c>
      <c r="E1982" s="278">
        <v>225337.12</v>
      </c>
    </row>
    <row r="1983" spans="1:5" x14ac:dyDescent="0.25">
      <c r="A1983">
        <v>38367</v>
      </c>
      <c r="B1983" t="s">
        <v>9102</v>
      </c>
      <c r="C1983" t="s">
        <v>330</v>
      </c>
      <c r="D1983" t="s">
        <v>332</v>
      </c>
      <c r="E1983" s="277">
        <v>21.45</v>
      </c>
    </row>
    <row r="1984" spans="1:5" x14ac:dyDescent="0.25">
      <c r="A1984">
        <v>38368</v>
      </c>
      <c r="B1984" t="s">
        <v>9103</v>
      </c>
      <c r="C1984" t="s">
        <v>330</v>
      </c>
      <c r="D1984" t="s">
        <v>332</v>
      </c>
      <c r="E1984" s="277">
        <v>7.22</v>
      </c>
    </row>
    <row r="1985" spans="1:5" x14ac:dyDescent="0.25">
      <c r="A1985">
        <v>38091</v>
      </c>
      <c r="B1985" t="s">
        <v>9104</v>
      </c>
      <c r="C1985" t="s">
        <v>330</v>
      </c>
      <c r="D1985" t="s">
        <v>332</v>
      </c>
      <c r="E1985" s="277">
        <v>2.4500000000000002</v>
      </c>
    </row>
    <row r="1986" spans="1:5" x14ac:dyDescent="0.25">
      <c r="A1986">
        <v>38095</v>
      </c>
      <c r="B1986" t="s">
        <v>9105</v>
      </c>
      <c r="C1986" t="s">
        <v>330</v>
      </c>
      <c r="D1986" t="s">
        <v>332</v>
      </c>
      <c r="E1986" s="277">
        <v>5.19</v>
      </c>
    </row>
    <row r="1987" spans="1:5" x14ac:dyDescent="0.25">
      <c r="A1987">
        <v>38092</v>
      </c>
      <c r="B1987" t="s">
        <v>9106</v>
      </c>
      <c r="C1987" t="s">
        <v>330</v>
      </c>
      <c r="D1987" t="s">
        <v>332</v>
      </c>
      <c r="E1987" s="277">
        <v>2.3199999999999998</v>
      </c>
    </row>
    <row r="1988" spans="1:5" x14ac:dyDescent="0.25">
      <c r="A1988">
        <v>38093</v>
      </c>
      <c r="B1988" t="s">
        <v>9107</v>
      </c>
      <c r="C1988" t="s">
        <v>330</v>
      </c>
      <c r="D1988" t="s">
        <v>332</v>
      </c>
      <c r="E1988" s="277">
        <v>2.4</v>
      </c>
    </row>
    <row r="1989" spans="1:5" x14ac:dyDescent="0.25">
      <c r="A1989">
        <v>38096</v>
      </c>
      <c r="B1989" t="s">
        <v>9108</v>
      </c>
      <c r="C1989" t="s">
        <v>330</v>
      </c>
      <c r="D1989" t="s">
        <v>332</v>
      </c>
      <c r="E1989" s="277">
        <v>5.58</v>
      </c>
    </row>
    <row r="1990" spans="1:5" x14ac:dyDescent="0.25">
      <c r="A1990">
        <v>38094</v>
      </c>
      <c r="B1990" t="s">
        <v>9109</v>
      </c>
      <c r="C1990" t="s">
        <v>330</v>
      </c>
      <c r="D1990" t="s">
        <v>332</v>
      </c>
      <c r="E1990" s="277">
        <v>2.95</v>
      </c>
    </row>
    <row r="1991" spans="1:5" x14ac:dyDescent="0.25">
      <c r="A1991">
        <v>38097</v>
      </c>
      <c r="B1991" t="s">
        <v>9110</v>
      </c>
      <c r="C1991" t="s">
        <v>330</v>
      </c>
      <c r="D1991" t="s">
        <v>332</v>
      </c>
      <c r="E1991" s="277">
        <v>5.98</v>
      </c>
    </row>
    <row r="1992" spans="1:5" x14ac:dyDescent="0.25">
      <c r="A1992">
        <v>38098</v>
      </c>
      <c r="B1992" t="s">
        <v>9111</v>
      </c>
      <c r="C1992" t="s">
        <v>330</v>
      </c>
      <c r="D1992" t="s">
        <v>332</v>
      </c>
      <c r="E1992" s="277">
        <v>5.98</v>
      </c>
    </row>
    <row r="1993" spans="1:5" x14ac:dyDescent="0.25">
      <c r="A1993">
        <v>11186</v>
      </c>
      <c r="B1993" t="s">
        <v>9112</v>
      </c>
      <c r="C1993" t="s">
        <v>333</v>
      </c>
      <c r="D1993" t="s">
        <v>332</v>
      </c>
      <c r="E1993" s="277">
        <v>344</v>
      </c>
    </row>
    <row r="1994" spans="1:5" x14ac:dyDescent="0.25">
      <c r="A1994">
        <v>11558</v>
      </c>
      <c r="B1994" t="s">
        <v>9113</v>
      </c>
      <c r="C1994" t="s">
        <v>347</v>
      </c>
      <c r="D1994" t="s">
        <v>332</v>
      </c>
      <c r="E1994" s="277">
        <v>14.11</v>
      </c>
    </row>
    <row r="1995" spans="1:5" x14ac:dyDescent="0.25">
      <c r="A1995">
        <v>11557</v>
      </c>
      <c r="B1995" t="s">
        <v>9114</v>
      </c>
      <c r="C1995" t="s">
        <v>347</v>
      </c>
      <c r="D1995" t="s">
        <v>332</v>
      </c>
      <c r="E1995" s="277">
        <v>35.729999999999997</v>
      </c>
    </row>
    <row r="1996" spans="1:5" x14ac:dyDescent="0.25">
      <c r="A1996">
        <v>2759</v>
      </c>
      <c r="B1996" t="s">
        <v>9115</v>
      </c>
      <c r="C1996" t="s">
        <v>330</v>
      </c>
      <c r="D1996" t="s">
        <v>334</v>
      </c>
      <c r="E1996" s="277">
        <v>10.43</v>
      </c>
    </row>
    <row r="1997" spans="1:5" x14ac:dyDescent="0.25">
      <c r="A1997">
        <v>38124</v>
      </c>
      <c r="B1997" t="s">
        <v>9116</v>
      </c>
      <c r="C1997" t="s">
        <v>330</v>
      </c>
      <c r="D1997" t="s">
        <v>331</v>
      </c>
      <c r="E1997" s="277">
        <v>40</v>
      </c>
    </row>
    <row r="1998" spans="1:5" x14ac:dyDescent="0.25">
      <c r="A1998">
        <v>38380</v>
      </c>
      <c r="B1998" t="s">
        <v>9117</v>
      </c>
      <c r="C1998" t="s">
        <v>330</v>
      </c>
      <c r="D1998" t="s">
        <v>332</v>
      </c>
      <c r="E1998" s="277">
        <v>34.08</v>
      </c>
    </row>
    <row r="1999" spans="1:5" x14ac:dyDescent="0.25">
      <c r="A1999">
        <v>42429</v>
      </c>
      <c r="B1999" t="s">
        <v>9118</v>
      </c>
      <c r="C1999" t="s">
        <v>330</v>
      </c>
      <c r="D1999" t="s">
        <v>334</v>
      </c>
      <c r="E1999" s="278">
        <v>5972.04</v>
      </c>
    </row>
    <row r="2000" spans="1:5" x14ac:dyDescent="0.25">
      <c r="A2000">
        <v>39616</v>
      </c>
      <c r="B2000" t="s">
        <v>9119</v>
      </c>
      <c r="C2000" t="s">
        <v>330</v>
      </c>
      <c r="D2000" t="s">
        <v>334</v>
      </c>
      <c r="E2000" s="277">
        <v>549.5</v>
      </c>
    </row>
    <row r="2001" spans="1:5" x14ac:dyDescent="0.25">
      <c r="A2001">
        <v>39618</v>
      </c>
      <c r="B2001" t="s">
        <v>9120</v>
      </c>
      <c r="C2001" t="s">
        <v>330</v>
      </c>
      <c r="D2001" t="s">
        <v>334</v>
      </c>
      <c r="E2001" s="277">
        <v>996.7</v>
      </c>
    </row>
    <row r="2002" spans="1:5" x14ac:dyDescent="0.25">
      <c r="A2002">
        <v>39619</v>
      </c>
      <c r="B2002" t="s">
        <v>9121</v>
      </c>
      <c r="C2002" t="s">
        <v>330</v>
      </c>
      <c r="D2002" t="s">
        <v>334</v>
      </c>
      <c r="E2002" s="278">
        <v>1365.07</v>
      </c>
    </row>
    <row r="2003" spans="1:5" x14ac:dyDescent="0.25">
      <c r="A2003">
        <v>39613</v>
      </c>
      <c r="B2003" t="s">
        <v>9122</v>
      </c>
      <c r="C2003" t="s">
        <v>330</v>
      </c>
      <c r="D2003" t="s">
        <v>334</v>
      </c>
      <c r="E2003" s="277">
        <v>218.27</v>
      </c>
    </row>
    <row r="2004" spans="1:5" x14ac:dyDescent="0.25">
      <c r="A2004">
        <v>39614</v>
      </c>
      <c r="B2004" t="s">
        <v>9123</v>
      </c>
      <c r="C2004" t="s">
        <v>330</v>
      </c>
      <c r="D2004" t="s">
        <v>334</v>
      </c>
      <c r="E2004" s="277">
        <v>318.44</v>
      </c>
    </row>
    <row r="2005" spans="1:5" x14ac:dyDescent="0.25">
      <c r="A2005">
        <v>38538</v>
      </c>
      <c r="B2005" t="s">
        <v>9124</v>
      </c>
      <c r="C2005" t="s">
        <v>335</v>
      </c>
      <c r="D2005" t="s">
        <v>334</v>
      </c>
      <c r="E2005" s="277">
        <v>75.8</v>
      </c>
    </row>
    <row r="2006" spans="1:5" x14ac:dyDescent="0.25">
      <c r="A2006">
        <v>38539</v>
      </c>
      <c r="B2006" t="s">
        <v>9125</v>
      </c>
      <c r="C2006" t="s">
        <v>335</v>
      </c>
      <c r="D2006" t="s">
        <v>334</v>
      </c>
      <c r="E2006" s="277">
        <v>103.07</v>
      </c>
    </row>
    <row r="2007" spans="1:5" x14ac:dyDescent="0.25">
      <c r="A2007">
        <v>38540</v>
      </c>
      <c r="B2007" t="s">
        <v>9126</v>
      </c>
      <c r="C2007" t="s">
        <v>335</v>
      </c>
      <c r="D2007" t="s">
        <v>334</v>
      </c>
      <c r="E2007" s="277">
        <v>264.16000000000003</v>
      </c>
    </row>
    <row r="2008" spans="1:5" x14ac:dyDescent="0.25">
      <c r="A2008">
        <v>38384</v>
      </c>
      <c r="B2008" t="s">
        <v>9127</v>
      </c>
      <c r="C2008" t="s">
        <v>330</v>
      </c>
      <c r="D2008" t="s">
        <v>332</v>
      </c>
      <c r="E2008" s="277">
        <v>18.71</v>
      </c>
    </row>
    <row r="2009" spans="1:5" x14ac:dyDescent="0.25">
      <c r="A2009">
        <v>13</v>
      </c>
      <c r="B2009" t="s">
        <v>9128</v>
      </c>
      <c r="C2009" t="s">
        <v>336</v>
      </c>
      <c r="D2009" t="s">
        <v>332</v>
      </c>
      <c r="E2009" s="277">
        <v>20.77</v>
      </c>
    </row>
    <row r="2010" spans="1:5" x14ac:dyDescent="0.25">
      <c r="A2010">
        <v>2762</v>
      </c>
      <c r="B2010" t="s">
        <v>9129</v>
      </c>
      <c r="C2010" t="s">
        <v>335</v>
      </c>
      <c r="D2010" t="s">
        <v>334</v>
      </c>
      <c r="E2010" s="277">
        <v>13.03</v>
      </c>
    </row>
    <row r="2011" spans="1:5" x14ac:dyDescent="0.25">
      <c r="A2011">
        <v>21142</v>
      </c>
      <c r="B2011" t="s">
        <v>9130</v>
      </c>
      <c r="C2011" t="s">
        <v>330</v>
      </c>
      <c r="D2011" t="s">
        <v>332</v>
      </c>
      <c r="E2011" s="277">
        <v>41.95</v>
      </c>
    </row>
    <row r="2012" spans="1:5" x14ac:dyDescent="0.25">
      <c r="A2012">
        <v>4223</v>
      </c>
      <c r="B2012" t="s">
        <v>9131</v>
      </c>
      <c r="C2012" t="s">
        <v>337</v>
      </c>
      <c r="D2012" t="s">
        <v>331</v>
      </c>
      <c r="E2012" s="277">
        <v>3.72</v>
      </c>
    </row>
    <row r="2013" spans="1:5" x14ac:dyDescent="0.25">
      <c r="A2013">
        <v>37372</v>
      </c>
      <c r="B2013" t="s">
        <v>12953</v>
      </c>
      <c r="C2013" t="s">
        <v>341</v>
      </c>
      <c r="D2013" t="s">
        <v>331</v>
      </c>
      <c r="E2013" s="277">
        <v>1.1399999999999999</v>
      </c>
    </row>
    <row r="2014" spans="1:5" x14ac:dyDescent="0.25">
      <c r="A2014">
        <v>40863</v>
      </c>
      <c r="B2014" t="s">
        <v>12954</v>
      </c>
      <c r="C2014" t="s">
        <v>342</v>
      </c>
      <c r="D2014" t="s">
        <v>331</v>
      </c>
      <c r="E2014" s="277">
        <v>215.56</v>
      </c>
    </row>
    <row r="2015" spans="1:5" x14ac:dyDescent="0.25">
      <c r="A2015">
        <v>38475</v>
      </c>
      <c r="B2015" t="s">
        <v>9132</v>
      </c>
      <c r="C2015" t="s">
        <v>330</v>
      </c>
      <c r="D2015" t="s">
        <v>332</v>
      </c>
      <c r="E2015" s="277">
        <v>30.64</v>
      </c>
    </row>
    <row r="2016" spans="1:5" x14ac:dyDescent="0.25">
      <c r="A2016">
        <v>38474</v>
      </c>
      <c r="B2016" t="s">
        <v>9133</v>
      </c>
      <c r="C2016" t="s">
        <v>330</v>
      </c>
      <c r="D2016" t="s">
        <v>332</v>
      </c>
      <c r="E2016" s="277">
        <v>37.880000000000003</v>
      </c>
    </row>
    <row r="2017" spans="1:5" x14ac:dyDescent="0.25">
      <c r="A2017">
        <v>10886</v>
      </c>
      <c r="B2017" t="s">
        <v>9134</v>
      </c>
      <c r="C2017" t="s">
        <v>330</v>
      </c>
      <c r="D2017" t="s">
        <v>332</v>
      </c>
      <c r="E2017" s="277">
        <v>183.75</v>
      </c>
    </row>
    <row r="2018" spans="1:5" x14ac:dyDescent="0.25">
      <c r="A2018">
        <v>10888</v>
      </c>
      <c r="B2018" t="s">
        <v>9135</v>
      </c>
      <c r="C2018" t="s">
        <v>330</v>
      </c>
      <c r="D2018" t="s">
        <v>332</v>
      </c>
      <c r="E2018" s="277">
        <v>581.53</v>
      </c>
    </row>
    <row r="2019" spans="1:5" x14ac:dyDescent="0.25">
      <c r="A2019">
        <v>10889</v>
      </c>
      <c r="B2019" t="s">
        <v>9136</v>
      </c>
      <c r="C2019" t="s">
        <v>330</v>
      </c>
      <c r="D2019" t="s">
        <v>332</v>
      </c>
      <c r="E2019" s="277">
        <v>630</v>
      </c>
    </row>
    <row r="2020" spans="1:5" x14ac:dyDescent="0.25">
      <c r="A2020">
        <v>10890</v>
      </c>
      <c r="B2020" t="s">
        <v>9137</v>
      </c>
      <c r="C2020" t="s">
        <v>330</v>
      </c>
      <c r="D2020" t="s">
        <v>332</v>
      </c>
      <c r="E2020" s="277">
        <v>290.76</v>
      </c>
    </row>
    <row r="2021" spans="1:5" x14ac:dyDescent="0.25">
      <c r="A2021">
        <v>10891</v>
      </c>
      <c r="B2021" t="s">
        <v>9138</v>
      </c>
      <c r="C2021" t="s">
        <v>330</v>
      </c>
      <c r="D2021" t="s">
        <v>332</v>
      </c>
      <c r="E2021" s="277">
        <v>177.69</v>
      </c>
    </row>
    <row r="2022" spans="1:5" x14ac:dyDescent="0.25">
      <c r="A2022">
        <v>10892</v>
      </c>
      <c r="B2022" t="s">
        <v>9139</v>
      </c>
      <c r="C2022" t="s">
        <v>330</v>
      </c>
      <c r="D2022" t="s">
        <v>331</v>
      </c>
      <c r="E2022" s="277">
        <v>210</v>
      </c>
    </row>
    <row r="2023" spans="1:5" x14ac:dyDescent="0.25">
      <c r="A2023">
        <v>20977</v>
      </c>
      <c r="B2023" t="s">
        <v>9140</v>
      </c>
      <c r="C2023" t="s">
        <v>330</v>
      </c>
      <c r="D2023" t="s">
        <v>332</v>
      </c>
      <c r="E2023" s="277">
        <v>250.38</v>
      </c>
    </row>
    <row r="2024" spans="1:5" x14ac:dyDescent="0.25">
      <c r="A2024">
        <v>3073</v>
      </c>
      <c r="B2024" t="s">
        <v>9141</v>
      </c>
      <c r="C2024" t="s">
        <v>330</v>
      </c>
      <c r="D2024" t="s">
        <v>334</v>
      </c>
      <c r="E2024" s="277">
        <v>210.77</v>
      </c>
    </row>
    <row r="2025" spans="1:5" x14ac:dyDescent="0.25">
      <c r="A2025">
        <v>3074</v>
      </c>
      <c r="B2025" t="s">
        <v>9142</v>
      </c>
      <c r="C2025" t="s">
        <v>330</v>
      </c>
      <c r="D2025" t="s">
        <v>334</v>
      </c>
      <c r="E2025" s="277">
        <v>133.07</v>
      </c>
    </row>
    <row r="2026" spans="1:5" x14ac:dyDescent="0.25">
      <c r="A2026">
        <v>3076</v>
      </c>
      <c r="B2026" t="s">
        <v>9143</v>
      </c>
      <c r="C2026" t="s">
        <v>330</v>
      </c>
      <c r="D2026" t="s">
        <v>334</v>
      </c>
      <c r="E2026" s="277">
        <v>173.28</v>
      </c>
    </row>
    <row r="2027" spans="1:5" x14ac:dyDescent="0.25">
      <c r="A2027">
        <v>3075</v>
      </c>
      <c r="B2027" t="s">
        <v>9144</v>
      </c>
      <c r="C2027" t="s">
        <v>330</v>
      </c>
      <c r="D2027" t="s">
        <v>334</v>
      </c>
      <c r="E2027" s="277">
        <v>109.5</v>
      </c>
    </row>
    <row r="2028" spans="1:5" x14ac:dyDescent="0.25">
      <c r="A2028">
        <v>10781</v>
      </c>
      <c r="B2028" t="s">
        <v>9145</v>
      </c>
      <c r="C2028" t="s">
        <v>330</v>
      </c>
      <c r="D2028" t="s">
        <v>334</v>
      </c>
      <c r="E2028" s="277">
        <v>14.85</v>
      </c>
    </row>
    <row r="2029" spans="1:5" x14ac:dyDescent="0.25">
      <c r="A2029">
        <v>43612</v>
      </c>
      <c r="B2029" t="s">
        <v>9146</v>
      </c>
      <c r="C2029" t="s">
        <v>364</v>
      </c>
      <c r="D2029" t="s">
        <v>332</v>
      </c>
      <c r="E2029" s="277">
        <v>145.58000000000001</v>
      </c>
    </row>
    <row r="2030" spans="1:5" x14ac:dyDescent="0.25">
      <c r="A2030">
        <v>43613</v>
      </c>
      <c r="B2030" t="s">
        <v>9147</v>
      </c>
      <c r="C2030" t="s">
        <v>364</v>
      </c>
      <c r="D2030" t="s">
        <v>332</v>
      </c>
      <c r="E2030" s="277">
        <v>120.52</v>
      </c>
    </row>
    <row r="2031" spans="1:5" x14ac:dyDescent="0.25">
      <c r="A2031">
        <v>11480</v>
      </c>
      <c r="B2031" t="s">
        <v>9148</v>
      </c>
      <c r="C2031" t="s">
        <v>364</v>
      </c>
      <c r="D2031" t="s">
        <v>332</v>
      </c>
      <c r="E2031" s="277">
        <v>184.96</v>
      </c>
    </row>
    <row r="2032" spans="1:5" x14ac:dyDescent="0.25">
      <c r="A2032">
        <v>11469</v>
      </c>
      <c r="B2032" t="s">
        <v>9149</v>
      </c>
      <c r="C2032" t="s">
        <v>330</v>
      </c>
      <c r="D2032" t="s">
        <v>332</v>
      </c>
      <c r="E2032" s="277">
        <v>19.739999999999998</v>
      </c>
    </row>
    <row r="2033" spans="1:5" x14ac:dyDescent="0.25">
      <c r="A2033">
        <v>11468</v>
      </c>
      <c r="B2033" t="s">
        <v>9150</v>
      </c>
      <c r="C2033" t="s">
        <v>330</v>
      </c>
      <c r="D2033" t="s">
        <v>332</v>
      </c>
      <c r="E2033" s="277">
        <v>19.760000000000002</v>
      </c>
    </row>
    <row r="2034" spans="1:5" x14ac:dyDescent="0.25">
      <c r="A2034">
        <v>11484</v>
      </c>
      <c r="B2034" t="s">
        <v>9151</v>
      </c>
      <c r="C2034" t="s">
        <v>330</v>
      </c>
      <c r="D2034" t="s">
        <v>332</v>
      </c>
      <c r="E2034" s="277">
        <v>86.77</v>
      </c>
    </row>
    <row r="2035" spans="1:5" x14ac:dyDescent="0.25">
      <c r="A2035">
        <v>38155</v>
      </c>
      <c r="B2035" t="s">
        <v>9152</v>
      </c>
      <c r="C2035" t="s">
        <v>330</v>
      </c>
      <c r="D2035" t="s">
        <v>332</v>
      </c>
      <c r="E2035" s="277">
        <v>134.72</v>
      </c>
    </row>
    <row r="2036" spans="1:5" x14ac:dyDescent="0.25">
      <c r="A2036">
        <v>11467</v>
      </c>
      <c r="B2036" t="s">
        <v>9153</v>
      </c>
      <c r="C2036" t="s">
        <v>330</v>
      </c>
      <c r="D2036" t="s">
        <v>332</v>
      </c>
      <c r="E2036" s="277">
        <v>30.78</v>
      </c>
    </row>
    <row r="2037" spans="1:5" x14ac:dyDescent="0.25">
      <c r="A2037">
        <v>38153</v>
      </c>
      <c r="B2037" t="s">
        <v>9154</v>
      </c>
      <c r="C2037" t="s">
        <v>364</v>
      </c>
      <c r="D2037" t="s">
        <v>332</v>
      </c>
      <c r="E2037" s="277">
        <v>78.63</v>
      </c>
    </row>
    <row r="2038" spans="1:5" x14ac:dyDescent="0.25">
      <c r="A2038">
        <v>43607</v>
      </c>
      <c r="B2038" t="s">
        <v>9155</v>
      </c>
      <c r="C2038" t="s">
        <v>364</v>
      </c>
      <c r="D2038" t="s">
        <v>332</v>
      </c>
      <c r="E2038" s="277">
        <v>148.72999999999999</v>
      </c>
    </row>
    <row r="2039" spans="1:5" x14ac:dyDescent="0.25">
      <c r="A2039">
        <v>3080</v>
      </c>
      <c r="B2039" t="s">
        <v>9156</v>
      </c>
      <c r="C2039" t="s">
        <v>364</v>
      </c>
      <c r="D2039" t="s">
        <v>331</v>
      </c>
      <c r="E2039" s="277">
        <v>100</v>
      </c>
    </row>
    <row r="2040" spans="1:5" x14ac:dyDescent="0.25">
      <c r="A2040">
        <v>3081</v>
      </c>
      <c r="B2040" t="s">
        <v>9157</v>
      </c>
      <c r="C2040" t="s">
        <v>364</v>
      </c>
      <c r="D2040" t="s">
        <v>332</v>
      </c>
      <c r="E2040" s="277">
        <v>197.85</v>
      </c>
    </row>
    <row r="2041" spans="1:5" x14ac:dyDescent="0.25">
      <c r="A2041">
        <v>3090</v>
      </c>
      <c r="B2041" t="s">
        <v>9158</v>
      </c>
      <c r="C2041" t="s">
        <v>364</v>
      </c>
      <c r="D2041" t="s">
        <v>332</v>
      </c>
      <c r="E2041" s="277">
        <v>89.26</v>
      </c>
    </row>
    <row r="2042" spans="1:5" x14ac:dyDescent="0.25">
      <c r="A2042">
        <v>43611</v>
      </c>
      <c r="B2042" t="s">
        <v>9159</v>
      </c>
      <c r="C2042" t="s">
        <v>364</v>
      </c>
      <c r="D2042" t="s">
        <v>332</v>
      </c>
      <c r="E2042" s="277">
        <v>148.11000000000001</v>
      </c>
    </row>
    <row r="2043" spans="1:5" x14ac:dyDescent="0.25">
      <c r="A2043">
        <v>3103</v>
      </c>
      <c r="B2043" t="s">
        <v>9160</v>
      </c>
      <c r="C2043" t="s">
        <v>330</v>
      </c>
      <c r="D2043" t="s">
        <v>332</v>
      </c>
      <c r="E2043" s="277">
        <v>74</v>
      </c>
    </row>
    <row r="2044" spans="1:5" x14ac:dyDescent="0.25">
      <c r="A2044">
        <v>3097</v>
      </c>
      <c r="B2044" t="s">
        <v>9161</v>
      </c>
      <c r="C2044" t="s">
        <v>364</v>
      </c>
      <c r="D2044" t="s">
        <v>332</v>
      </c>
      <c r="E2044" s="277">
        <v>111.96</v>
      </c>
    </row>
    <row r="2045" spans="1:5" x14ac:dyDescent="0.25">
      <c r="A2045">
        <v>3099</v>
      </c>
      <c r="B2045" t="s">
        <v>9162</v>
      </c>
      <c r="C2045" t="s">
        <v>364</v>
      </c>
      <c r="D2045" t="s">
        <v>332</v>
      </c>
      <c r="E2045" s="277">
        <v>179.28</v>
      </c>
    </row>
    <row r="2046" spans="1:5" x14ac:dyDescent="0.25">
      <c r="A2046">
        <v>38151</v>
      </c>
      <c r="B2046" t="s">
        <v>9163</v>
      </c>
      <c r="C2046" t="s">
        <v>364</v>
      </c>
      <c r="D2046" t="s">
        <v>332</v>
      </c>
      <c r="E2046" s="277">
        <v>129.97</v>
      </c>
    </row>
    <row r="2047" spans="1:5" x14ac:dyDescent="0.25">
      <c r="A2047">
        <v>38152</v>
      </c>
      <c r="B2047" t="s">
        <v>9164</v>
      </c>
      <c r="C2047" t="s">
        <v>364</v>
      </c>
      <c r="D2047" t="s">
        <v>332</v>
      </c>
      <c r="E2047" s="277">
        <v>209.66</v>
      </c>
    </row>
    <row r="2048" spans="1:5" x14ac:dyDescent="0.25">
      <c r="A2048">
        <v>43610</v>
      </c>
      <c r="B2048" t="s">
        <v>9165</v>
      </c>
      <c r="C2048" t="s">
        <v>364</v>
      </c>
      <c r="D2048" t="s">
        <v>332</v>
      </c>
      <c r="E2048" s="277">
        <v>111.09</v>
      </c>
    </row>
    <row r="2049" spans="1:5" x14ac:dyDescent="0.25">
      <c r="A2049">
        <v>3093</v>
      </c>
      <c r="B2049" t="s">
        <v>9166</v>
      </c>
      <c r="C2049" t="s">
        <v>364</v>
      </c>
      <c r="D2049" t="s">
        <v>332</v>
      </c>
      <c r="E2049" s="277">
        <v>179.28</v>
      </c>
    </row>
    <row r="2050" spans="1:5" x14ac:dyDescent="0.25">
      <c r="A2050">
        <v>38165</v>
      </c>
      <c r="B2050" t="s">
        <v>9167</v>
      </c>
      <c r="C2050" t="s">
        <v>364</v>
      </c>
      <c r="D2050" t="s">
        <v>332</v>
      </c>
      <c r="E2050" s="277">
        <v>67.900000000000006</v>
      </c>
    </row>
    <row r="2051" spans="1:5" x14ac:dyDescent="0.25">
      <c r="A2051">
        <v>38177</v>
      </c>
      <c r="B2051" t="s">
        <v>9168</v>
      </c>
      <c r="C2051" t="s">
        <v>330</v>
      </c>
      <c r="D2051" t="s">
        <v>332</v>
      </c>
      <c r="E2051" s="277">
        <v>20.170000000000002</v>
      </c>
    </row>
    <row r="2052" spans="1:5" x14ac:dyDescent="0.25">
      <c r="A2052">
        <v>11458</v>
      </c>
      <c r="B2052" t="s">
        <v>9169</v>
      </c>
      <c r="C2052" t="s">
        <v>330</v>
      </c>
      <c r="D2052" t="s">
        <v>332</v>
      </c>
      <c r="E2052" s="277">
        <v>24.09</v>
      </c>
    </row>
    <row r="2053" spans="1:5" x14ac:dyDescent="0.25">
      <c r="A2053">
        <v>3108</v>
      </c>
      <c r="B2053" t="s">
        <v>9170</v>
      </c>
      <c r="C2053" t="s">
        <v>330</v>
      </c>
      <c r="D2053" t="s">
        <v>332</v>
      </c>
      <c r="E2053" s="277">
        <v>102.4</v>
      </c>
    </row>
    <row r="2054" spans="1:5" x14ac:dyDescent="0.25">
      <c r="A2054">
        <v>3105</v>
      </c>
      <c r="B2054" t="s">
        <v>9171</v>
      </c>
      <c r="C2054" t="s">
        <v>330</v>
      </c>
      <c r="D2054" t="s">
        <v>332</v>
      </c>
      <c r="E2054" s="277">
        <v>133.93</v>
      </c>
    </row>
    <row r="2055" spans="1:5" x14ac:dyDescent="0.25">
      <c r="A2055">
        <v>38178</v>
      </c>
      <c r="B2055" t="s">
        <v>9172</v>
      </c>
      <c r="C2055" t="s">
        <v>330</v>
      </c>
      <c r="D2055" t="s">
        <v>332</v>
      </c>
      <c r="E2055" s="277">
        <v>22.2</v>
      </c>
    </row>
    <row r="2056" spans="1:5" x14ac:dyDescent="0.25">
      <c r="A2056">
        <v>43575</v>
      </c>
      <c r="B2056" t="s">
        <v>9173</v>
      </c>
      <c r="C2056" t="s">
        <v>330</v>
      </c>
      <c r="D2056" t="s">
        <v>332</v>
      </c>
      <c r="E2056" s="277">
        <v>48.1</v>
      </c>
    </row>
    <row r="2057" spans="1:5" x14ac:dyDescent="0.25">
      <c r="A2057">
        <v>43577</v>
      </c>
      <c r="B2057" t="s">
        <v>9174</v>
      </c>
      <c r="C2057" t="s">
        <v>330</v>
      </c>
      <c r="D2057" t="s">
        <v>332</v>
      </c>
      <c r="E2057" s="277">
        <v>83.63</v>
      </c>
    </row>
    <row r="2058" spans="1:5" x14ac:dyDescent="0.25">
      <c r="A2058">
        <v>43458</v>
      </c>
      <c r="B2058" t="s">
        <v>9175</v>
      </c>
      <c r="C2058" t="s">
        <v>341</v>
      </c>
      <c r="D2058" t="s">
        <v>331</v>
      </c>
      <c r="E2058" s="277">
        <v>0.06</v>
      </c>
    </row>
    <row r="2059" spans="1:5" x14ac:dyDescent="0.25">
      <c r="A2059">
        <v>43470</v>
      </c>
      <c r="B2059" t="s">
        <v>9176</v>
      </c>
      <c r="C2059" t="s">
        <v>342</v>
      </c>
      <c r="D2059" t="s">
        <v>331</v>
      </c>
      <c r="E2059" s="277">
        <v>10.6</v>
      </c>
    </row>
    <row r="2060" spans="1:5" x14ac:dyDescent="0.25">
      <c r="A2060">
        <v>43459</v>
      </c>
      <c r="B2060" t="s">
        <v>9177</v>
      </c>
      <c r="C2060" t="s">
        <v>341</v>
      </c>
      <c r="D2060" t="s">
        <v>331</v>
      </c>
      <c r="E2060" s="277">
        <v>0.49</v>
      </c>
    </row>
    <row r="2061" spans="1:5" x14ac:dyDescent="0.25">
      <c r="A2061">
        <v>43471</v>
      </c>
      <c r="B2061" t="s">
        <v>9178</v>
      </c>
      <c r="C2061" t="s">
        <v>342</v>
      </c>
      <c r="D2061" t="s">
        <v>331</v>
      </c>
      <c r="E2061" s="277">
        <v>92.9</v>
      </c>
    </row>
    <row r="2062" spans="1:5" x14ac:dyDescent="0.25">
      <c r="A2062">
        <v>43460</v>
      </c>
      <c r="B2062" t="s">
        <v>9179</v>
      </c>
      <c r="C2062" t="s">
        <v>341</v>
      </c>
      <c r="D2062" t="s">
        <v>331</v>
      </c>
      <c r="E2062" s="277">
        <v>0.86</v>
      </c>
    </row>
    <row r="2063" spans="1:5" x14ac:dyDescent="0.25">
      <c r="A2063">
        <v>43472</v>
      </c>
      <c r="B2063" t="s">
        <v>9180</v>
      </c>
      <c r="C2063" t="s">
        <v>342</v>
      </c>
      <c r="D2063" t="s">
        <v>331</v>
      </c>
      <c r="E2063" s="277">
        <v>161.79</v>
      </c>
    </row>
    <row r="2064" spans="1:5" x14ac:dyDescent="0.25">
      <c r="A2064">
        <v>43461</v>
      </c>
      <c r="B2064" t="s">
        <v>9181</v>
      </c>
      <c r="C2064" t="s">
        <v>341</v>
      </c>
      <c r="D2064" t="s">
        <v>331</v>
      </c>
      <c r="E2064" s="277">
        <v>0.32</v>
      </c>
    </row>
    <row r="2065" spans="1:5" x14ac:dyDescent="0.25">
      <c r="A2065">
        <v>43473</v>
      </c>
      <c r="B2065" t="s">
        <v>9182</v>
      </c>
      <c r="C2065" t="s">
        <v>342</v>
      </c>
      <c r="D2065" t="s">
        <v>331</v>
      </c>
      <c r="E2065" s="277">
        <v>60.76</v>
      </c>
    </row>
    <row r="2066" spans="1:5" x14ac:dyDescent="0.25">
      <c r="A2066">
        <v>43463</v>
      </c>
      <c r="B2066" t="s">
        <v>9183</v>
      </c>
      <c r="C2066" t="s">
        <v>341</v>
      </c>
      <c r="D2066" t="s">
        <v>331</v>
      </c>
      <c r="E2066" s="277">
        <v>0.11</v>
      </c>
    </row>
    <row r="2067" spans="1:5" x14ac:dyDescent="0.25">
      <c r="A2067">
        <v>43475</v>
      </c>
      <c r="B2067" t="s">
        <v>9184</v>
      </c>
      <c r="C2067" t="s">
        <v>342</v>
      </c>
      <c r="D2067" t="s">
        <v>331</v>
      </c>
      <c r="E2067" s="277">
        <v>21.49</v>
      </c>
    </row>
    <row r="2068" spans="1:5" x14ac:dyDescent="0.25">
      <c r="A2068">
        <v>43462</v>
      </c>
      <c r="B2068" t="s">
        <v>9185</v>
      </c>
      <c r="C2068" t="s">
        <v>341</v>
      </c>
      <c r="D2068" t="s">
        <v>331</v>
      </c>
      <c r="E2068" s="277">
        <v>0.01</v>
      </c>
    </row>
    <row r="2069" spans="1:5" x14ac:dyDescent="0.25">
      <c r="A2069">
        <v>43474</v>
      </c>
      <c r="B2069" t="s">
        <v>9186</v>
      </c>
      <c r="C2069" t="s">
        <v>342</v>
      </c>
      <c r="D2069" t="s">
        <v>331</v>
      </c>
      <c r="E2069" s="277">
        <v>2.54</v>
      </c>
    </row>
    <row r="2070" spans="1:5" x14ac:dyDescent="0.25">
      <c r="A2070">
        <v>43464</v>
      </c>
      <c r="B2070" t="s">
        <v>9187</v>
      </c>
      <c r="C2070" t="s">
        <v>341</v>
      </c>
      <c r="D2070" t="s">
        <v>331</v>
      </c>
      <c r="E2070" s="277">
        <v>0.01</v>
      </c>
    </row>
    <row r="2071" spans="1:5" x14ac:dyDescent="0.25">
      <c r="A2071">
        <v>43476</v>
      </c>
      <c r="B2071" t="s">
        <v>9188</v>
      </c>
      <c r="C2071" t="s">
        <v>342</v>
      </c>
      <c r="D2071" t="s">
        <v>331</v>
      </c>
      <c r="E2071" s="277">
        <v>0.01</v>
      </c>
    </row>
    <row r="2072" spans="1:5" x14ac:dyDescent="0.25">
      <c r="A2072">
        <v>43465</v>
      </c>
      <c r="B2072" t="s">
        <v>9189</v>
      </c>
      <c r="C2072" t="s">
        <v>341</v>
      </c>
      <c r="D2072" t="s">
        <v>331</v>
      </c>
      <c r="E2072" s="277">
        <v>0.84</v>
      </c>
    </row>
    <row r="2073" spans="1:5" x14ac:dyDescent="0.25">
      <c r="A2073">
        <v>43477</v>
      </c>
      <c r="B2073" t="s">
        <v>9190</v>
      </c>
      <c r="C2073" t="s">
        <v>342</v>
      </c>
      <c r="D2073" t="s">
        <v>331</v>
      </c>
      <c r="E2073" s="277">
        <v>158.88</v>
      </c>
    </row>
    <row r="2074" spans="1:5" x14ac:dyDescent="0.25">
      <c r="A2074">
        <v>43466</v>
      </c>
      <c r="B2074" t="s">
        <v>9191</v>
      </c>
      <c r="C2074" t="s">
        <v>341</v>
      </c>
      <c r="D2074" t="s">
        <v>331</v>
      </c>
      <c r="E2074" s="277">
        <v>1.68</v>
      </c>
    </row>
    <row r="2075" spans="1:5" x14ac:dyDescent="0.25">
      <c r="A2075">
        <v>43478</v>
      </c>
      <c r="B2075" t="s">
        <v>9192</v>
      </c>
      <c r="C2075" t="s">
        <v>342</v>
      </c>
      <c r="D2075" t="s">
        <v>331</v>
      </c>
      <c r="E2075" s="277">
        <v>315.88</v>
      </c>
    </row>
    <row r="2076" spans="1:5" x14ac:dyDescent="0.25">
      <c r="A2076">
        <v>43467</v>
      </c>
      <c r="B2076" t="s">
        <v>9193</v>
      </c>
      <c r="C2076" t="s">
        <v>341</v>
      </c>
      <c r="D2076" t="s">
        <v>331</v>
      </c>
      <c r="E2076" s="277">
        <v>0.59</v>
      </c>
    </row>
    <row r="2077" spans="1:5" x14ac:dyDescent="0.25">
      <c r="A2077">
        <v>43479</v>
      </c>
      <c r="B2077" t="s">
        <v>9194</v>
      </c>
      <c r="C2077" t="s">
        <v>342</v>
      </c>
      <c r="D2077" t="s">
        <v>331</v>
      </c>
      <c r="E2077" s="277">
        <v>110.64</v>
      </c>
    </row>
    <row r="2078" spans="1:5" x14ac:dyDescent="0.25">
      <c r="A2078">
        <v>43468</v>
      </c>
      <c r="B2078" t="s">
        <v>9195</v>
      </c>
      <c r="C2078" t="s">
        <v>341</v>
      </c>
      <c r="D2078" t="s">
        <v>331</v>
      </c>
      <c r="E2078" s="277">
        <v>1.17</v>
      </c>
    </row>
    <row r="2079" spans="1:5" x14ac:dyDescent="0.25">
      <c r="A2079">
        <v>43480</v>
      </c>
      <c r="B2079" t="s">
        <v>9196</v>
      </c>
      <c r="C2079" t="s">
        <v>342</v>
      </c>
      <c r="D2079" t="s">
        <v>331</v>
      </c>
      <c r="E2079" s="277">
        <v>220.75</v>
      </c>
    </row>
    <row r="2080" spans="1:5" x14ac:dyDescent="0.25">
      <c r="A2080">
        <v>43469</v>
      </c>
      <c r="B2080" t="s">
        <v>9197</v>
      </c>
      <c r="C2080" t="s">
        <v>341</v>
      </c>
      <c r="D2080" t="s">
        <v>331</v>
      </c>
      <c r="E2080" s="277">
        <v>0.08</v>
      </c>
    </row>
    <row r="2081" spans="1:5" x14ac:dyDescent="0.25">
      <c r="A2081">
        <v>43481</v>
      </c>
      <c r="B2081" t="s">
        <v>9198</v>
      </c>
      <c r="C2081" t="s">
        <v>342</v>
      </c>
      <c r="D2081" t="s">
        <v>331</v>
      </c>
      <c r="E2081" s="277">
        <v>15.18</v>
      </c>
    </row>
    <row r="2082" spans="1:5" x14ac:dyDescent="0.25">
      <c r="A2082">
        <v>3119</v>
      </c>
      <c r="B2082" t="s">
        <v>9199</v>
      </c>
      <c r="C2082" t="s">
        <v>330</v>
      </c>
      <c r="D2082" t="s">
        <v>332</v>
      </c>
      <c r="E2082" s="277">
        <v>2.6</v>
      </c>
    </row>
    <row r="2083" spans="1:5" x14ac:dyDescent="0.25">
      <c r="A2083">
        <v>3122</v>
      </c>
      <c r="B2083" t="s">
        <v>9200</v>
      </c>
      <c r="C2083" t="s">
        <v>330</v>
      </c>
      <c r="D2083" t="s">
        <v>332</v>
      </c>
      <c r="E2083" s="277">
        <v>5.3</v>
      </c>
    </row>
    <row r="2084" spans="1:5" x14ac:dyDescent="0.25">
      <c r="A2084">
        <v>3121</v>
      </c>
      <c r="B2084" t="s">
        <v>9201</v>
      </c>
      <c r="C2084" t="s">
        <v>330</v>
      </c>
      <c r="D2084" t="s">
        <v>332</v>
      </c>
      <c r="E2084" s="277">
        <v>6.01</v>
      </c>
    </row>
    <row r="2085" spans="1:5" x14ac:dyDescent="0.25">
      <c r="A2085">
        <v>3120</v>
      </c>
      <c r="B2085" t="s">
        <v>9202</v>
      </c>
      <c r="C2085" t="s">
        <v>330</v>
      </c>
      <c r="D2085" t="s">
        <v>332</v>
      </c>
      <c r="E2085" s="277">
        <v>11.4</v>
      </c>
    </row>
    <row r="2086" spans="1:5" x14ac:dyDescent="0.25">
      <c r="A2086">
        <v>11455</v>
      </c>
      <c r="B2086" t="s">
        <v>9203</v>
      </c>
      <c r="C2086" t="s">
        <v>330</v>
      </c>
      <c r="D2086" t="s">
        <v>332</v>
      </c>
      <c r="E2086" s="277">
        <v>16.489999999999998</v>
      </c>
    </row>
    <row r="2087" spans="1:5" x14ac:dyDescent="0.25">
      <c r="A2087">
        <v>11456</v>
      </c>
      <c r="B2087" t="s">
        <v>9204</v>
      </c>
      <c r="C2087" t="s">
        <v>330</v>
      </c>
      <c r="D2087" t="s">
        <v>332</v>
      </c>
      <c r="E2087" s="277">
        <v>19.71</v>
      </c>
    </row>
    <row r="2088" spans="1:5" x14ac:dyDescent="0.25">
      <c r="A2088">
        <v>3107</v>
      </c>
      <c r="B2088" t="s">
        <v>9205</v>
      </c>
      <c r="C2088" t="s">
        <v>330</v>
      </c>
      <c r="D2088" t="s">
        <v>332</v>
      </c>
      <c r="E2088" s="277">
        <v>8.31</v>
      </c>
    </row>
    <row r="2089" spans="1:5" x14ac:dyDescent="0.25">
      <c r="A2089">
        <v>43583</v>
      </c>
      <c r="B2089" t="s">
        <v>9206</v>
      </c>
      <c r="C2089" t="s">
        <v>330</v>
      </c>
      <c r="D2089" t="s">
        <v>332</v>
      </c>
      <c r="E2089" s="277">
        <v>9.3800000000000008</v>
      </c>
    </row>
    <row r="2090" spans="1:5" x14ac:dyDescent="0.25">
      <c r="A2090">
        <v>43586</v>
      </c>
      <c r="B2090" t="s">
        <v>9207</v>
      </c>
      <c r="C2090" t="s">
        <v>330</v>
      </c>
      <c r="D2090" t="s">
        <v>332</v>
      </c>
      <c r="E2090" s="277">
        <v>9.61</v>
      </c>
    </row>
    <row r="2091" spans="1:5" x14ac:dyDescent="0.25">
      <c r="A2091">
        <v>11461</v>
      </c>
      <c r="B2091" t="s">
        <v>9208</v>
      </c>
      <c r="C2091" t="s">
        <v>330</v>
      </c>
      <c r="D2091" t="s">
        <v>332</v>
      </c>
      <c r="E2091" s="277">
        <v>10.47</v>
      </c>
    </row>
    <row r="2092" spans="1:5" x14ac:dyDescent="0.25">
      <c r="A2092">
        <v>43587</v>
      </c>
      <c r="B2092" t="s">
        <v>9209</v>
      </c>
      <c r="C2092" t="s">
        <v>330</v>
      </c>
      <c r="D2092" t="s">
        <v>332</v>
      </c>
      <c r="E2092" s="277">
        <v>12.08</v>
      </c>
    </row>
    <row r="2093" spans="1:5" x14ac:dyDescent="0.25">
      <c r="A2093">
        <v>3106</v>
      </c>
      <c r="B2093" t="s">
        <v>9210</v>
      </c>
      <c r="C2093" t="s">
        <v>330</v>
      </c>
      <c r="D2093" t="s">
        <v>332</v>
      </c>
      <c r="E2093" s="277">
        <v>15.33</v>
      </c>
    </row>
    <row r="2094" spans="1:5" x14ac:dyDescent="0.25">
      <c r="A2094">
        <v>44539</v>
      </c>
      <c r="B2094" t="s">
        <v>9211</v>
      </c>
      <c r="C2094" t="s">
        <v>336</v>
      </c>
      <c r="D2094" t="s">
        <v>332</v>
      </c>
      <c r="E2094" s="277">
        <v>2.65</v>
      </c>
    </row>
    <row r="2095" spans="1:5" x14ac:dyDescent="0.25">
      <c r="A2095">
        <v>3123</v>
      </c>
      <c r="B2095" t="s">
        <v>9212</v>
      </c>
      <c r="C2095" t="s">
        <v>336</v>
      </c>
      <c r="D2095" t="s">
        <v>331</v>
      </c>
      <c r="E2095" s="277">
        <v>2.4700000000000002</v>
      </c>
    </row>
    <row r="2096" spans="1:5" x14ac:dyDescent="0.25">
      <c r="A2096">
        <v>38125</v>
      </c>
      <c r="B2096" t="s">
        <v>9213</v>
      </c>
      <c r="C2096" t="s">
        <v>336</v>
      </c>
      <c r="D2096" t="s">
        <v>332</v>
      </c>
      <c r="E2096" s="277">
        <v>1.4</v>
      </c>
    </row>
    <row r="2097" spans="1:5" x14ac:dyDescent="0.25">
      <c r="A2097">
        <v>39014</v>
      </c>
      <c r="B2097" t="s">
        <v>9214</v>
      </c>
      <c r="C2097" t="s">
        <v>336</v>
      </c>
      <c r="D2097" t="s">
        <v>332</v>
      </c>
      <c r="E2097" s="277">
        <v>9.41</v>
      </c>
    </row>
    <row r="2098" spans="1:5" x14ac:dyDescent="0.25">
      <c r="A2098">
        <v>39365</v>
      </c>
      <c r="B2098" t="s">
        <v>9215</v>
      </c>
      <c r="C2098" t="s">
        <v>330</v>
      </c>
      <c r="D2098" t="s">
        <v>332</v>
      </c>
      <c r="E2098" s="277">
        <v>995.8</v>
      </c>
    </row>
    <row r="2099" spans="1:5" x14ac:dyDescent="0.25">
      <c r="A2099">
        <v>39366</v>
      </c>
      <c r="B2099" t="s">
        <v>9216</v>
      </c>
      <c r="C2099" t="s">
        <v>330</v>
      </c>
      <c r="D2099" t="s">
        <v>332</v>
      </c>
      <c r="E2099" s="278">
        <v>2549.67</v>
      </c>
    </row>
    <row r="2100" spans="1:5" x14ac:dyDescent="0.25">
      <c r="A2100">
        <v>39367</v>
      </c>
      <c r="B2100" t="s">
        <v>9217</v>
      </c>
      <c r="C2100" t="s">
        <v>330</v>
      </c>
      <c r="D2100" t="s">
        <v>332</v>
      </c>
      <c r="E2100" s="278">
        <v>3484.94</v>
      </c>
    </row>
    <row r="2101" spans="1:5" x14ac:dyDescent="0.25">
      <c r="A2101">
        <v>37394</v>
      </c>
      <c r="B2101" t="s">
        <v>9218</v>
      </c>
      <c r="C2101" t="s">
        <v>372</v>
      </c>
      <c r="D2101" t="s">
        <v>334</v>
      </c>
      <c r="E2101" s="277">
        <v>42.47</v>
      </c>
    </row>
    <row r="2102" spans="1:5" x14ac:dyDescent="0.25">
      <c r="A2102">
        <v>14146</v>
      </c>
      <c r="B2102" t="s">
        <v>9219</v>
      </c>
      <c r="C2102" t="s">
        <v>372</v>
      </c>
      <c r="D2102" t="s">
        <v>334</v>
      </c>
      <c r="E2102" s="277">
        <v>68.3</v>
      </c>
    </row>
    <row r="2103" spans="1:5" x14ac:dyDescent="0.25">
      <c r="A2103">
        <v>938</v>
      </c>
      <c r="B2103" t="s">
        <v>9220</v>
      </c>
      <c r="C2103" t="s">
        <v>335</v>
      </c>
      <c r="D2103" t="s">
        <v>332</v>
      </c>
      <c r="E2103" s="277">
        <v>1.54</v>
      </c>
    </row>
    <row r="2104" spans="1:5" x14ac:dyDescent="0.25">
      <c r="A2104">
        <v>937</v>
      </c>
      <c r="B2104" t="s">
        <v>9221</v>
      </c>
      <c r="C2104" t="s">
        <v>335</v>
      </c>
      <c r="D2104" t="s">
        <v>332</v>
      </c>
      <c r="E2104" s="277">
        <v>8.98</v>
      </c>
    </row>
    <row r="2105" spans="1:5" x14ac:dyDescent="0.25">
      <c r="A2105">
        <v>939</v>
      </c>
      <c r="B2105" t="s">
        <v>9222</v>
      </c>
      <c r="C2105" t="s">
        <v>335</v>
      </c>
      <c r="D2105" t="s">
        <v>332</v>
      </c>
      <c r="E2105" s="277">
        <v>2.4900000000000002</v>
      </c>
    </row>
    <row r="2106" spans="1:5" x14ac:dyDescent="0.25">
      <c r="A2106">
        <v>944</v>
      </c>
      <c r="B2106" t="s">
        <v>9223</v>
      </c>
      <c r="C2106" t="s">
        <v>335</v>
      </c>
      <c r="D2106" t="s">
        <v>332</v>
      </c>
      <c r="E2106" s="277">
        <v>3.94</v>
      </c>
    </row>
    <row r="2107" spans="1:5" x14ac:dyDescent="0.25">
      <c r="A2107">
        <v>940</v>
      </c>
      <c r="B2107" t="s">
        <v>9224</v>
      </c>
      <c r="C2107" t="s">
        <v>335</v>
      </c>
      <c r="D2107" t="s">
        <v>332</v>
      </c>
      <c r="E2107" s="277">
        <v>5.68</v>
      </c>
    </row>
    <row r="2108" spans="1:5" x14ac:dyDescent="0.25">
      <c r="A2108">
        <v>44397</v>
      </c>
      <c r="B2108" t="s">
        <v>9225</v>
      </c>
      <c r="C2108" t="s">
        <v>335</v>
      </c>
      <c r="D2108" t="s">
        <v>332</v>
      </c>
      <c r="E2108" s="277">
        <v>3.93</v>
      </c>
    </row>
    <row r="2109" spans="1:5" x14ac:dyDescent="0.25">
      <c r="A2109">
        <v>406</v>
      </c>
      <c r="B2109" t="s">
        <v>9226</v>
      </c>
      <c r="C2109" t="s">
        <v>330</v>
      </c>
      <c r="D2109" t="s">
        <v>332</v>
      </c>
      <c r="E2109" s="277">
        <v>75.489999999999995</v>
      </c>
    </row>
    <row r="2110" spans="1:5" x14ac:dyDescent="0.25">
      <c r="A2110">
        <v>42529</v>
      </c>
      <c r="B2110" t="s">
        <v>9227</v>
      </c>
      <c r="C2110" t="s">
        <v>335</v>
      </c>
      <c r="D2110" t="s">
        <v>334</v>
      </c>
      <c r="E2110" s="277">
        <v>1.31</v>
      </c>
    </row>
    <row r="2111" spans="1:5" x14ac:dyDescent="0.25">
      <c r="A2111">
        <v>39634</v>
      </c>
      <c r="B2111" t="s">
        <v>9228</v>
      </c>
      <c r="C2111" t="s">
        <v>335</v>
      </c>
      <c r="D2111" t="s">
        <v>332</v>
      </c>
      <c r="E2111" s="277">
        <v>7.26</v>
      </c>
    </row>
    <row r="2112" spans="1:5" x14ac:dyDescent="0.25">
      <c r="A2112">
        <v>39701</v>
      </c>
      <c r="B2112" t="s">
        <v>9229</v>
      </c>
      <c r="C2112" t="s">
        <v>330</v>
      </c>
      <c r="D2112" t="s">
        <v>332</v>
      </c>
      <c r="E2112" s="277">
        <v>101.1</v>
      </c>
    </row>
    <row r="2113" spans="1:5" x14ac:dyDescent="0.25">
      <c r="A2113">
        <v>12815</v>
      </c>
      <c r="B2113" t="s">
        <v>9230</v>
      </c>
      <c r="C2113" t="s">
        <v>330</v>
      </c>
      <c r="D2113" t="s">
        <v>332</v>
      </c>
      <c r="E2113" s="277">
        <v>8.24</v>
      </c>
    </row>
    <row r="2114" spans="1:5" x14ac:dyDescent="0.25">
      <c r="A2114">
        <v>407</v>
      </c>
      <c r="B2114" t="s">
        <v>9231</v>
      </c>
      <c r="C2114" t="s">
        <v>336</v>
      </c>
      <c r="D2114" t="s">
        <v>334</v>
      </c>
      <c r="E2114" s="277">
        <v>56.8</v>
      </c>
    </row>
    <row r="2115" spans="1:5" x14ac:dyDescent="0.25">
      <c r="A2115">
        <v>39431</v>
      </c>
      <c r="B2115" t="s">
        <v>9232</v>
      </c>
      <c r="C2115" t="s">
        <v>335</v>
      </c>
      <c r="D2115" t="s">
        <v>332</v>
      </c>
      <c r="E2115" s="277">
        <v>0.34</v>
      </c>
    </row>
    <row r="2116" spans="1:5" x14ac:dyDescent="0.25">
      <c r="A2116">
        <v>39432</v>
      </c>
      <c r="B2116" t="s">
        <v>9233</v>
      </c>
      <c r="C2116" t="s">
        <v>335</v>
      </c>
      <c r="D2116" t="s">
        <v>332</v>
      </c>
      <c r="E2116" s="277">
        <v>3.03</v>
      </c>
    </row>
    <row r="2117" spans="1:5" x14ac:dyDescent="0.25">
      <c r="A2117">
        <v>20111</v>
      </c>
      <c r="B2117" t="s">
        <v>9234</v>
      </c>
      <c r="C2117" t="s">
        <v>330</v>
      </c>
      <c r="D2117" t="s">
        <v>331</v>
      </c>
      <c r="E2117" s="277">
        <v>7.95</v>
      </c>
    </row>
    <row r="2118" spans="1:5" x14ac:dyDescent="0.25">
      <c r="A2118">
        <v>21127</v>
      </c>
      <c r="B2118" t="s">
        <v>9235</v>
      </c>
      <c r="C2118" t="s">
        <v>330</v>
      </c>
      <c r="D2118" t="s">
        <v>332</v>
      </c>
      <c r="E2118" s="277">
        <v>3</v>
      </c>
    </row>
    <row r="2119" spans="1:5" x14ac:dyDescent="0.25">
      <c r="A2119">
        <v>404</v>
      </c>
      <c r="B2119" t="s">
        <v>9236</v>
      </c>
      <c r="C2119" t="s">
        <v>335</v>
      </c>
      <c r="D2119" t="s">
        <v>332</v>
      </c>
      <c r="E2119" s="277">
        <v>1.08</v>
      </c>
    </row>
    <row r="2120" spans="1:5" x14ac:dyDescent="0.25">
      <c r="A2120">
        <v>14151</v>
      </c>
      <c r="B2120" t="s">
        <v>9237</v>
      </c>
      <c r="C2120" t="s">
        <v>330</v>
      </c>
      <c r="D2120" t="s">
        <v>334</v>
      </c>
      <c r="E2120" s="277">
        <v>49.09</v>
      </c>
    </row>
    <row r="2121" spans="1:5" x14ac:dyDescent="0.25">
      <c r="A2121">
        <v>14153</v>
      </c>
      <c r="B2121" t="s">
        <v>9238</v>
      </c>
      <c r="C2121" t="s">
        <v>330</v>
      </c>
      <c r="D2121" t="s">
        <v>334</v>
      </c>
      <c r="E2121" s="277">
        <v>55.49</v>
      </c>
    </row>
    <row r="2122" spans="1:5" x14ac:dyDescent="0.25">
      <c r="A2122">
        <v>14152</v>
      </c>
      <c r="B2122" t="s">
        <v>9239</v>
      </c>
      <c r="C2122" t="s">
        <v>330</v>
      </c>
      <c r="D2122" t="s">
        <v>334</v>
      </c>
      <c r="E2122" s="277">
        <v>42.6</v>
      </c>
    </row>
    <row r="2123" spans="1:5" x14ac:dyDescent="0.25">
      <c r="A2123">
        <v>14154</v>
      </c>
      <c r="B2123" t="s">
        <v>9240</v>
      </c>
      <c r="C2123" t="s">
        <v>330</v>
      </c>
      <c r="D2123" t="s">
        <v>334</v>
      </c>
      <c r="E2123" s="277">
        <v>149.1</v>
      </c>
    </row>
    <row r="2124" spans="1:5" x14ac:dyDescent="0.25">
      <c r="A2124">
        <v>3146</v>
      </c>
      <c r="B2124" t="s">
        <v>9241</v>
      </c>
      <c r="C2124" t="s">
        <v>330</v>
      </c>
      <c r="D2124" t="s">
        <v>331</v>
      </c>
      <c r="E2124" s="277">
        <v>3.73</v>
      </c>
    </row>
    <row r="2125" spans="1:5" x14ac:dyDescent="0.25">
      <c r="A2125">
        <v>3143</v>
      </c>
      <c r="B2125" t="s">
        <v>9242</v>
      </c>
      <c r="C2125" t="s">
        <v>330</v>
      </c>
      <c r="D2125" t="s">
        <v>332</v>
      </c>
      <c r="E2125" s="277">
        <v>8.48</v>
      </c>
    </row>
    <row r="2126" spans="1:5" x14ac:dyDescent="0.25">
      <c r="A2126">
        <v>3148</v>
      </c>
      <c r="B2126" t="s">
        <v>9243</v>
      </c>
      <c r="C2126" t="s">
        <v>330</v>
      </c>
      <c r="D2126" t="s">
        <v>332</v>
      </c>
      <c r="E2126" s="277">
        <v>13.75</v>
      </c>
    </row>
    <row r="2127" spans="1:5" x14ac:dyDescent="0.25">
      <c r="A2127">
        <v>4310</v>
      </c>
      <c r="B2127" t="s">
        <v>9244</v>
      </c>
      <c r="C2127" t="s">
        <v>330</v>
      </c>
      <c r="D2127" t="s">
        <v>332</v>
      </c>
      <c r="E2127" s="277">
        <v>4.01</v>
      </c>
    </row>
    <row r="2128" spans="1:5" x14ac:dyDescent="0.25">
      <c r="A2128">
        <v>4311</v>
      </c>
      <c r="B2128" t="s">
        <v>9245</v>
      </c>
      <c r="C2128" t="s">
        <v>330</v>
      </c>
      <c r="D2128" t="s">
        <v>332</v>
      </c>
      <c r="E2128" s="277">
        <v>2.82</v>
      </c>
    </row>
    <row r="2129" spans="1:5" x14ac:dyDescent="0.25">
      <c r="A2129">
        <v>4312</v>
      </c>
      <c r="B2129" t="s">
        <v>9246</v>
      </c>
      <c r="C2129" t="s">
        <v>330</v>
      </c>
      <c r="D2129" t="s">
        <v>332</v>
      </c>
      <c r="E2129" s="277">
        <v>3.95</v>
      </c>
    </row>
    <row r="2130" spans="1:5" x14ac:dyDescent="0.25">
      <c r="A2130">
        <v>13261</v>
      </c>
      <c r="B2130" t="s">
        <v>9247</v>
      </c>
      <c r="C2130" t="s">
        <v>330</v>
      </c>
      <c r="D2130" t="s">
        <v>332</v>
      </c>
      <c r="E2130" s="277">
        <v>3.19</v>
      </c>
    </row>
    <row r="2131" spans="1:5" x14ac:dyDescent="0.25">
      <c r="A2131">
        <v>3272</v>
      </c>
      <c r="B2131" t="s">
        <v>9248</v>
      </c>
      <c r="C2131" t="s">
        <v>330</v>
      </c>
      <c r="D2131" t="s">
        <v>334</v>
      </c>
      <c r="E2131" s="277">
        <v>55.43</v>
      </c>
    </row>
    <row r="2132" spans="1:5" x14ac:dyDescent="0.25">
      <c r="A2132">
        <v>3265</v>
      </c>
      <c r="B2132" t="s">
        <v>9249</v>
      </c>
      <c r="C2132" t="s">
        <v>330</v>
      </c>
      <c r="D2132" t="s">
        <v>334</v>
      </c>
      <c r="E2132" s="277">
        <v>44.04</v>
      </c>
    </row>
    <row r="2133" spans="1:5" x14ac:dyDescent="0.25">
      <c r="A2133">
        <v>3262</v>
      </c>
      <c r="B2133" t="s">
        <v>9250</v>
      </c>
      <c r="C2133" t="s">
        <v>330</v>
      </c>
      <c r="D2133" t="s">
        <v>334</v>
      </c>
      <c r="E2133" s="277">
        <v>19.28</v>
      </c>
    </row>
    <row r="2134" spans="1:5" x14ac:dyDescent="0.25">
      <c r="A2134">
        <v>3264</v>
      </c>
      <c r="B2134" t="s">
        <v>9251</v>
      </c>
      <c r="C2134" t="s">
        <v>330</v>
      </c>
      <c r="D2134" t="s">
        <v>334</v>
      </c>
      <c r="E2134" s="277">
        <v>31.67</v>
      </c>
    </row>
    <row r="2135" spans="1:5" x14ac:dyDescent="0.25">
      <c r="A2135">
        <v>3267</v>
      </c>
      <c r="B2135" t="s">
        <v>9252</v>
      </c>
      <c r="C2135" t="s">
        <v>330</v>
      </c>
      <c r="D2135" t="s">
        <v>334</v>
      </c>
      <c r="E2135" s="277">
        <v>103.43</v>
      </c>
    </row>
    <row r="2136" spans="1:5" x14ac:dyDescent="0.25">
      <c r="A2136">
        <v>3266</v>
      </c>
      <c r="B2136" t="s">
        <v>9253</v>
      </c>
      <c r="C2136" t="s">
        <v>330</v>
      </c>
      <c r="D2136" t="s">
        <v>334</v>
      </c>
      <c r="E2136" s="277">
        <v>65.8</v>
      </c>
    </row>
    <row r="2137" spans="1:5" x14ac:dyDescent="0.25">
      <c r="A2137">
        <v>3263</v>
      </c>
      <c r="B2137" t="s">
        <v>9254</v>
      </c>
      <c r="C2137" t="s">
        <v>330</v>
      </c>
      <c r="D2137" t="s">
        <v>334</v>
      </c>
      <c r="E2137" s="277">
        <v>26.33</v>
      </c>
    </row>
    <row r="2138" spans="1:5" x14ac:dyDescent="0.25">
      <c r="A2138">
        <v>3268</v>
      </c>
      <c r="B2138" t="s">
        <v>9255</v>
      </c>
      <c r="C2138" t="s">
        <v>330</v>
      </c>
      <c r="D2138" t="s">
        <v>334</v>
      </c>
      <c r="E2138" s="277">
        <v>139.84</v>
      </c>
    </row>
    <row r="2139" spans="1:5" x14ac:dyDescent="0.25">
      <c r="A2139">
        <v>3271</v>
      </c>
      <c r="B2139" t="s">
        <v>9256</v>
      </c>
      <c r="C2139" t="s">
        <v>330</v>
      </c>
      <c r="D2139" t="s">
        <v>334</v>
      </c>
      <c r="E2139" s="277">
        <v>206.74</v>
      </c>
    </row>
    <row r="2140" spans="1:5" x14ac:dyDescent="0.25">
      <c r="A2140">
        <v>3270</v>
      </c>
      <c r="B2140" t="s">
        <v>9257</v>
      </c>
      <c r="C2140" t="s">
        <v>330</v>
      </c>
      <c r="D2140" t="s">
        <v>334</v>
      </c>
      <c r="E2140" s="277">
        <v>347.34</v>
      </c>
    </row>
    <row r="2141" spans="1:5" x14ac:dyDescent="0.25">
      <c r="A2141">
        <v>3275</v>
      </c>
      <c r="B2141" t="s">
        <v>9258</v>
      </c>
      <c r="C2141" t="s">
        <v>333</v>
      </c>
      <c r="D2141" t="s">
        <v>332</v>
      </c>
      <c r="E2141" s="277">
        <v>101.15</v>
      </c>
    </row>
    <row r="2142" spans="1:5" x14ac:dyDescent="0.25">
      <c r="A2142">
        <v>39512</v>
      </c>
      <c r="B2142" t="s">
        <v>9259</v>
      </c>
      <c r="C2142" t="s">
        <v>333</v>
      </c>
      <c r="D2142" t="s">
        <v>334</v>
      </c>
      <c r="E2142" s="277">
        <v>104.37</v>
      </c>
    </row>
    <row r="2143" spans="1:5" x14ac:dyDescent="0.25">
      <c r="A2143">
        <v>39511</v>
      </c>
      <c r="B2143" t="s">
        <v>9260</v>
      </c>
      <c r="C2143" t="s">
        <v>333</v>
      </c>
      <c r="D2143" t="s">
        <v>334</v>
      </c>
      <c r="E2143" s="277">
        <v>113.84</v>
      </c>
    </row>
    <row r="2144" spans="1:5" x14ac:dyDescent="0.25">
      <c r="A2144">
        <v>39513</v>
      </c>
      <c r="B2144" t="s">
        <v>9261</v>
      </c>
      <c r="C2144" t="s">
        <v>333</v>
      </c>
      <c r="D2144" t="s">
        <v>334</v>
      </c>
      <c r="E2144" s="277">
        <v>122.11</v>
      </c>
    </row>
    <row r="2145" spans="1:5" x14ac:dyDescent="0.25">
      <c r="A2145">
        <v>3286</v>
      </c>
      <c r="B2145" t="s">
        <v>9262</v>
      </c>
      <c r="C2145" t="s">
        <v>333</v>
      </c>
      <c r="D2145" t="s">
        <v>334</v>
      </c>
      <c r="E2145" s="277">
        <v>80.73</v>
      </c>
    </row>
    <row r="2146" spans="1:5" x14ac:dyDescent="0.25">
      <c r="A2146">
        <v>3287</v>
      </c>
      <c r="B2146" t="s">
        <v>9263</v>
      </c>
      <c r="C2146" t="s">
        <v>333</v>
      </c>
      <c r="D2146" t="s">
        <v>334</v>
      </c>
      <c r="E2146" s="277">
        <v>122</v>
      </c>
    </row>
    <row r="2147" spans="1:5" x14ac:dyDescent="0.25">
      <c r="A2147">
        <v>3283</v>
      </c>
      <c r="B2147" t="s">
        <v>9264</v>
      </c>
      <c r="C2147" t="s">
        <v>333</v>
      </c>
      <c r="D2147" t="s">
        <v>334</v>
      </c>
      <c r="E2147" s="277">
        <v>25.62</v>
      </c>
    </row>
    <row r="2148" spans="1:5" x14ac:dyDescent="0.25">
      <c r="A2148">
        <v>11587</v>
      </c>
      <c r="B2148" t="s">
        <v>9265</v>
      </c>
      <c r="C2148" t="s">
        <v>333</v>
      </c>
      <c r="D2148" t="s">
        <v>332</v>
      </c>
      <c r="E2148" s="277">
        <v>69.36</v>
      </c>
    </row>
    <row r="2149" spans="1:5" x14ac:dyDescent="0.25">
      <c r="A2149">
        <v>36225</v>
      </c>
      <c r="B2149" t="s">
        <v>9266</v>
      </c>
      <c r="C2149" t="s">
        <v>333</v>
      </c>
      <c r="D2149" t="s">
        <v>332</v>
      </c>
      <c r="E2149" s="277">
        <v>28.17</v>
      </c>
    </row>
    <row r="2150" spans="1:5" x14ac:dyDescent="0.25">
      <c r="A2150">
        <v>36230</v>
      </c>
      <c r="B2150" t="s">
        <v>9267</v>
      </c>
      <c r="C2150" t="s">
        <v>333</v>
      </c>
      <c r="D2150" t="s">
        <v>331</v>
      </c>
      <c r="E2150" s="277">
        <v>20.7</v>
      </c>
    </row>
    <row r="2151" spans="1:5" x14ac:dyDescent="0.25">
      <c r="A2151">
        <v>36238</v>
      </c>
      <c r="B2151" t="s">
        <v>9268</v>
      </c>
      <c r="C2151" t="s">
        <v>333</v>
      </c>
      <c r="D2151" t="s">
        <v>332</v>
      </c>
      <c r="E2151" s="277">
        <v>20.23</v>
      </c>
    </row>
    <row r="2152" spans="1:5" x14ac:dyDescent="0.25">
      <c r="A2152">
        <v>39363</v>
      </c>
      <c r="B2152" t="s">
        <v>9269</v>
      </c>
      <c r="C2152" t="s">
        <v>330</v>
      </c>
      <c r="D2152" t="s">
        <v>332</v>
      </c>
      <c r="E2152" s="278">
        <v>4056.3</v>
      </c>
    </row>
    <row r="2153" spans="1:5" x14ac:dyDescent="0.25">
      <c r="A2153">
        <v>39361</v>
      </c>
      <c r="B2153" t="s">
        <v>9270</v>
      </c>
      <c r="C2153" t="s">
        <v>330</v>
      </c>
      <c r="D2153" t="s">
        <v>332</v>
      </c>
      <c r="E2153" s="278">
        <v>1043.04</v>
      </c>
    </row>
    <row r="2154" spans="1:5" x14ac:dyDescent="0.25">
      <c r="A2154">
        <v>39362</v>
      </c>
      <c r="B2154" t="s">
        <v>9271</v>
      </c>
      <c r="C2154" t="s">
        <v>330</v>
      </c>
      <c r="D2154" t="s">
        <v>332</v>
      </c>
      <c r="E2154" s="278">
        <v>3209.72</v>
      </c>
    </row>
    <row r="2155" spans="1:5" x14ac:dyDescent="0.25">
      <c r="A2155">
        <v>39364</v>
      </c>
      <c r="B2155" t="s">
        <v>9272</v>
      </c>
      <c r="C2155" t="s">
        <v>330</v>
      </c>
      <c r="D2155" t="s">
        <v>332</v>
      </c>
      <c r="E2155" s="278">
        <v>9271.5400000000009</v>
      </c>
    </row>
    <row r="2156" spans="1:5" x14ac:dyDescent="0.25">
      <c r="A2156">
        <v>14576</v>
      </c>
      <c r="B2156" t="s">
        <v>9273</v>
      </c>
      <c r="C2156" t="s">
        <v>330</v>
      </c>
      <c r="D2156" t="s">
        <v>334</v>
      </c>
      <c r="E2156" s="278">
        <v>6755636.0499999998</v>
      </c>
    </row>
    <row r="2157" spans="1:5" x14ac:dyDescent="0.25">
      <c r="A2157">
        <v>13877</v>
      </c>
      <c r="B2157" t="s">
        <v>9274</v>
      </c>
      <c r="C2157" t="s">
        <v>330</v>
      </c>
      <c r="D2157" t="s">
        <v>334</v>
      </c>
      <c r="E2157" s="278">
        <v>2891987.03</v>
      </c>
    </row>
    <row r="2158" spans="1:5" x14ac:dyDescent="0.25">
      <c r="A2158">
        <v>7307</v>
      </c>
      <c r="B2158" t="s">
        <v>9275</v>
      </c>
      <c r="C2158" t="s">
        <v>337</v>
      </c>
      <c r="D2158" t="s">
        <v>332</v>
      </c>
      <c r="E2158" s="277">
        <v>38.83</v>
      </c>
    </row>
    <row r="2159" spans="1:5" x14ac:dyDescent="0.25">
      <c r="A2159">
        <v>38122</v>
      </c>
      <c r="B2159" t="s">
        <v>9276</v>
      </c>
      <c r="C2159" t="s">
        <v>337</v>
      </c>
      <c r="D2159" t="s">
        <v>332</v>
      </c>
      <c r="E2159" s="277">
        <v>20.55</v>
      </c>
    </row>
    <row r="2160" spans="1:5" x14ac:dyDescent="0.25">
      <c r="A2160">
        <v>43653</v>
      </c>
      <c r="B2160" t="s">
        <v>9277</v>
      </c>
      <c r="C2160" t="s">
        <v>337</v>
      </c>
      <c r="D2160" t="s">
        <v>332</v>
      </c>
      <c r="E2160" s="277">
        <v>29.51</v>
      </c>
    </row>
    <row r="2161" spans="1:5" x14ac:dyDescent="0.25">
      <c r="A2161">
        <v>38633</v>
      </c>
      <c r="B2161" t="s">
        <v>9278</v>
      </c>
      <c r="C2161" t="s">
        <v>330</v>
      </c>
      <c r="D2161" t="s">
        <v>332</v>
      </c>
      <c r="E2161" s="277">
        <v>18.920000000000002</v>
      </c>
    </row>
    <row r="2162" spans="1:5" x14ac:dyDescent="0.25">
      <c r="A2162">
        <v>12344</v>
      </c>
      <c r="B2162" t="s">
        <v>9279</v>
      </c>
      <c r="C2162" t="s">
        <v>330</v>
      </c>
      <c r="D2162" t="s">
        <v>332</v>
      </c>
      <c r="E2162" s="277">
        <v>3.56</v>
      </c>
    </row>
    <row r="2163" spans="1:5" x14ac:dyDescent="0.25">
      <c r="A2163">
        <v>12343</v>
      </c>
      <c r="B2163" t="s">
        <v>9280</v>
      </c>
      <c r="C2163" t="s">
        <v>330</v>
      </c>
      <c r="D2163" t="s">
        <v>332</v>
      </c>
      <c r="E2163" s="277">
        <v>5.52</v>
      </c>
    </row>
    <row r="2164" spans="1:5" x14ac:dyDescent="0.25">
      <c r="A2164">
        <v>3295</v>
      </c>
      <c r="B2164" t="s">
        <v>9281</v>
      </c>
      <c r="C2164" t="s">
        <v>330</v>
      </c>
      <c r="D2164" t="s">
        <v>332</v>
      </c>
      <c r="E2164" s="277">
        <v>19.3</v>
      </c>
    </row>
    <row r="2165" spans="1:5" x14ac:dyDescent="0.25">
      <c r="A2165">
        <v>3302</v>
      </c>
      <c r="B2165" t="s">
        <v>9282</v>
      </c>
      <c r="C2165" t="s">
        <v>330</v>
      </c>
      <c r="D2165" t="s">
        <v>332</v>
      </c>
      <c r="E2165" s="277">
        <v>20.18</v>
      </c>
    </row>
    <row r="2166" spans="1:5" x14ac:dyDescent="0.25">
      <c r="A2166">
        <v>3297</v>
      </c>
      <c r="B2166" t="s">
        <v>9283</v>
      </c>
      <c r="C2166" t="s">
        <v>330</v>
      </c>
      <c r="D2166" t="s">
        <v>332</v>
      </c>
      <c r="E2166" s="277">
        <v>21.54</v>
      </c>
    </row>
    <row r="2167" spans="1:5" x14ac:dyDescent="0.25">
      <c r="A2167">
        <v>3294</v>
      </c>
      <c r="B2167" t="s">
        <v>9284</v>
      </c>
      <c r="C2167" t="s">
        <v>330</v>
      </c>
      <c r="D2167" t="s">
        <v>332</v>
      </c>
      <c r="E2167" s="277">
        <v>21.87</v>
      </c>
    </row>
    <row r="2168" spans="1:5" x14ac:dyDescent="0.25">
      <c r="A2168">
        <v>3292</v>
      </c>
      <c r="B2168" t="s">
        <v>9285</v>
      </c>
      <c r="C2168" t="s">
        <v>330</v>
      </c>
      <c r="D2168" t="s">
        <v>331</v>
      </c>
      <c r="E2168" s="277">
        <v>20.55</v>
      </c>
    </row>
    <row r="2169" spans="1:5" x14ac:dyDescent="0.25">
      <c r="A2169">
        <v>3298</v>
      </c>
      <c r="B2169" t="s">
        <v>9286</v>
      </c>
      <c r="C2169" t="s">
        <v>330</v>
      </c>
      <c r="D2169" t="s">
        <v>332</v>
      </c>
      <c r="E2169" s="277">
        <v>48.16</v>
      </c>
    </row>
    <row r="2170" spans="1:5" x14ac:dyDescent="0.25">
      <c r="A2170">
        <v>11596</v>
      </c>
      <c r="B2170" t="s">
        <v>9287</v>
      </c>
      <c r="C2170" t="s">
        <v>330</v>
      </c>
      <c r="D2170" t="s">
        <v>332</v>
      </c>
      <c r="E2170" s="277">
        <v>505.91</v>
      </c>
    </row>
    <row r="2171" spans="1:5" x14ac:dyDescent="0.25">
      <c r="A2171">
        <v>34802</v>
      </c>
      <c r="B2171" t="s">
        <v>9288</v>
      </c>
      <c r="C2171" t="s">
        <v>330</v>
      </c>
      <c r="D2171" t="s">
        <v>332</v>
      </c>
      <c r="E2171" s="278">
        <v>1389.39</v>
      </c>
    </row>
    <row r="2172" spans="1:5" x14ac:dyDescent="0.25">
      <c r="A2172">
        <v>11588</v>
      </c>
      <c r="B2172" t="s">
        <v>9289</v>
      </c>
      <c r="C2172" t="s">
        <v>330</v>
      </c>
      <c r="D2172" t="s">
        <v>332</v>
      </c>
      <c r="E2172" s="278">
        <v>1498.93</v>
      </c>
    </row>
    <row r="2173" spans="1:5" x14ac:dyDescent="0.25">
      <c r="A2173">
        <v>34383</v>
      </c>
      <c r="B2173" t="s">
        <v>9290</v>
      </c>
      <c r="C2173" t="s">
        <v>330</v>
      </c>
      <c r="D2173" t="s">
        <v>332</v>
      </c>
      <c r="E2173" s="278">
        <v>1648.93</v>
      </c>
    </row>
    <row r="2174" spans="1:5" x14ac:dyDescent="0.25">
      <c r="A2174">
        <v>40451</v>
      </c>
      <c r="B2174" t="s">
        <v>9291</v>
      </c>
      <c r="C2174" t="s">
        <v>333</v>
      </c>
      <c r="D2174" t="s">
        <v>332</v>
      </c>
      <c r="E2174" s="277">
        <v>133.29</v>
      </c>
    </row>
    <row r="2175" spans="1:5" x14ac:dyDescent="0.25">
      <c r="A2175">
        <v>40453</v>
      </c>
      <c r="B2175" t="s">
        <v>9292</v>
      </c>
      <c r="C2175" t="s">
        <v>333</v>
      </c>
      <c r="D2175" t="s">
        <v>332</v>
      </c>
      <c r="E2175" s="277">
        <v>144.22</v>
      </c>
    </row>
    <row r="2176" spans="1:5" x14ac:dyDescent="0.25">
      <c r="A2176">
        <v>40452</v>
      </c>
      <c r="B2176" t="s">
        <v>9293</v>
      </c>
      <c r="C2176" t="s">
        <v>333</v>
      </c>
      <c r="D2176" t="s">
        <v>332</v>
      </c>
      <c r="E2176" s="277">
        <v>158.19</v>
      </c>
    </row>
    <row r="2177" spans="1:5" x14ac:dyDescent="0.25">
      <c r="A2177">
        <v>11594</v>
      </c>
      <c r="B2177" t="s">
        <v>9294</v>
      </c>
      <c r="C2177" t="s">
        <v>330</v>
      </c>
      <c r="D2177" t="s">
        <v>332</v>
      </c>
      <c r="E2177" s="277">
        <v>477.75</v>
      </c>
    </row>
    <row r="2178" spans="1:5" x14ac:dyDescent="0.25">
      <c r="A2178">
        <v>3311</v>
      </c>
      <c r="B2178" t="s">
        <v>9295</v>
      </c>
      <c r="C2178" t="s">
        <v>340</v>
      </c>
      <c r="D2178" t="s">
        <v>332</v>
      </c>
      <c r="E2178" s="277">
        <v>477.75</v>
      </c>
    </row>
    <row r="2179" spans="1:5" x14ac:dyDescent="0.25">
      <c r="A2179">
        <v>11599</v>
      </c>
      <c r="B2179" t="s">
        <v>9296</v>
      </c>
      <c r="C2179" t="s">
        <v>330</v>
      </c>
      <c r="D2179" t="s">
        <v>332</v>
      </c>
      <c r="E2179" s="277">
        <v>635.35</v>
      </c>
    </row>
    <row r="2180" spans="1:5" x14ac:dyDescent="0.25">
      <c r="A2180">
        <v>11593</v>
      </c>
      <c r="B2180" t="s">
        <v>9297</v>
      </c>
      <c r="C2180" t="s">
        <v>330</v>
      </c>
      <c r="D2180" t="s">
        <v>332</v>
      </c>
      <c r="E2180" s="277">
        <v>890.73</v>
      </c>
    </row>
    <row r="2181" spans="1:5" x14ac:dyDescent="0.25">
      <c r="A2181">
        <v>3314</v>
      </c>
      <c r="B2181" t="s">
        <v>9298</v>
      </c>
      <c r="C2181" t="s">
        <v>340</v>
      </c>
      <c r="D2181" t="s">
        <v>332</v>
      </c>
      <c r="E2181" s="277">
        <v>637.04999999999995</v>
      </c>
    </row>
    <row r="2182" spans="1:5" x14ac:dyDescent="0.25">
      <c r="A2182">
        <v>11597</v>
      </c>
      <c r="B2182" t="s">
        <v>9299</v>
      </c>
      <c r="C2182" t="s">
        <v>330</v>
      </c>
      <c r="D2182" t="s">
        <v>332</v>
      </c>
      <c r="E2182" s="277">
        <v>740.81</v>
      </c>
    </row>
    <row r="2183" spans="1:5" x14ac:dyDescent="0.25">
      <c r="A2183">
        <v>3309</v>
      </c>
      <c r="B2183" t="s">
        <v>9300</v>
      </c>
      <c r="C2183" t="s">
        <v>340</v>
      </c>
      <c r="D2183" t="s">
        <v>332</v>
      </c>
      <c r="E2183" s="277">
        <v>505.91</v>
      </c>
    </row>
    <row r="2184" spans="1:5" x14ac:dyDescent="0.25">
      <c r="A2184">
        <v>34612</v>
      </c>
      <c r="B2184" t="s">
        <v>9301</v>
      </c>
      <c r="C2184" t="s">
        <v>330</v>
      </c>
      <c r="D2184" t="s">
        <v>332</v>
      </c>
      <c r="E2184" s="277">
        <v>916.26</v>
      </c>
    </row>
    <row r="2185" spans="1:5" x14ac:dyDescent="0.25">
      <c r="A2185">
        <v>34635</v>
      </c>
      <c r="B2185" t="s">
        <v>9302</v>
      </c>
      <c r="C2185" t="s">
        <v>330</v>
      </c>
      <c r="D2185" t="s">
        <v>332</v>
      </c>
      <c r="E2185" s="278">
        <v>1178.26</v>
      </c>
    </row>
    <row r="2186" spans="1:5" x14ac:dyDescent="0.25">
      <c r="A2186">
        <v>34633</v>
      </c>
      <c r="B2186" t="s">
        <v>9303</v>
      </c>
      <c r="C2186" t="s">
        <v>330</v>
      </c>
      <c r="D2186" t="s">
        <v>332</v>
      </c>
      <c r="E2186" s="278">
        <v>1298.75</v>
      </c>
    </row>
    <row r="2187" spans="1:5" x14ac:dyDescent="0.25">
      <c r="A2187">
        <v>40440</v>
      </c>
      <c r="B2187" t="s">
        <v>9304</v>
      </c>
      <c r="C2187" t="s">
        <v>340</v>
      </c>
      <c r="D2187" t="s">
        <v>332</v>
      </c>
      <c r="E2187" s="277">
        <v>663.55</v>
      </c>
    </row>
    <row r="2188" spans="1:5" x14ac:dyDescent="0.25">
      <c r="A2188">
        <v>40441</v>
      </c>
      <c r="B2188" t="s">
        <v>9305</v>
      </c>
      <c r="C2188" t="s">
        <v>340</v>
      </c>
      <c r="D2188" t="s">
        <v>332</v>
      </c>
      <c r="E2188" s="277">
        <v>423.64</v>
      </c>
    </row>
    <row r="2189" spans="1:5" x14ac:dyDescent="0.25">
      <c r="A2189">
        <v>40449</v>
      </c>
      <c r="B2189" t="s">
        <v>9306</v>
      </c>
      <c r="C2189" t="s">
        <v>340</v>
      </c>
      <c r="D2189" t="s">
        <v>332</v>
      </c>
      <c r="E2189" s="277">
        <v>356.14</v>
      </c>
    </row>
    <row r="2190" spans="1:5" x14ac:dyDescent="0.25">
      <c r="A2190">
        <v>34800</v>
      </c>
      <c r="B2190" t="s">
        <v>9307</v>
      </c>
      <c r="C2190" t="s">
        <v>340</v>
      </c>
      <c r="D2190" t="s">
        <v>332</v>
      </c>
      <c r="E2190" s="277">
        <v>445.36</v>
      </c>
    </row>
    <row r="2191" spans="1:5" x14ac:dyDescent="0.25">
      <c r="A2191">
        <v>11592</v>
      </c>
      <c r="B2191" t="s">
        <v>9308</v>
      </c>
      <c r="C2191" t="s">
        <v>330</v>
      </c>
      <c r="D2191" t="s">
        <v>332</v>
      </c>
      <c r="E2191" s="277">
        <v>637.04999999999995</v>
      </c>
    </row>
    <row r="2192" spans="1:5" x14ac:dyDescent="0.25">
      <c r="A2192">
        <v>40438</v>
      </c>
      <c r="B2192" t="s">
        <v>9309</v>
      </c>
      <c r="C2192" t="s">
        <v>340</v>
      </c>
      <c r="D2192" t="s">
        <v>332</v>
      </c>
      <c r="E2192" s="277">
        <v>296.70999999999998</v>
      </c>
    </row>
    <row r="2193" spans="1:5" x14ac:dyDescent="0.25">
      <c r="A2193">
        <v>40436</v>
      </c>
      <c r="B2193" t="s">
        <v>9310</v>
      </c>
      <c r="C2193" t="s">
        <v>340</v>
      </c>
      <c r="D2193" t="s">
        <v>332</v>
      </c>
      <c r="E2193" s="277">
        <v>369.97</v>
      </c>
    </row>
    <row r="2194" spans="1:5" x14ac:dyDescent="0.25">
      <c r="A2194">
        <v>4315</v>
      </c>
      <c r="B2194" t="s">
        <v>9311</v>
      </c>
      <c r="C2194" t="s">
        <v>330</v>
      </c>
      <c r="D2194" t="s">
        <v>332</v>
      </c>
      <c r="E2194" s="277">
        <v>2.91</v>
      </c>
    </row>
    <row r="2195" spans="1:5" x14ac:dyDescent="0.25">
      <c r="A2195">
        <v>402</v>
      </c>
      <c r="B2195" t="s">
        <v>9312</v>
      </c>
      <c r="C2195" t="s">
        <v>330</v>
      </c>
      <c r="D2195" t="s">
        <v>332</v>
      </c>
      <c r="E2195" s="277">
        <v>20.190000000000001</v>
      </c>
    </row>
    <row r="2196" spans="1:5" x14ac:dyDescent="0.25">
      <c r="A2196">
        <v>4226</v>
      </c>
      <c r="B2196" t="s">
        <v>9313</v>
      </c>
      <c r="C2196" t="s">
        <v>336</v>
      </c>
      <c r="D2196" t="s">
        <v>331</v>
      </c>
      <c r="E2196" s="277">
        <v>8.6300000000000008</v>
      </c>
    </row>
    <row r="2197" spans="1:5" x14ac:dyDescent="0.25">
      <c r="A2197">
        <v>4222</v>
      </c>
      <c r="B2197" t="s">
        <v>9314</v>
      </c>
      <c r="C2197" t="s">
        <v>337</v>
      </c>
      <c r="D2197" t="s">
        <v>331</v>
      </c>
      <c r="E2197" s="277">
        <v>4.95</v>
      </c>
    </row>
    <row r="2198" spans="1:5" x14ac:dyDescent="0.25">
      <c r="A2198">
        <v>34804</v>
      </c>
      <c r="B2198" t="s">
        <v>9315</v>
      </c>
      <c r="C2198" t="s">
        <v>333</v>
      </c>
      <c r="D2198" t="s">
        <v>332</v>
      </c>
      <c r="E2198" s="277">
        <v>53.78</v>
      </c>
    </row>
    <row r="2199" spans="1:5" x14ac:dyDescent="0.25">
      <c r="A2199">
        <v>4013</v>
      </c>
      <c r="B2199" t="s">
        <v>9316</v>
      </c>
      <c r="C2199" t="s">
        <v>333</v>
      </c>
      <c r="D2199" t="s">
        <v>332</v>
      </c>
      <c r="E2199" s="277">
        <v>7.13</v>
      </c>
    </row>
    <row r="2200" spans="1:5" x14ac:dyDescent="0.25">
      <c r="A2200">
        <v>4011</v>
      </c>
      <c r="B2200" t="s">
        <v>9317</v>
      </c>
      <c r="C2200" t="s">
        <v>333</v>
      </c>
      <c r="D2200" t="s">
        <v>332</v>
      </c>
      <c r="E2200" s="277">
        <v>7.96</v>
      </c>
    </row>
    <row r="2201" spans="1:5" x14ac:dyDescent="0.25">
      <c r="A2201">
        <v>4021</v>
      </c>
      <c r="B2201" t="s">
        <v>9318</v>
      </c>
      <c r="C2201" t="s">
        <v>333</v>
      </c>
      <c r="D2201" t="s">
        <v>332</v>
      </c>
      <c r="E2201" s="277">
        <v>9.93</v>
      </c>
    </row>
    <row r="2202" spans="1:5" x14ac:dyDescent="0.25">
      <c r="A2202">
        <v>4019</v>
      </c>
      <c r="B2202" t="s">
        <v>9319</v>
      </c>
      <c r="C2202" t="s">
        <v>333</v>
      </c>
      <c r="D2202" t="s">
        <v>332</v>
      </c>
      <c r="E2202" s="277">
        <v>11.92</v>
      </c>
    </row>
    <row r="2203" spans="1:5" x14ac:dyDescent="0.25">
      <c r="A2203">
        <v>4012</v>
      </c>
      <c r="B2203" t="s">
        <v>9320</v>
      </c>
      <c r="C2203" t="s">
        <v>333</v>
      </c>
      <c r="D2203" t="s">
        <v>332</v>
      </c>
      <c r="E2203" s="277">
        <v>15.98</v>
      </c>
    </row>
    <row r="2204" spans="1:5" x14ac:dyDescent="0.25">
      <c r="A2204">
        <v>4020</v>
      </c>
      <c r="B2204" t="s">
        <v>9321</v>
      </c>
      <c r="C2204" t="s">
        <v>333</v>
      </c>
      <c r="D2204" t="s">
        <v>332</v>
      </c>
      <c r="E2204" s="277">
        <v>20.010000000000002</v>
      </c>
    </row>
    <row r="2205" spans="1:5" x14ac:dyDescent="0.25">
      <c r="A2205">
        <v>4018</v>
      </c>
      <c r="B2205" t="s">
        <v>9322</v>
      </c>
      <c r="C2205" t="s">
        <v>333</v>
      </c>
      <c r="D2205" t="s">
        <v>332</v>
      </c>
      <c r="E2205" s="277">
        <v>23.97</v>
      </c>
    </row>
    <row r="2206" spans="1:5" x14ac:dyDescent="0.25">
      <c r="A2206">
        <v>36498</v>
      </c>
      <c r="B2206" t="s">
        <v>9323</v>
      </c>
      <c r="C2206" t="s">
        <v>330</v>
      </c>
      <c r="D2206" t="s">
        <v>334</v>
      </c>
      <c r="E2206" s="278">
        <v>8380.85</v>
      </c>
    </row>
    <row r="2207" spans="1:5" x14ac:dyDescent="0.25">
      <c r="A2207">
        <v>12872</v>
      </c>
      <c r="B2207" t="s">
        <v>9324</v>
      </c>
      <c r="C2207" t="s">
        <v>341</v>
      </c>
      <c r="D2207" t="s">
        <v>332</v>
      </c>
      <c r="E2207" s="277">
        <v>16.11</v>
      </c>
    </row>
    <row r="2208" spans="1:5" x14ac:dyDescent="0.25">
      <c r="A2208">
        <v>41075</v>
      </c>
      <c r="B2208" t="s">
        <v>9325</v>
      </c>
      <c r="C2208" t="s">
        <v>342</v>
      </c>
      <c r="D2208" t="s">
        <v>332</v>
      </c>
      <c r="E2208" s="278">
        <v>2833.82</v>
      </c>
    </row>
    <row r="2209" spans="1:5" x14ac:dyDescent="0.25">
      <c r="A2209">
        <v>44324</v>
      </c>
      <c r="B2209" t="s">
        <v>9326</v>
      </c>
      <c r="C2209" t="s">
        <v>336</v>
      </c>
      <c r="D2209" t="s">
        <v>332</v>
      </c>
      <c r="E2209" s="277">
        <v>3</v>
      </c>
    </row>
    <row r="2210" spans="1:5" x14ac:dyDescent="0.25">
      <c r="A2210">
        <v>3315</v>
      </c>
      <c r="B2210" t="s">
        <v>9327</v>
      </c>
      <c r="C2210" t="s">
        <v>336</v>
      </c>
      <c r="D2210" t="s">
        <v>332</v>
      </c>
      <c r="E2210" s="277">
        <v>0.87</v>
      </c>
    </row>
    <row r="2211" spans="1:5" x14ac:dyDescent="0.25">
      <c r="A2211">
        <v>36870</v>
      </c>
      <c r="B2211" t="s">
        <v>9328</v>
      </c>
      <c r="C2211" t="s">
        <v>336</v>
      </c>
      <c r="D2211" t="s">
        <v>332</v>
      </c>
      <c r="E2211" s="277">
        <v>0.67</v>
      </c>
    </row>
    <row r="2212" spans="1:5" x14ac:dyDescent="0.25">
      <c r="A2212">
        <v>5092</v>
      </c>
      <c r="B2212" t="s">
        <v>9329</v>
      </c>
      <c r="C2212" t="s">
        <v>347</v>
      </c>
      <c r="D2212" t="s">
        <v>332</v>
      </c>
      <c r="E2212" s="277">
        <v>17.27</v>
      </c>
    </row>
    <row r="2213" spans="1:5" x14ac:dyDescent="0.25">
      <c r="A2213">
        <v>11462</v>
      </c>
      <c r="B2213" t="s">
        <v>9330</v>
      </c>
      <c r="C2213" t="s">
        <v>347</v>
      </c>
      <c r="D2213" t="s">
        <v>332</v>
      </c>
      <c r="E2213" s="277">
        <v>17.66</v>
      </c>
    </row>
    <row r="2214" spans="1:5" x14ac:dyDescent="0.25">
      <c r="A2214">
        <v>36529</v>
      </c>
      <c r="B2214" t="s">
        <v>9331</v>
      </c>
      <c r="C2214" t="s">
        <v>330</v>
      </c>
      <c r="D2214" t="s">
        <v>334</v>
      </c>
      <c r="E2214" s="278">
        <v>79958.52</v>
      </c>
    </row>
    <row r="2215" spans="1:5" x14ac:dyDescent="0.25">
      <c r="A2215">
        <v>3318</v>
      </c>
      <c r="B2215" t="s">
        <v>9332</v>
      </c>
      <c r="C2215" t="s">
        <v>330</v>
      </c>
      <c r="D2215" t="s">
        <v>334</v>
      </c>
      <c r="E2215" s="278">
        <v>62687.48</v>
      </c>
    </row>
    <row r="2216" spans="1:5" x14ac:dyDescent="0.25">
      <c r="A2216">
        <v>3324</v>
      </c>
      <c r="B2216" t="s">
        <v>9333</v>
      </c>
      <c r="C2216" t="s">
        <v>333</v>
      </c>
      <c r="D2216" t="s">
        <v>334</v>
      </c>
      <c r="E2216" s="277">
        <v>10.85</v>
      </c>
    </row>
    <row r="2217" spans="1:5" x14ac:dyDescent="0.25">
      <c r="A2217">
        <v>3322</v>
      </c>
      <c r="B2217" t="s">
        <v>9334</v>
      </c>
      <c r="C2217" t="s">
        <v>333</v>
      </c>
      <c r="D2217" t="s">
        <v>334</v>
      </c>
      <c r="E2217" s="277">
        <v>15.2</v>
      </c>
    </row>
    <row r="2218" spans="1:5" x14ac:dyDescent="0.25">
      <c r="A2218">
        <v>5076</v>
      </c>
      <c r="B2218" t="s">
        <v>9335</v>
      </c>
      <c r="C2218" t="s">
        <v>336</v>
      </c>
      <c r="D2218" t="s">
        <v>332</v>
      </c>
      <c r="E2218" s="277">
        <v>23.07</v>
      </c>
    </row>
    <row r="2219" spans="1:5" x14ac:dyDescent="0.25">
      <c r="A2219">
        <v>5077</v>
      </c>
      <c r="B2219" t="s">
        <v>9336</v>
      </c>
      <c r="C2219" t="s">
        <v>336</v>
      </c>
      <c r="D2219" t="s">
        <v>332</v>
      </c>
      <c r="E2219" s="277">
        <v>25.49</v>
      </c>
    </row>
    <row r="2220" spans="1:5" x14ac:dyDescent="0.25">
      <c r="A2220">
        <v>11837</v>
      </c>
      <c r="B2220" t="s">
        <v>9337</v>
      </c>
      <c r="C2220" t="s">
        <v>330</v>
      </c>
      <c r="D2220" t="s">
        <v>332</v>
      </c>
      <c r="E2220" s="277">
        <v>58.34</v>
      </c>
    </row>
    <row r="2221" spans="1:5" x14ac:dyDescent="0.25">
      <c r="A2221">
        <v>38055</v>
      </c>
      <c r="B2221" t="s">
        <v>9338</v>
      </c>
      <c r="C2221" t="s">
        <v>330</v>
      </c>
      <c r="D2221" t="s">
        <v>332</v>
      </c>
      <c r="E2221" s="277">
        <v>5.29</v>
      </c>
    </row>
    <row r="2222" spans="1:5" x14ac:dyDescent="0.25">
      <c r="A2222">
        <v>415</v>
      </c>
      <c r="B2222" t="s">
        <v>9339</v>
      </c>
      <c r="C2222" t="s">
        <v>330</v>
      </c>
      <c r="D2222" t="s">
        <v>332</v>
      </c>
      <c r="E2222" s="277">
        <v>23.92</v>
      </c>
    </row>
    <row r="2223" spans="1:5" x14ac:dyDescent="0.25">
      <c r="A2223">
        <v>416</v>
      </c>
      <c r="B2223" t="s">
        <v>9340</v>
      </c>
      <c r="C2223" t="s">
        <v>330</v>
      </c>
      <c r="D2223" t="s">
        <v>332</v>
      </c>
      <c r="E2223" s="277">
        <v>8.76</v>
      </c>
    </row>
    <row r="2224" spans="1:5" x14ac:dyDescent="0.25">
      <c r="A2224">
        <v>425</v>
      </c>
      <c r="B2224" t="s">
        <v>9341</v>
      </c>
      <c r="C2224" t="s">
        <v>330</v>
      </c>
      <c r="D2224" t="s">
        <v>332</v>
      </c>
      <c r="E2224" s="277">
        <v>5.43</v>
      </c>
    </row>
    <row r="2225" spans="1:5" x14ac:dyDescent="0.25">
      <c r="A2225">
        <v>426</v>
      </c>
      <c r="B2225" t="s">
        <v>9342</v>
      </c>
      <c r="C2225" t="s">
        <v>330</v>
      </c>
      <c r="D2225" t="s">
        <v>332</v>
      </c>
      <c r="E2225" s="277">
        <v>29.9</v>
      </c>
    </row>
    <row r="2226" spans="1:5" x14ac:dyDescent="0.25">
      <c r="A2226">
        <v>38056</v>
      </c>
      <c r="B2226" t="s">
        <v>9343</v>
      </c>
      <c r="C2226" t="s">
        <v>330</v>
      </c>
      <c r="D2226" t="s">
        <v>332</v>
      </c>
      <c r="E2226" s="277">
        <v>29.2</v>
      </c>
    </row>
    <row r="2227" spans="1:5" x14ac:dyDescent="0.25">
      <c r="A2227">
        <v>1564</v>
      </c>
      <c r="B2227" t="s">
        <v>9344</v>
      </c>
      <c r="C2227" t="s">
        <v>330</v>
      </c>
      <c r="D2227" t="s">
        <v>332</v>
      </c>
      <c r="E2227" s="277">
        <v>11.14</v>
      </c>
    </row>
    <row r="2228" spans="1:5" x14ac:dyDescent="0.25">
      <c r="A2228">
        <v>11032</v>
      </c>
      <c r="B2228" t="s">
        <v>9345</v>
      </c>
      <c r="C2228" t="s">
        <v>330</v>
      </c>
      <c r="D2228" t="s">
        <v>332</v>
      </c>
      <c r="E2228" s="277">
        <v>16.38</v>
      </c>
    </row>
    <row r="2229" spans="1:5" x14ac:dyDescent="0.25">
      <c r="A2229">
        <v>36786</v>
      </c>
      <c r="B2229" t="s">
        <v>9346</v>
      </c>
      <c r="C2229" t="s">
        <v>374</v>
      </c>
      <c r="D2229" t="s">
        <v>334</v>
      </c>
      <c r="E2229" s="277">
        <v>159.07</v>
      </c>
    </row>
    <row r="2230" spans="1:5" x14ac:dyDescent="0.25">
      <c r="A2230">
        <v>36785</v>
      </c>
      <c r="B2230" t="s">
        <v>9347</v>
      </c>
      <c r="C2230" t="s">
        <v>374</v>
      </c>
      <c r="D2230" t="s">
        <v>334</v>
      </c>
      <c r="E2230" s="277">
        <v>138.22</v>
      </c>
    </row>
    <row r="2231" spans="1:5" x14ac:dyDescent="0.25">
      <c r="A2231">
        <v>36782</v>
      </c>
      <c r="B2231" t="s">
        <v>9348</v>
      </c>
      <c r="C2231" t="s">
        <v>374</v>
      </c>
      <c r="D2231" t="s">
        <v>334</v>
      </c>
      <c r="E2231" s="277">
        <v>164.99</v>
      </c>
    </row>
    <row r="2232" spans="1:5" x14ac:dyDescent="0.25">
      <c r="A2232">
        <v>44481</v>
      </c>
      <c r="B2232" t="s">
        <v>9349</v>
      </c>
      <c r="C2232" t="s">
        <v>374</v>
      </c>
      <c r="D2232" t="s">
        <v>334</v>
      </c>
      <c r="E2232" s="277">
        <v>185.85</v>
      </c>
    </row>
    <row r="2233" spans="1:5" x14ac:dyDescent="0.25">
      <c r="A2233">
        <v>4824</v>
      </c>
      <c r="B2233" t="s">
        <v>9350</v>
      </c>
      <c r="C2233" t="s">
        <v>336</v>
      </c>
      <c r="D2233" t="s">
        <v>332</v>
      </c>
      <c r="E2233" s="277">
        <v>0.5</v>
      </c>
    </row>
    <row r="2234" spans="1:5" x14ac:dyDescent="0.25">
      <c r="A2234">
        <v>11795</v>
      </c>
      <c r="B2234" t="s">
        <v>9351</v>
      </c>
      <c r="C2234" t="s">
        <v>333</v>
      </c>
      <c r="D2234" t="s">
        <v>332</v>
      </c>
      <c r="E2234" s="277">
        <v>528.29999999999995</v>
      </c>
    </row>
    <row r="2235" spans="1:5" x14ac:dyDescent="0.25">
      <c r="A2235">
        <v>134</v>
      </c>
      <c r="B2235" t="s">
        <v>9352</v>
      </c>
      <c r="C2235" t="s">
        <v>336</v>
      </c>
      <c r="D2235" t="s">
        <v>332</v>
      </c>
      <c r="E2235" s="277">
        <v>1.95</v>
      </c>
    </row>
    <row r="2236" spans="1:5" x14ac:dyDescent="0.25">
      <c r="A2236">
        <v>4229</v>
      </c>
      <c r="B2236" t="s">
        <v>9353</v>
      </c>
      <c r="C2236" t="s">
        <v>336</v>
      </c>
      <c r="D2236" t="s">
        <v>332</v>
      </c>
      <c r="E2236" s="277">
        <v>37.619999999999997</v>
      </c>
    </row>
    <row r="2237" spans="1:5" x14ac:dyDescent="0.25">
      <c r="A2237">
        <v>11731</v>
      </c>
      <c r="B2237" t="s">
        <v>9354</v>
      </c>
      <c r="C2237" t="s">
        <v>330</v>
      </c>
      <c r="D2237" t="s">
        <v>332</v>
      </c>
      <c r="E2237" s="277">
        <v>9.09</v>
      </c>
    </row>
    <row r="2238" spans="1:5" x14ac:dyDescent="0.25">
      <c r="A2238">
        <v>11732</v>
      </c>
      <c r="B2238" t="s">
        <v>9355</v>
      </c>
      <c r="C2238" t="s">
        <v>330</v>
      </c>
      <c r="D2238" t="s">
        <v>332</v>
      </c>
      <c r="E2238" s="277">
        <v>23.84</v>
      </c>
    </row>
    <row r="2239" spans="1:5" x14ac:dyDescent="0.25">
      <c r="A2239">
        <v>11244</v>
      </c>
      <c r="B2239" t="s">
        <v>9356</v>
      </c>
      <c r="C2239" t="s">
        <v>330</v>
      </c>
      <c r="D2239" t="s">
        <v>334</v>
      </c>
      <c r="E2239" s="277">
        <v>278.66000000000003</v>
      </c>
    </row>
    <row r="2240" spans="1:5" x14ac:dyDescent="0.25">
      <c r="A2240">
        <v>11245</v>
      </c>
      <c r="B2240" t="s">
        <v>9357</v>
      </c>
      <c r="C2240" t="s">
        <v>330</v>
      </c>
      <c r="D2240" t="s">
        <v>334</v>
      </c>
      <c r="E2240" s="277">
        <v>385.43</v>
      </c>
    </row>
    <row r="2241" spans="1:5" x14ac:dyDescent="0.25">
      <c r="A2241">
        <v>11235</v>
      </c>
      <c r="B2241" t="s">
        <v>9358</v>
      </c>
      <c r="C2241" t="s">
        <v>330</v>
      </c>
      <c r="D2241" t="s">
        <v>334</v>
      </c>
      <c r="E2241" s="277">
        <v>212.65</v>
      </c>
    </row>
    <row r="2242" spans="1:5" x14ac:dyDescent="0.25">
      <c r="A2242">
        <v>11236</v>
      </c>
      <c r="B2242" t="s">
        <v>9359</v>
      </c>
      <c r="C2242" t="s">
        <v>330</v>
      </c>
      <c r="D2242" t="s">
        <v>334</v>
      </c>
      <c r="E2242" s="277">
        <v>270.24</v>
      </c>
    </row>
    <row r="2243" spans="1:5" x14ac:dyDescent="0.25">
      <c r="A2243">
        <v>36494</v>
      </c>
      <c r="B2243" t="s">
        <v>9360</v>
      </c>
      <c r="C2243" t="s">
        <v>330</v>
      </c>
      <c r="D2243" t="s">
        <v>334</v>
      </c>
      <c r="E2243" s="278">
        <v>734320.31</v>
      </c>
    </row>
    <row r="2244" spans="1:5" x14ac:dyDescent="0.25">
      <c r="A2244">
        <v>36493</v>
      </c>
      <c r="B2244" t="s">
        <v>9361</v>
      </c>
      <c r="C2244" t="s">
        <v>330</v>
      </c>
      <c r="D2244" t="s">
        <v>334</v>
      </c>
      <c r="E2244" s="278">
        <v>831955.08</v>
      </c>
    </row>
    <row r="2245" spans="1:5" x14ac:dyDescent="0.25">
      <c r="A2245">
        <v>36492</v>
      </c>
      <c r="B2245" t="s">
        <v>9362</v>
      </c>
      <c r="C2245" t="s">
        <v>330</v>
      </c>
      <c r="D2245" t="s">
        <v>334</v>
      </c>
      <c r="E2245" s="278">
        <v>1545457.03</v>
      </c>
    </row>
    <row r="2246" spans="1:5" x14ac:dyDescent="0.25">
      <c r="A2246">
        <v>36499</v>
      </c>
      <c r="B2246" t="s">
        <v>9363</v>
      </c>
      <c r="C2246" t="s">
        <v>330</v>
      </c>
      <c r="D2246" t="s">
        <v>334</v>
      </c>
      <c r="E2246" s="278">
        <v>4525.66</v>
      </c>
    </row>
    <row r="2247" spans="1:5" x14ac:dyDescent="0.25">
      <c r="A2247">
        <v>13533</v>
      </c>
      <c r="B2247" t="s">
        <v>12955</v>
      </c>
      <c r="C2247" t="s">
        <v>330</v>
      </c>
      <c r="D2247" t="s">
        <v>334</v>
      </c>
      <c r="E2247" s="278">
        <v>207458.35</v>
      </c>
    </row>
    <row r="2248" spans="1:5" x14ac:dyDescent="0.25">
      <c r="A2248">
        <v>13333</v>
      </c>
      <c r="B2248" t="s">
        <v>12956</v>
      </c>
      <c r="C2248" t="s">
        <v>330</v>
      </c>
      <c r="D2248" t="s">
        <v>334</v>
      </c>
      <c r="E2248" s="278">
        <v>232085.16</v>
      </c>
    </row>
    <row r="2249" spans="1:5" x14ac:dyDescent="0.25">
      <c r="A2249">
        <v>39585</v>
      </c>
      <c r="B2249" t="s">
        <v>9364</v>
      </c>
      <c r="C2249" t="s">
        <v>330</v>
      </c>
      <c r="D2249" t="s">
        <v>334</v>
      </c>
      <c r="E2249" s="278">
        <v>149857.38</v>
      </c>
    </row>
    <row r="2250" spans="1:5" x14ac:dyDescent="0.25">
      <c r="A2250">
        <v>39586</v>
      </c>
      <c r="B2250" t="s">
        <v>9365</v>
      </c>
      <c r="C2250" t="s">
        <v>330</v>
      </c>
      <c r="D2250" t="s">
        <v>334</v>
      </c>
      <c r="E2250" s="278">
        <v>175772.56</v>
      </c>
    </row>
    <row r="2251" spans="1:5" x14ac:dyDescent="0.25">
      <c r="A2251">
        <v>39587</v>
      </c>
      <c r="B2251" t="s">
        <v>9366</v>
      </c>
      <c r="C2251" t="s">
        <v>330</v>
      </c>
      <c r="D2251" t="s">
        <v>334</v>
      </c>
      <c r="E2251" s="278">
        <v>214081.97</v>
      </c>
    </row>
    <row r="2252" spans="1:5" x14ac:dyDescent="0.25">
      <c r="A2252">
        <v>39588</v>
      </c>
      <c r="B2252" t="s">
        <v>9367</v>
      </c>
      <c r="C2252" t="s">
        <v>330</v>
      </c>
      <c r="D2252" t="s">
        <v>334</v>
      </c>
      <c r="E2252" s="278">
        <v>247884.38</v>
      </c>
    </row>
    <row r="2253" spans="1:5" x14ac:dyDescent="0.25">
      <c r="A2253">
        <v>39584</v>
      </c>
      <c r="B2253" t="s">
        <v>9368</v>
      </c>
      <c r="C2253" t="s">
        <v>330</v>
      </c>
      <c r="D2253" t="s">
        <v>334</v>
      </c>
      <c r="E2253" s="278">
        <v>133451.94</v>
      </c>
    </row>
    <row r="2254" spans="1:5" x14ac:dyDescent="0.25">
      <c r="A2254">
        <v>39590</v>
      </c>
      <c r="B2254" t="s">
        <v>9369</v>
      </c>
      <c r="C2254" t="s">
        <v>330</v>
      </c>
      <c r="D2254" t="s">
        <v>334</v>
      </c>
      <c r="E2254" s="278">
        <v>130251.98</v>
      </c>
    </row>
    <row r="2255" spans="1:5" x14ac:dyDescent="0.25">
      <c r="A2255">
        <v>39592</v>
      </c>
      <c r="B2255" t="s">
        <v>9370</v>
      </c>
      <c r="C2255" t="s">
        <v>330</v>
      </c>
      <c r="D2255" t="s">
        <v>334</v>
      </c>
      <c r="E2255" s="278">
        <v>187175.24</v>
      </c>
    </row>
    <row r="2256" spans="1:5" x14ac:dyDescent="0.25">
      <c r="A2256">
        <v>39593</v>
      </c>
      <c r="B2256" t="s">
        <v>9371</v>
      </c>
      <c r="C2256" t="s">
        <v>330</v>
      </c>
      <c r="D2256" t="s">
        <v>334</v>
      </c>
      <c r="E2256" s="278">
        <v>214081.97</v>
      </c>
    </row>
    <row r="2257" spans="1:5" x14ac:dyDescent="0.25">
      <c r="A2257">
        <v>14254</v>
      </c>
      <c r="B2257" t="s">
        <v>9372</v>
      </c>
      <c r="C2257" t="s">
        <v>330</v>
      </c>
      <c r="D2257" t="s">
        <v>334</v>
      </c>
      <c r="E2257" s="278">
        <v>121688.7</v>
      </c>
    </row>
    <row r="2258" spans="1:5" x14ac:dyDescent="0.25">
      <c r="A2258">
        <v>44494</v>
      </c>
      <c r="B2258" t="s">
        <v>9373</v>
      </c>
      <c r="C2258" t="s">
        <v>330</v>
      </c>
      <c r="D2258" t="s">
        <v>334</v>
      </c>
      <c r="E2258" s="278">
        <v>101619.77</v>
      </c>
    </row>
    <row r="2259" spans="1:5" x14ac:dyDescent="0.25">
      <c r="A2259">
        <v>25019</v>
      </c>
      <c r="B2259" t="s">
        <v>9374</v>
      </c>
      <c r="C2259" t="s">
        <v>330</v>
      </c>
      <c r="D2259" t="s">
        <v>334</v>
      </c>
      <c r="E2259" s="278">
        <v>174187.65</v>
      </c>
    </row>
    <row r="2260" spans="1:5" x14ac:dyDescent="0.25">
      <c r="A2260">
        <v>36501</v>
      </c>
      <c r="B2260" t="s">
        <v>9375</v>
      </c>
      <c r="C2260" t="s">
        <v>330</v>
      </c>
      <c r="D2260" t="s">
        <v>334</v>
      </c>
      <c r="E2260" s="278">
        <v>155087.03</v>
      </c>
    </row>
    <row r="2261" spans="1:5" x14ac:dyDescent="0.25">
      <c r="A2261">
        <v>44493</v>
      </c>
      <c r="B2261" t="s">
        <v>9376</v>
      </c>
      <c r="C2261" t="s">
        <v>330</v>
      </c>
      <c r="D2261" t="s">
        <v>334</v>
      </c>
      <c r="E2261" s="278">
        <v>186444.33</v>
      </c>
    </row>
    <row r="2262" spans="1:5" x14ac:dyDescent="0.25">
      <c r="A2262">
        <v>36500</v>
      </c>
      <c r="B2262" t="s">
        <v>9377</v>
      </c>
      <c r="C2262" t="s">
        <v>330</v>
      </c>
      <c r="D2262" t="s">
        <v>334</v>
      </c>
      <c r="E2262" s="278">
        <v>109595.77</v>
      </c>
    </row>
    <row r="2263" spans="1:5" x14ac:dyDescent="0.25">
      <c r="A2263">
        <v>20017</v>
      </c>
      <c r="B2263" t="s">
        <v>9378</v>
      </c>
      <c r="C2263" t="s">
        <v>335</v>
      </c>
      <c r="D2263" t="s">
        <v>332</v>
      </c>
      <c r="E2263" s="277">
        <v>6.18</v>
      </c>
    </row>
    <row r="2264" spans="1:5" x14ac:dyDescent="0.25">
      <c r="A2264">
        <v>20007</v>
      </c>
      <c r="B2264" t="s">
        <v>9379</v>
      </c>
      <c r="C2264" t="s">
        <v>335</v>
      </c>
      <c r="D2264" t="s">
        <v>332</v>
      </c>
      <c r="E2264" s="277">
        <v>3.69</v>
      </c>
    </row>
    <row r="2265" spans="1:5" x14ac:dyDescent="0.25">
      <c r="A2265">
        <v>39831</v>
      </c>
      <c r="B2265" t="s">
        <v>9380</v>
      </c>
      <c r="C2265" t="s">
        <v>348</v>
      </c>
      <c r="D2265" t="s">
        <v>334</v>
      </c>
      <c r="E2265" s="277">
        <v>318.20999999999998</v>
      </c>
    </row>
    <row r="2266" spans="1:5" x14ac:dyDescent="0.25">
      <c r="A2266">
        <v>36888</v>
      </c>
      <c r="B2266" t="s">
        <v>9381</v>
      </c>
      <c r="C2266" t="s">
        <v>335</v>
      </c>
      <c r="D2266" t="s">
        <v>334</v>
      </c>
      <c r="E2266" s="277">
        <v>26.32</v>
      </c>
    </row>
    <row r="2267" spans="1:5" x14ac:dyDescent="0.25">
      <c r="A2267">
        <v>39836</v>
      </c>
      <c r="B2267" t="s">
        <v>9382</v>
      </c>
      <c r="C2267" t="s">
        <v>348</v>
      </c>
      <c r="D2267" t="s">
        <v>334</v>
      </c>
      <c r="E2267" s="277">
        <v>279.61</v>
      </c>
    </row>
    <row r="2268" spans="1:5" x14ac:dyDescent="0.25">
      <c r="A2268">
        <v>39830</v>
      </c>
      <c r="B2268" t="s">
        <v>9383</v>
      </c>
      <c r="C2268" t="s">
        <v>348</v>
      </c>
      <c r="D2268" t="s">
        <v>334</v>
      </c>
      <c r="E2268" s="277">
        <v>318.89</v>
      </c>
    </row>
    <row r="2269" spans="1:5" x14ac:dyDescent="0.25">
      <c r="A2269">
        <v>40527</v>
      </c>
      <c r="B2269" t="s">
        <v>9384</v>
      </c>
      <c r="C2269" t="s">
        <v>330</v>
      </c>
      <c r="D2269" t="s">
        <v>332</v>
      </c>
      <c r="E2269" s="278">
        <v>2565.65</v>
      </c>
    </row>
    <row r="2270" spans="1:5" x14ac:dyDescent="0.25">
      <c r="A2270">
        <v>36497</v>
      </c>
      <c r="B2270" t="s">
        <v>9385</v>
      </c>
      <c r="C2270" t="s">
        <v>330</v>
      </c>
      <c r="D2270" t="s">
        <v>332</v>
      </c>
      <c r="E2270" s="278">
        <v>2928.96</v>
      </c>
    </row>
    <row r="2271" spans="1:5" x14ac:dyDescent="0.25">
      <c r="A2271">
        <v>36487</v>
      </c>
      <c r="B2271" t="s">
        <v>9386</v>
      </c>
      <c r="C2271" t="s">
        <v>330</v>
      </c>
      <c r="D2271" t="s">
        <v>332</v>
      </c>
      <c r="E2271" s="278">
        <v>5099.78</v>
      </c>
    </row>
    <row r="2272" spans="1:5" x14ac:dyDescent="0.25">
      <c r="A2272">
        <v>44475</v>
      </c>
      <c r="B2272" t="s">
        <v>9387</v>
      </c>
      <c r="C2272" t="s">
        <v>330</v>
      </c>
      <c r="D2272" t="s">
        <v>334</v>
      </c>
      <c r="E2272" s="278">
        <v>1284071.96</v>
      </c>
    </row>
    <row r="2273" spans="1:5" x14ac:dyDescent="0.25">
      <c r="A2273">
        <v>44474</v>
      </c>
      <c r="B2273" t="s">
        <v>9388</v>
      </c>
      <c r="C2273" t="s">
        <v>330</v>
      </c>
      <c r="D2273" t="s">
        <v>334</v>
      </c>
      <c r="E2273" s="278">
        <v>2469369.14</v>
      </c>
    </row>
    <row r="2274" spans="1:5" x14ac:dyDescent="0.25">
      <c r="A2274">
        <v>44490</v>
      </c>
      <c r="B2274" t="s">
        <v>9389</v>
      </c>
      <c r="C2274" t="s">
        <v>330</v>
      </c>
      <c r="D2274" t="s">
        <v>334</v>
      </c>
      <c r="E2274" s="278">
        <v>4197927.53</v>
      </c>
    </row>
    <row r="2275" spans="1:5" x14ac:dyDescent="0.25">
      <c r="A2275">
        <v>37776</v>
      </c>
      <c r="B2275" t="s">
        <v>9390</v>
      </c>
      <c r="C2275" t="s">
        <v>330</v>
      </c>
      <c r="D2275" t="s">
        <v>334</v>
      </c>
      <c r="E2275" s="278">
        <v>257279.3</v>
      </c>
    </row>
    <row r="2276" spans="1:5" x14ac:dyDescent="0.25">
      <c r="A2276">
        <v>37775</v>
      </c>
      <c r="B2276" t="s">
        <v>9391</v>
      </c>
      <c r="C2276" t="s">
        <v>330</v>
      </c>
      <c r="D2276" t="s">
        <v>334</v>
      </c>
      <c r="E2276" s="278">
        <v>405234.37</v>
      </c>
    </row>
    <row r="2277" spans="1:5" x14ac:dyDescent="0.25">
      <c r="A2277">
        <v>36491</v>
      </c>
      <c r="B2277" t="s">
        <v>9392</v>
      </c>
      <c r="C2277" t="s">
        <v>330</v>
      </c>
      <c r="D2277" t="s">
        <v>334</v>
      </c>
      <c r="E2277" s="278">
        <v>1500703.12</v>
      </c>
    </row>
    <row r="2278" spans="1:5" x14ac:dyDescent="0.25">
      <c r="A2278">
        <v>10712</v>
      </c>
      <c r="B2278" t="s">
        <v>9393</v>
      </c>
      <c r="C2278" t="s">
        <v>330</v>
      </c>
      <c r="D2278" t="s">
        <v>334</v>
      </c>
      <c r="E2278" s="278">
        <v>101308.59</v>
      </c>
    </row>
    <row r="2279" spans="1:5" x14ac:dyDescent="0.25">
      <c r="A2279">
        <v>3363</v>
      </c>
      <c r="B2279" t="s">
        <v>9394</v>
      </c>
      <c r="C2279" t="s">
        <v>330</v>
      </c>
      <c r="D2279" t="s">
        <v>334</v>
      </c>
      <c r="E2279" s="278">
        <v>142500</v>
      </c>
    </row>
    <row r="2280" spans="1:5" x14ac:dyDescent="0.25">
      <c r="A2280">
        <v>3365</v>
      </c>
      <c r="B2280" t="s">
        <v>9395</v>
      </c>
      <c r="C2280" t="s">
        <v>330</v>
      </c>
      <c r="D2280" t="s">
        <v>334</v>
      </c>
      <c r="E2280" s="278">
        <v>333093.75</v>
      </c>
    </row>
    <row r="2281" spans="1:5" x14ac:dyDescent="0.25">
      <c r="A2281">
        <v>7569</v>
      </c>
      <c r="B2281" t="s">
        <v>9396</v>
      </c>
      <c r="C2281" t="s">
        <v>330</v>
      </c>
      <c r="D2281" t="s">
        <v>332</v>
      </c>
      <c r="E2281" s="277">
        <v>94.31</v>
      </c>
    </row>
    <row r="2282" spans="1:5" x14ac:dyDescent="0.25">
      <c r="A2282">
        <v>34349</v>
      </c>
      <c r="B2282" t="s">
        <v>9397</v>
      </c>
      <c r="C2282" t="s">
        <v>330</v>
      </c>
      <c r="D2282" t="s">
        <v>332</v>
      </c>
      <c r="E2282" s="277">
        <v>30.55</v>
      </c>
    </row>
    <row r="2283" spans="1:5" x14ac:dyDescent="0.25">
      <c r="A2283">
        <v>3378</v>
      </c>
      <c r="B2283" t="s">
        <v>9398</v>
      </c>
      <c r="C2283" t="s">
        <v>330</v>
      </c>
      <c r="D2283" t="s">
        <v>332</v>
      </c>
      <c r="E2283" s="277">
        <v>84.68</v>
      </c>
    </row>
    <row r="2284" spans="1:5" x14ac:dyDescent="0.25">
      <c r="A2284">
        <v>3380</v>
      </c>
      <c r="B2284" t="s">
        <v>9399</v>
      </c>
      <c r="C2284" t="s">
        <v>330</v>
      </c>
      <c r="D2284" t="s">
        <v>331</v>
      </c>
      <c r="E2284" s="277">
        <v>59.28</v>
      </c>
    </row>
    <row r="2285" spans="1:5" x14ac:dyDescent="0.25">
      <c r="A2285">
        <v>3379</v>
      </c>
      <c r="B2285" t="s">
        <v>9400</v>
      </c>
      <c r="C2285" t="s">
        <v>330</v>
      </c>
      <c r="D2285" t="s">
        <v>332</v>
      </c>
      <c r="E2285" s="277">
        <v>57.23</v>
      </c>
    </row>
    <row r="2286" spans="1:5" x14ac:dyDescent="0.25">
      <c r="A2286">
        <v>11991</v>
      </c>
      <c r="B2286" t="s">
        <v>9401</v>
      </c>
      <c r="C2286" t="s">
        <v>330</v>
      </c>
      <c r="D2286" t="s">
        <v>332</v>
      </c>
      <c r="E2286" s="277">
        <v>66.45</v>
      </c>
    </row>
    <row r="2287" spans="1:5" x14ac:dyDescent="0.25">
      <c r="A2287">
        <v>11029</v>
      </c>
      <c r="B2287" t="s">
        <v>9402</v>
      </c>
      <c r="C2287" t="s">
        <v>364</v>
      </c>
      <c r="D2287" t="s">
        <v>332</v>
      </c>
      <c r="E2287" s="277">
        <v>2.5099999999999998</v>
      </c>
    </row>
    <row r="2288" spans="1:5" x14ac:dyDescent="0.25">
      <c r="A2288">
        <v>4316</v>
      </c>
      <c r="B2288" t="s">
        <v>9403</v>
      </c>
      <c r="C2288" t="s">
        <v>330</v>
      </c>
      <c r="D2288" t="s">
        <v>332</v>
      </c>
      <c r="E2288" s="277">
        <v>2.54</v>
      </c>
    </row>
    <row r="2289" spans="1:5" x14ac:dyDescent="0.25">
      <c r="A2289">
        <v>4313</v>
      </c>
      <c r="B2289" t="s">
        <v>9404</v>
      </c>
      <c r="C2289" t="s">
        <v>364</v>
      </c>
      <c r="D2289" t="s">
        <v>332</v>
      </c>
      <c r="E2289" s="277">
        <v>3.64</v>
      </c>
    </row>
    <row r="2290" spans="1:5" x14ac:dyDescent="0.25">
      <c r="A2290">
        <v>4317</v>
      </c>
      <c r="B2290" t="s">
        <v>9405</v>
      </c>
      <c r="C2290" t="s">
        <v>330</v>
      </c>
      <c r="D2290" t="s">
        <v>332</v>
      </c>
      <c r="E2290" s="277">
        <v>4.1500000000000004</v>
      </c>
    </row>
    <row r="2291" spans="1:5" x14ac:dyDescent="0.25">
      <c r="A2291">
        <v>4314</v>
      </c>
      <c r="B2291" t="s">
        <v>9406</v>
      </c>
      <c r="C2291" t="s">
        <v>364</v>
      </c>
      <c r="D2291" t="s">
        <v>332</v>
      </c>
      <c r="E2291" s="277">
        <v>4.8499999999999996</v>
      </c>
    </row>
    <row r="2292" spans="1:5" x14ac:dyDescent="0.25">
      <c r="A2292">
        <v>10921</v>
      </c>
      <c r="B2292" t="s">
        <v>9407</v>
      </c>
      <c r="C2292" t="s">
        <v>330</v>
      </c>
      <c r="D2292" t="s">
        <v>334</v>
      </c>
      <c r="E2292" s="278">
        <v>5608</v>
      </c>
    </row>
    <row r="2293" spans="1:5" x14ac:dyDescent="0.25">
      <c r="A2293">
        <v>10922</v>
      </c>
      <c r="B2293" t="s">
        <v>9408</v>
      </c>
      <c r="C2293" t="s">
        <v>330</v>
      </c>
      <c r="D2293" t="s">
        <v>334</v>
      </c>
      <c r="E2293" s="278">
        <v>5079.58</v>
      </c>
    </row>
    <row r="2294" spans="1:5" x14ac:dyDescent="0.25">
      <c r="A2294">
        <v>10923</v>
      </c>
      <c r="B2294" t="s">
        <v>9409</v>
      </c>
      <c r="C2294" t="s">
        <v>330</v>
      </c>
      <c r="D2294" t="s">
        <v>334</v>
      </c>
      <c r="E2294" s="278">
        <v>3002.25</v>
      </c>
    </row>
    <row r="2295" spans="1:5" x14ac:dyDescent="0.25">
      <c r="A2295">
        <v>10924</v>
      </c>
      <c r="B2295" t="s">
        <v>9410</v>
      </c>
      <c r="C2295" t="s">
        <v>330</v>
      </c>
      <c r="D2295" t="s">
        <v>334</v>
      </c>
      <c r="E2295" s="278">
        <v>3161.95</v>
      </c>
    </row>
    <row r="2296" spans="1:5" x14ac:dyDescent="0.25">
      <c r="A2296">
        <v>37772</v>
      </c>
      <c r="B2296" t="s">
        <v>9411</v>
      </c>
      <c r="C2296" t="s">
        <v>330</v>
      </c>
      <c r="D2296" t="s">
        <v>334</v>
      </c>
      <c r="E2296" s="278">
        <v>323232.76</v>
      </c>
    </row>
    <row r="2297" spans="1:5" x14ac:dyDescent="0.25">
      <c r="A2297">
        <v>37771</v>
      </c>
      <c r="B2297" t="s">
        <v>9412</v>
      </c>
      <c r="C2297" t="s">
        <v>330</v>
      </c>
      <c r="D2297" t="s">
        <v>334</v>
      </c>
      <c r="E2297" s="278">
        <v>343868.18</v>
      </c>
    </row>
    <row r="2298" spans="1:5" x14ac:dyDescent="0.25">
      <c r="A2298">
        <v>12772</v>
      </c>
      <c r="B2298" t="s">
        <v>9413</v>
      </c>
      <c r="C2298" t="s">
        <v>330</v>
      </c>
      <c r="D2298" t="s">
        <v>334</v>
      </c>
      <c r="E2298" s="277">
        <v>759.19</v>
      </c>
    </row>
    <row r="2299" spans="1:5" x14ac:dyDescent="0.25">
      <c r="A2299">
        <v>12770</v>
      </c>
      <c r="B2299" t="s">
        <v>9414</v>
      </c>
      <c r="C2299" t="s">
        <v>330</v>
      </c>
      <c r="D2299" t="s">
        <v>334</v>
      </c>
      <c r="E2299" s="277">
        <v>456.8</v>
      </c>
    </row>
    <row r="2300" spans="1:5" x14ac:dyDescent="0.25">
      <c r="A2300">
        <v>12775</v>
      </c>
      <c r="B2300" t="s">
        <v>9415</v>
      </c>
      <c r="C2300" t="s">
        <v>330</v>
      </c>
      <c r="D2300" t="s">
        <v>334</v>
      </c>
      <c r="E2300" s="277">
        <v>334.55</v>
      </c>
    </row>
    <row r="2301" spans="1:5" x14ac:dyDescent="0.25">
      <c r="A2301">
        <v>12768</v>
      </c>
      <c r="B2301" t="s">
        <v>9416</v>
      </c>
      <c r="C2301" t="s">
        <v>330</v>
      </c>
      <c r="D2301" t="s">
        <v>334</v>
      </c>
      <c r="E2301" s="278">
        <v>1068.01</v>
      </c>
    </row>
    <row r="2302" spans="1:5" x14ac:dyDescent="0.25">
      <c r="A2302">
        <v>12769</v>
      </c>
      <c r="B2302" t="s">
        <v>9417</v>
      </c>
      <c r="C2302" t="s">
        <v>330</v>
      </c>
      <c r="D2302" t="s">
        <v>334</v>
      </c>
      <c r="E2302" s="277">
        <v>87.5</v>
      </c>
    </row>
    <row r="2303" spans="1:5" x14ac:dyDescent="0.25">
      <c r="A2303">
        <v>12773</v>
      </c>
      <c r="B2303" t="s">
        <v>9418</v>
      </c>
      <c r="C2303" t="s">
        <v>330</v>
      </c>
      <c r="D2303" t="s">
        <v>334</v>
      </c>
      <c r="E2303" s="277">
        <v>93.93</v>
      </c>
    </row>
    <row r="2304" spans="1:5" x14ac:dyDescent="0.25">
      <c r="A2304">
        <v>12774</v>
      </c>
      <c r="B2304" t="s">
        <v>9419</v>
      </c>
      <c r="C2304" t="s">
        <v>330</v>
      </c>
      <c r="D2304" t="s">
        <v>334</v>
      </c>
      <c r="E2304" s="277">
        <v>115.8</v>
      </c>
    </row>
    <row r="2305" spans="1:5" x14ac:dyDescent="0.25">
      <c r="A2305">
        <v>12776</v>
      </c>
      <c r="B2305" t="s">
        <v>9420</v>
      </c>
      <c r="C2305" t="s">
        <v>330</v>
      </c>
      <c r="D2305" t="s">
        <v>334</v>
      </c>
      <c r="E2305" s="278">
        <v>1724.26</v>
      </c>
    </row>
    <row r="2306" spans="1:5" x14ac:dyDescent="0.25">
      <c r="A2306">
        <v>12777</v>
      </c>
      <c r="B2306" t="s">
        <v>9421</v>
      </c>
      <c r="C2306" t="s">
        <v>330</v>
      </c>
      <c r="D2306" t="s">
        <v>334</v>
      </c>
      <c r="E2306" s="278">
        <v>2251.83</v>
      </c>
    </row>
    <row r="2307" spans="1:5" x14ac:dyDescent="0.25">
      <c r="A2307">
        <v>3391</v>
      </c>
      <c r="B2307" t="s">
        <v>9422</v>
      </c>
      <c r="C2307" t="s">
        <v>330</v>
      </c>
      <c r="D2307" t="s">
        <v>334</v>
      </c>
      <c r="E2307" s="277">
        <v>45.93</v>
      </c>
    </row>
    <row r="2308" spans="1:5" x14ac:dyDescent="0.25">
      <c r="A2308">
        <v>3389</v>
      </c>
      <c r="B2308" t="s">
        <v>9423</v>
      </c>
      <c r="C2308" t="s">
        <v>330</v>
      </c>
      <c r="D2308" t="s">
        <v>334</v>
      </c>
      <c r="E2308" s="277">
        <v>23.83</v>
      </c>
    </row>
    <row r="2309" spans="1:5" x14ac:dyDescent="0.25">
      <c r="A2309">
        <v>3390</v>
      </c>
      <c r="B2309" t="s">
        <v>9424</v>
      </c>
      <c r="C2309" t="s">
        <v>330</v>
      </c>
      <c r="D2309" t="s">
        <v>334</v>
      </c>
      <c r="E2309" s="277">
        <v>26.82</v>
      </c>
    </row>
    <row r="2310" spans="1:5" x14ac:dyDescent="0.25">
      <c r="A2310">
        <v>12873</v>
      </c>
      <c r="B2310" t="s">
        <v>9425</v>
      </c>
      <c r="C2310" t="s">
        <v>341</v>
      </c>
      <c r="D2310" t="s">
        <v>332</v>
      </c>
      <c r="E2310" s="277">
        <v>17.809999999999999</v>
      </c>
    </row>
    <row r="2311" spans="1:5" x14ac:dyDescent="0.25">
      <c r="A2311">
        <v>41076</v>
      </c>
      <c r="B2311" t="s">
        <v>9426</v>
      </c>
      <c r="C2311" t="s">
        <v>342</v>
      </c>
      <c r="D2311" t="s">
        <v>332</v>
      </c>
      <c r="E2311" s="278">
        <v>3130.7</v>
      </c>
    </row>
    <row r="2312" spans="1:5" x14ac:dyDescent="0.25">
      <c r="A2312">
        <v>140</v>
      </c>
      <c r="B2312" t="s">
        <v>9427</v>
      </c>
      <c r="C2312" t="s">
        <v>336</v>
      </c>
      <c r="D2312" t="s">
        <v>332</v>
      </c>
      <c r="E2312" s="277">
        <v>21.79</v>
      </c>
    </row>
    <row r="2313" spans="1:5" x14ac:dyDescent="0.25">
      <c r="A2313">
        <v>151</v>
      </c>
      <c r="B2313" t="s">
        <v>9428</v>
      </c>
      <c r="C2313" t="s">
        <v>337</v>
      </c>
      <c r="D2313" t="s">
        <v>332</v>
      </c>
      <c r="E2313" s="277">
        <v>32.159999999999997</v>
      </c>
    </row>
    <row r="2314" spans="1:5" x14ac:dyDescent="0.25">
      <c r="A2314">
        <v>7340</v>
      </c>
      <c r="B2314" t="s">
        <v>9429</v>
      </c>
      <c r="C2314" t="s">
        <v>337</v>
      </c>
      <c r="D2314" t="s">
        <v>332</v>
      </c>
      <c r="E2314" s="277">
        <v>28.39</v>
      </c>
    </row>
    <row r="2315" spans="1:5" x14ac:dyDescent="0.25">
      <c r="A2315">
        <v>2701</v>
      </c>
      <c r="B2315" t="s">
        <v>9430</v>
      </c>
      <c r="C2315" t="s">
        <v>341</v>
      </c>
      <c r="D2315" t="s">
        <v>332</v>
      </c>
      <c r="E2315" s="277">
        <v>12.37</v>
      </c>
    </row>
    <row r="2316" spans="1:5" x14ac:dyDescent="0.25">
      <c r="A2316">
        <v>40929</v>
      </c>
      <c r="B2316" t="s">
        <v>9431</v>
      </c>
      <c r="C2316" t="s">
        <v>342</v>
      </c>
      <c r="D2316" t="s">
        <v>332</v>
      </c>
      <c r="E2316" s="278">
        <v>2175.65</v>
      </c>
    </row>
    <row r="2317" spans="1:5" x14ac:dyDescent="0.25">
      <c r="A2317">
        <v>38114</v>
      </c>
      <c r="B2317" t="s">
        <v>9432</v>
      </c>
      <c r="C2317" t="s">
        <v>330</v>
      </c>
      <c r="D2317" t="s">
        <v>332</v>
      </c>
      <c r="E2317" s="277">
        <v>18.02</v>
      </c>
    </row>
    <row r="2318" spans="1:5" x14ac:dyDescent="0.25">
      <c r="A2318">
        <v>38064</v>
      </c>
      <c r="B2318" t="s">
        <v>9433</v>
      </c>
      <c r="C2318" t="s">
        <v>330</v>
      </c>
      <c r="D2318" t="s">
        <v>332</v>
      </c>
      <c r="E2318" s="277">
        <v>20.149999999999999</v>
      </c>
    </row>
    <row r="2319" spans="1:5" x14ac:dyDescent="0.25">
      <c r="A2319">
        <v>38115</v>
      </c>
      <c r="B2319" t="s">
        <v>9434</v>
      </c>
      <c r="C2319" t="s">
        <v>330</v>
      </c>
      <c r="D2319" t="s">
        <v>332</v>
      </c>
      <c r="E2319" s="277">
        <v>19.239999999999998</v>
      </c>
    </row>
    <row r="2320" spans="1:5" x14ac:dyDescent="0.25">
      <c r="A2320">
        <v>38065</v>
      </c>
      <c r="B2320" t="s">
        <v>9435</v>
      </c>
      <c r="C2320" t="s">
        <v>330</v>
      </c>
      <c r="D2320" t="s">
        <v>332</v>
      </c>
      <c r="E2320" s="277">
        <v>28.58</v>
      </c>
    </row>
    <row r="2321" spans="1:5" x14ac:dyDescent="0.25">
      <c r="A2321">
        <v>38078</v>
      </c>
      <c r="B2321" t="s">
        <v>9436</v>
      </c>
      <c r="C2321" t="s">
        <v>330</v>
      </c>
      <c r="D2321" t="s">
        <v>332</v>
      </c>
      <c r="E2321" s="277">
        <v>16.68</v>
      </c>
    </row>
    <row r="2322" spans="1:5" x14ac:dyDescent="0.25">
      <c r="A2322">
        <v>38113</v>
      </c>
      <c r="B2322" t="s">
        <v>9437</v>
      </c>
      <c r="C2322" t="s">
        <v>330</v>
      </c>
      <c r="D2322" t="s">
        <v>332</v>
      </c>
      <c r="E2322" s="277">
        <v>9.06</v>
      </c>
    </row>
    <row r="2323" spans="1:5" x14ac:dyDescent="0.25">
      <c r="A2323">
        <v>38063</v>
      </c>
      <c r="B2323" t="s">
        <v>9438</v>
      </c>
      <c r="C2323" t="s">
        <v>330</v>
      </c>
      <c r="D2323" t="s">
        <v>332</v>
      </c>
      <c r="E2323" s="277">
        <v>9.7200000000000006</v>
      </c>
    </row>
    <row r="2324" spans="1:5" x14ac:dyDescent="0.25">
      <c r="A2324">
        <v>38080</v>
      </c>
      <c r="B2324" t="s">
        <v>9439</v>
      </c>
      <c r="C2324" t="s">
        <v>330</v>
      </c>
      <c r="D2324" t="s">
        <v>332</v>
      </c>
      <c r="E2324" s="277">
        <v>28.96</v>
      </c>
    </row>
    <row r="2325" spans="1:5" x14ac:dyDescent="0.25">
      <c r="A2325">
        <v>38069</v>
      </c>
      <c r="B2325" t="s">
        <v>9440</v>
      </c>
      <c r="C2325" t="s">
        <v>330</v>
      </c>
      <c r="D2325" t="s">
        <v>332</v>
      </c>
      <c r="E2325" s="277">
        <v>15.84</v>
      </c>
    </row>
    <row r="2326" spans="1:5" x14ac:dyDescent="0.25">
      <c r="A2326">
        <v>38077</v>
      </c>
      <c r="B2326" t="s">
        <v>9441</v>
      </c>
      <c r="C2326" t="s">
        <v>330</v>
      </c>
      <c r="D2326" t="s">
        <v>332</v>
      </c>
      <c r="E2326" s="277">
        <v>15.48</v>
      </c>
    </row>
    <row r="2327" spans="1:5" x14ac:dyDescent="0.25">
      <c r="A2327">
        <v>38073</v>
      </c>
      <c r="B2327" t="s">
        <v>9442</v>
      </c>
      <c r="C2327" t="s">
        <v>330</v>
      </c>
      <c r="D2327" t="s">
        <v>332</v>
      </c>
      <c r="E2327" s="277">
        <v>23.58</v>
      </c>
    </row>
    <row r="2328" spans="1:5" x14ac:dyDescent="0.25">
      <c r="A2328">
        <v>38112</v>
      </c>
      <c r="B2328" t="s">
        <v>9443</v>
      </c>
      <c r="C2328" t="s">
        <v>330</v>
      </c>
      <c r="D2328" t="s">
        <v>332</v>
      </c>
      <c r="E2328" s="277">
        <v>6.95</v>
      </c>
    </row>
    <row r="2329" spans="1:5" x14ac:dyDescent="0.25">
      <c r="A2329">
        <v>38062</v>
      </c>
      <c r="B2329" t="s">
        <v>9444</v>
      </c>
      <c r="C2329" t="s">
        <v>330</v>
      </c>
      <c r="D2329" t="s">
        <v>332</v>
      </c>
      <c r="E2329" s="277">
        <v>7.14</v>
      </c>
    </row>
    <row r="2330" spans="1:5" x14ac:dyDescent="0.25">
      <c r="A2330">
        <v>12128</v>
      </c>
      <c r="B2330" t="s">
        <v>9445</v>
      </c>
      <c r="C2330" t="s">
        <v>330</v>
      </c>
      <c r="D2330" t="s">
        <v>332</v>
      </c>
      <c r="E2330" s="277">
        <v>9.5399999999999991</v>
      </c>
    </row>
    <row r="2331" spans="1:5" x14ac:dyDescent="0.25">
      <c r="A2331">
        <v>12129</v>
      </c>
      <c r="B2331" t="s">
        <v>9446</v>
      </c>
      <c r="C2331" t="s">
        <v>330</v>
      </c>
      <c r="D2331" t="s">
        <v>332</v>
      </c>
      <c r="E2331" s="277">
        <v>12.61</v>
      </c>
    </row>
    <row r="2332" spans="1:5" x14ac:dyDescent="0.25">
      <c r="A2332">
        <v>38081</v>
      </c>
      <c r="B2332" t="s">
        <v>9447</v>
      </c>
      <c r="C2332" t="s">
        <v>330</v>
      </c>
      <c r="D2332" t="s">
        <v>332</v>
      </c>
      <c r="E2332" s="277">
        <v>24.57</v>
      </c>
    </row>
    <row r="2333" spans="1:5" x14ac:dyDescent="0.25">
      <c r="A2333">
        <v>38070</v>
      </c>
      <c r="B2333" t="s">
        <v>9448</v>
      </c>
      <c r="C2333" t="s">
        <v>330</v>
      </c>
      <c r="D2333" t="s">
        <v>332</v>
      </c>
      <c r="E2333" s="277">
        <v>16.93</v>
      </c>
    </row>
    <row r="2334" spans="1:5" x14ac:dyDescent="0.25">
      <c r="A2334">
        <v>38074</v>
      </c>
      <c r="B2334" t="s">
        <v>9449</v>
      </c>
      <c r="C2334" t="s">
        <v>330</v>
      </c>
      <c r="D2334" t="s">
        <v>332</v>
      </c>
      <c r="E2334" s="277">
        <v>25.74</v>
      </c>
    </row>
    <row r="2335" spans="1:5" x14ac:dyDescent="0.25">
      <c r="A2335">
        <v>38079</v>
      </c>
      <c r="B2335" t="s">
        <v>9450</v>
      </c>
      <c r="C2335" t="s">
        <v>330</v>
      </c>
      <c r="D2335" t="s">
        <v>332</v>
      </c>
      <c r="E2335" s="277">
        <v>22.09</v>
      </c>
    </row>
    <row r="2336" spans="1:5" x14ac:dyDescent="0.25">
      <c r="A2336">
        <v>38072</v>
      </c>
      <c r="B2336" t="s">
        <v>9451</v>
      </c>
      <c r="C2336" t="s">
        <v>330</v>
      </c>
      <c r="D2336" t="s">
        <v>332</v>
      </c>
      <c r="E2336" s="277">
        <v>21.23</v>
      </c>
    </row>
    <row r="2337" spans="1:5" x14ac:dyDescent="0.25">
      <c r="A2337">
        <v>38068</v>
      </c>
      <c r="B2337" t="s">
        <v>9452</v>
      </c>
      <c r="C2337" t="s">
        <v>330</v>
      </c>
      <c r="D2337" t="s">
        <v>332</v>
      </c>
      <c r="E2337" s="277">
        <v>14.65</v>
      </c>
    </row>
    <row r="2338" spans="1:5" x14ac:dyDescent="0.25">
      <c r="A2338">
        <v>38071</v>
      </c>
      <c r="B2338" t="s">
        <v>9453</v>
      </c>
      <c r="C2338" t="s">
        <v>330</v>
      </c>
      <c r="D2338" t="s">
        <v>332</v>
      </c>
      <c r="E2338" s="277">
        <v>17.52</v>
      </c>
    </row>
    <row r="2339" spans="1:5" x14ac:dyDescent="0.25">
      <c r="A2339">
        <v>38412</v>
      </c>
      <c r="B2339" t="s">
        <v>9454</v>
      </c>
      <c r="C2339" t="s">
        <v>330</v>
      </c>
      <c r="D2339" t="s">
        <v>331</v>
      </c>
      <c r="E2339" s="278">
        <v>1000</v>
      </c>
    </row>
    <row r="2340" spans="1:5" x14ac:dyDescent="0.25">
      <c r="A2340">
        <v>3405</v>
      </c>
      <c r="B2340" t="s">
        <v>9455</v>
      </c>
      <c r="C2340" t="s">
        <v>330</v>
      </c>
      <c r="D2340" t="s">
        <v>332</v>
      </c>
      <c r="E2340" s="277">
        <v>71.739999999999995</v>
      </c>
    </row>
    <row r="2341" spans="1:5" x14ac:dyDescent="0.25">
      <c r="A2341">
        <v>3394</v>
      </c>
      <c r="B2341" t="s">
        <v>9456</v>
      </c>
      <c r="C2341" t="s">
        <v>330</v>
      </c>
      <c r="D2341" t="s">
        <v>332</v>
      </c>
      <c r="E2341" s="277">
        <v>378.71</v>
      </c>
    </row>
    <row r="2342" spans="1:5" x14ac:dyDescent="0.25">
      <c r="A2342">
        <v>3393</v>
      </c>
      <c r="B2342" t="s">
        <v>9457</v>
      </c>
      <c r="C2342" t="s">
        <v>330</v>
      </c>
      <c r="D2342" t="s">
        <v>332</v>
      </c>
      <c r="E2342" s="277">
        <v>644.79</v>
      </c>
    </row>
    <row r="2343" spans="1:5" x14ac:dyDescent="0.25">
      <c r="A2343">
        <v>3406</v>
      </c>
      <c r="B2343" t="s">
        <v>9458</v>
      </c>
      <c r="C2343" t="s">
        <v>330</v>
      </c>
      <c r="D2343" t="s">
        <v>331</v>
      </c>
      <c r="E2343" s="277">
        <v>21.96</v>
      </c>
    </row>
    <row r="2344" spans="1:5" x14ac:dyDescent="0.25">
      <c r="A2344">
        <v>3395</v>
      </c>
      <c r="B2344" t="s">
        <v>9459</v>
      </c>
      <c r="C2344" t="s">
        <v>330</v>
      </c>
      <c r="D2344" t="s">
        <v>332</v>
      </c>
      <c r="E2344" s="277">
        <v>92.63</v>
      </c>
    </row>
    <row r="2345" spans="1:5" x14ac:dyDescent="0.25">
      <c r="A2345">
        <v>3398</v>
      </c>
      <c r="B2345" t="s">
        <v>9460</v>
      </c>
      <c r="C2345" t="s">
        <v>330</v>
      </c>
      <c r="D2345" t="s">
        <v>332</v>
      </c>
      <c r="E2345" s="277">
        <v>4.4000000000000004</v>
      </c>
    </row>
    <row r="2346" spans="1:5" x14ac:dyDescent="0.25">
      <c r="A2346">
        <v>40662</v>
      </c>
      <c r="B2346" t="s">
        <v>9461</v>
      </c>
      <c r="C2346" t="s">
        <v>330</v>
      </c>
      <c r="D2346" t="s">
        <v>334</v>
      </c>
      <c r="E2346" s="277">
        <v>284.83</v>
      </c>
    </row>
    <row r="2347" spans="1:5" x14ac:dyDescent="0.25">
      <c r="A2347">
        <v>3437</v>
      </c>
      <c r="B2347" t="s">
        <v>9462</v>
      </c>
      <c r="C2347" t="s">
        <v>333</v>
      </c>
      <c r="D2347" t="s">
        <v>334</v>
      </c>
      <c r="E2347" s="277">
        <v>791.2</v>
      </c>
    </row>
    <row r="2348" spans="1:5" x14ac:dyDescent="0.25">
      <c r="A2348">
        <v>11190</v>
      </c>
      <c r="B2348" t="s">
        <v>9463</v>
      </c>
      <c r="C2348" t="s">
        <v>330</v>
      </c>
      <c r="D2348" t="s">
        <v>334</v>
      </c>
      <c r="E2348" s="277">
        <v>229</v>
      </c>
    </row>
    <row r="2349" spans="1:5" x14ac:dyDescent="0.25">
      <c r="A2349">
        <v>34377</v>
      </c>
      <c r="B2349" t="s">
        <v>9464</v>
      </c>
      <c r="C2349" t="s">
        <v>330</v>
      </c>
      <c r="D2349" t="s">
        <v>334</v>
      </c>
      <c r="E2349" s="277">
        <v>185.34</v>
      </c>
    </row>
    <row r="2350" spans="1:5" x14ac:dyDescent="0.25">
      <c r="A2350">
        <v>3428</v>
      </c>
      <c r="B2350" t="s">
        <v>9465</v>
      </c>
      <c r="C2350" t="s">
        <v>333</v>
      </c>
      <c r="D2350" t="s">
        <v>334</v>
      </c>
      <c r="E2350" s="278">
        <v>1173.6099999999999</v>
      </c>
    </row>
    <row r="2351" spans="1:5" x14ac:dyDescent="0.25">
      <c r="A2351">
        <v>3429</v>
      </c>
      <c r="B2351" t="s">
        <v>9466</v>
      </c>
      <c r="C2351" t="s">
        <v>333</v>
      </c>
      <c r="D2351" t="s">
        <v>334</v>
      </c>
      <c r="E2351" s="277">
        <v>670.54</v>
      </c>
    </row>
    <row r="2352" spans="1:5" x14ac:dyDescent="0.25">
      <c r="A2352">
        <v>34364</v>
      </c>
      <c r="B2352" t="s">
        <v>9467</v>
      </c>
      <c r="C2352" t="s">
        <v>330</v>
      </c>
      <c r="D2352" t="s">
        <v>334</v>
      </c>
      <c r="E2352" s="277">
        <v>608.15</v>
      </c>
    </row>
    <row r="2353" spans="1:5" x14ac:dyDescent="0.25">
      <c r="A2353">
        <v>11199</v>
      </c>
      <c r="B2353" t="s">
        <v>9468</v>
      </c>
      <c r="C2353" t="s">
        <v>330</v>
      </c>
      <c r="D2353" t="s">
        <v>334</v>
      </c>
      <c r="E2353" s="278">
        <v>1264.72</v>
      </c>
    </row>
    <row r="2354" spans="1:5" x14ac:dyDescent="0.25">
      <c r="A2354">
        <v>34369</v>
      </c>
      <c r="B2354" t="s">
        <v>9469</v>
      </c>
      <c r="C2354" t="s">
        <v>330</v>
      </c>
      <c r="D2354" t="s">
        <v>334</v>
      </c>
      <c r="E2354" s="277">
        <v>644.64</v>
      </c>
    </row>
    <row r="2355" spans="1:5" x14ac:dyDescent="0.25">
      <c r="A2355">
        <v>36896</v>
      </c>
      <c r="B2355" t="s">
        <v>9470</v>
      </c>
      <c r="C2355" t="s">
        <v>330</v>
      </c>
      <c r="D2355" t="s">
        <v>334</v>
      </c>
      <c r="E2355" s="277">
        <v>358.97</v>
      </c>
    </row>
    <row r="2356" spans="1:5" x14ac:dyDescent="0.25">
      <c r="A2356">
        <v>34367</v>
      </c>
      <c r="B2356" t="s">
        <v>9471</v>
      </c>
      <c r="C2356" t="s">
        <v>330</v>
      </c>
      <c r="D2356" t="s">
        <v>334</v>
      </c>
      <c r="E2356" s="277">
        <v>462.65</v>
      </c>
    </row>
    <row r="2357" spans="1:5" x14ac:dyDescent="0.25">
      <c r="A2357">
        <v>36897</v>
      </c>
      <c r="B2357" t="s">
        <v>9472</v>
      </c>
      <c r="C2357" t="s">
        <v>330</v>
      </c>
      <c r="D2357" t="s">
        <v>334</v>
      </c>
      <c r="E2357" s="277">
        <v>560.16</v>
      </c>
    </row>
    <row r="2358" spans="1:5" x14ac:dyDescent="0.25">
      <c r="A2358">
        <v>40659</v>
      </c>
      <c r="B2358" t="s">
        <v>9473</v>
      </c>
      <c r="C2358" t="s">
        <v>333</v>
      </c>
      <c r="D2358" t="s">
        <v>334</v>
      </c>
      <c r="E2358" s="278">
        <v>1119.43</v>
      </c>
    </row>
    <row r="2359" spans="1:5" x14ac:dyDescent="0.25">
      <c r="A2359">
        <v>40660</v>
      </c>
      <c r="B2359" t="s">
        <v>9474</v>
      </c>
      <c r="C2359" t="s">
        <v>333</v>
      </c>
      <c r="D2359" t="s">
        <v>334</v>
      </c>
      <c r="E2359" s="278">
        <v>1418.75</v>
      </c>
    </row>
    <row r="2360" spans="1:5" x14ac:dyDescent="0.25">
      <c r="A2360">
        <v>40661</v>
      </c>
      <c r="B2360" t="s">
        <v>9475</v>
      </c>
      <c r="C2360" t="s">
        <v>333</v>
      </c>
      <c r="D2360" t="s">
        <v>334</v>
      </c>
      <c r="E2360" s="277">
        <v>872.29</v>
      </c>
    </row>
    <row r="2361" spans="1:5" x14ac:dyDescent="0.25">
      <c r="A2361">
        <v>3421</v>
      </c>
      <c r="B2361" t="s">
        <v>9476</v>
      </c>
      <c r="C2361" t="s">
        <v>333</v>
      </c>
      <c r="D2361" t="s">
        <v>334</v>
      </c>
      <c r="E2361" s="277">
        <v>878.96</v>
      </c>
    </row>
    <row r="2362" spans="1:5" x14ac:dyDescent="0.25">
      <c r="A2362">
        <v>599</v>
      </c>
      <c r="B2362" t="s">
        <v>9477</v>
      </c>
      <c r="C2362" t="s">
        <v>333</v>
      </c>
      <c r="D2362" t="s">
        <v>334</v>
      </c>
      <c r="E2362" s="277">
        <v>654.67999999999995</v>
      </c>
    </row>
    <row r="2363" spans="1:5" x14ac:dyDescent="0.25">
      <c r="A2363">
        <v>44053</v>
      </c>
      <c r="B2363" t="s">
        <v>9478</v>
      </c>
      <c r="C2363" t="s">
        <v>330</v>
      </c>
      <c r="D2363" t="s">
        <v>334</v>
      </c>
      <c r="E2363" s="278">
        <v>1453.09</v>
      </c>
    </row>
    <row r="2364" spans="1:5" x14ac:dyDescent="0.25">
      <c r="A2364">
        <v>3423</v>
      </c>
      <c r="B2364" t="s">
        <v>9479</v>
      </c>
      <c r="C2364" t="s">
        <v>333</v>
      </c>
      <c r="D2364" t="s">
        <v>334</v>
      </c>
      <c r="E2364" s="278">
        <v>1239.54</v>
      </c>
    </row>
    <row r="2365" spans="1:5" x14ac:dyDescent="0.25">
      <c r="A2365">
        <v>34381</v>
      </c>
      <c r="B2365" t="s">
        <v>9480</v>
      </c>
      <c r="C2365" t="s">
        <v>330</v>
      </c>
      <c r="D2365" t="s">
        <v>334</v>
      </c>
      <c r="E2365" s="277">
        <v>264.33999999999997</v>
      </c>
    </row>
    <row r="2366" spans="1:5" x14ac:dyDescent="0.25">
      <c r="A2366">
        <v>34797</v>
      </c>
      <c r="B2366" t="s">
        <v>9481</v>
      </c>
      <c r="C2366" t="s">
        <v>330</v>
      </c>
      <c r="D2366" t="s">
        <v>334</v>
      </c>
      <c r="E2366" s="277">
        <v>498.8</v>
      </c>
    </row>
    <row r="2367" spans="1:5" x14ac:dyDescent="0.25">
      <c r="A2367">
        <v>44054</v>
      </c>
      <c r="B2367" t="s">
        <v>9482</v>
      </c>
      <c r="C2367" t="s">
        <v>330</v>
      </c>
      <c r="D2367" t="s">
        <v>334</v>
      </c>
      <c r="E2367" s="277">
        <v>521.28</v>
      </c>
    </row>
    <row r="2368" spans="1:5" x14ac:dyDescent="0.25">
      <c r="A2368">
        <v>44399</v>
      </c>
      <c r="B2368" t="s">
        <v>9483</v>
      </c>
      <c r="C2368" t="s">
        <v>330</v>
      </c>
      <c r="D2368" t="s">
        <v>334</v>
      </c>
      <c r="E2368" s="277">
        <v>712.24</v>
      </c>
    </row>
    <row r="2369" spans="1:5" x14ac:dyDescent="0.25">
      <c r="A2369">
        <v>44503</v>
      </c>
      <c r="B2369" t="s">
        <v>9484</v>
      </c>
      <c r="C2369" t="s">
        <v>341</v>
      </c>
      <c r="D2369" t="s">
        <v>332</v>
      </c>
      <c r="E2369" s="277">
        <v>15.47</v>
      </c>
    </row>
    <row r="2370" spans="1:5" x14ac:dyDescent="0.25">
      <c r="A2370">
        <v>41077</v>
      </c>
      <c r="B2370" t="s">
        <v>9485</v>
      </c>
      <c r="C2370" t="s">
        <v>342</v>
      </c>
      <c r="D2370" t="s">
        <v>332</v>
      </c>
      <c r="E2370" s="278">
        <v>2722.44</v>
      </c>
    </row>
    <row r="2371" spans="1:5" x14ac:dyDescent="0.25">
      <c r="A2371">
        <v>37963</v>
      </c>
      <c r="B2371" t="s">
        <v>9486</v>
      </c>
      <c r="C2371" t="s">
        <v>330</v>
      </c>
      <c r="D2371" t="s">
        <v>332</v>
      </c>
      <c r="E2371" s="277">
        <v>4.2</v>
      </c>
    </row>
    <row r="2372" spans="1:5" x14ac:dyDescent="0.25">
      <c r="A2372">
        <v>37964</v>
      </c>
      <c r="B2372" t="s">
        <v>9487</v>
      </c>
      <c r="C2372" t="s">
        <v>330</v>
      </c>
      <c r="D2372" t="s">
        <v>332</v>
      </c>
      <c r="E2372" s="277">
        <v>5.62</v>
      </c>
    </row>
    <row r="2373" spans="1:5" x14ac:dyDescent="0.25">
      <c r="A2373">
        <v>37965</v>
      </c>
      <c r="B2373" t="s">
        <v>9488</v>
      </c>
      <c r="C2373" t="s">
        <v>330</v>
      </c>
      <c r="D2373" t="s">
        <v>332</v>
      </c>
      <c r="E2373" s="277">
        <v>8.1</v>
      </c>
    </row>
    <row r="2374" spans="1:5" x14ac:dyDescent="0.25">
      <c r="A2374">
        <v>37966</v>
      </c>
      <c r="B2374" t="s">
        <v>9489</v>
      </c>
      <c r="C2374" t="s">
        <v>330</v>
      </c>
      <c r="D2374" t="s">
        <v>332</v>
      </c>
      <c r="E2374" s="277">
        <v>14.23</v>
      </c>
    </row>
    <row r="2375" spans="1:5" x14ac:dyDescent="0.25">
      <c r="A2375">
        <v>37967</v>
      </c>
      <c r="B2375" t="s">
        <v>9490</v>
      </c>
      <c r="C2375" t="s">
        <v>330</v>
      </c>
      <c r="D2375" t="s">
        <v>332</v>
      </c>
      <c r="E2375" s="277">
        <v>23.91</v>
      </c>
    </row>
    <row r="2376" spans="1:5" x14ac:dyDescent="0.25">
      <c r="A2376">
        <v>37968</v>
      </c>
      <c r="B2376" t="s">
        <v>9491</v>
      </c>
      <c r="C2376" t="s">
        <v>330</v>
      </c>
      <c r="D2376" t="s">
        <v>332</v>
      </c>
      <c r="E2376" s="277">
        <v>50.77</v>
      </c>
    </row>
    <row r="2377" spans="1:5" x14ac:dyDescent="0.25">
      <c r="A2377">
        <v>37969</v>
      </c>
      <c r="B2377" t="s">
        <v>9492</v>
      </c>
      <c r="C2377" t="s">
        <v>330</v>
      </c>
      <c r="D2377" t="s">
        <v>332</v>
      </c>
      <c r="E2377" s="277">
        <v>128.28</v>
      </c>
    </row>
    <row r="2378" spans="1:5" x14ac:dyDescent="0.25">
      <c r="A2378">
        <v>37970</v>
      </c>
      <c r="B2378" t="s">
        <v>9493</v>
      </c>
      <c r="C2378" t="s">
        <v>330</v>
      </c>
      <c r="D2378" t="s">
        <v>332</v>
      </c>
      <c r="E2378" s="277">
        <v>185.6</v>
      </c>
    </row>
    <row r="2379" spans="1:5" x14ac:dyDescent="0.25">
      <c r="A2379">
        <v>44251</v>
      </c>
      <c r="B2379" t="s">
        <v>12957</v>
      </c>
      <c r="C2379" t="s">
        <v>330</v>
      </c>
      <c r="D2379" t="s">
        <v>332</v>
      </c>
      <c r="E2379" s="277">
        <v>214.38</v>
      </c>
    </row>
    <row r="2380" spans="1:5" x14ac:dyDescent="0.25">
      <c r="A2380">
        <v>21118</v>
      </c>
      <c r="B2380" t="s">
        <v>9494</v>
      </c>
      <c r="C2380" t="s">
        <v>330</v>
      </c>
      <c r="D2380" t="s">
        <v>332</v>
      </c>
      <c r="E2380" s="277">
        <v>3.34</v>
      </c>
    </row>
    <row r="2381" spans="1:5" x14ac:dyDescent="0.25">
      <c r="A2381">
        <v>37956</v>
      </c>
      <c r="B2381" t="s">
        <v>9495</v>
      </c>
      <c r="C2381" t="s">
        <v>330</v>
      </c>
      <c r="D2381" t="s">
        <v>332</v>
      </c>
      <c r="E2381" s="277">
        <v>4.0999999999999996</v>
      </c>
    </row>
    <row r="2382" spans="1:5" x14ac:dyDescent="0.25">
      <c r="A2382">
        <v>37957</v>
      </c>
      <c r="B2382" t="s">
        <v>9496</v>
      </c>
      <c r="C2382" t="s">
        <v>330</v>
      </c>
      <c r="D2382" t="s">
        <v>332</v>
      </c>
      <c r="E2382" s="277">
        <v>8.73</v>
      </c>
    </row>
    <row r="2383" spans="1:5" x14ac:dyDescent="0.25">
      <c r="A2383">
        <v>37958</v>
      </c>
      <c r="B2383" t="s">
        <v>9497</v>
      </c>
      <c r="C2383" t="s">
        <v>330</v>
      </c>
      <c r="D2383" t="s">
        <v>332</v>
      </c>
      <c r="E2383" s="277">
        <v>15.78</v>
      </c>
    </row>
    <row r="2384" spans="1:5" x14ac:dyDescent="0.25">
      <c r="A2384">
        <v>37959</v>
      </c>
      <c r="B2384" t="s">
        <v>9498</v>
      </c>
      <c r="C2384" t="s">
        <v>330</v>
      </c>
      <c r="D2384" t="s">
        <v>332</v>
      </c>
      <c r="E2384" s="277">
        <v>24.29</v>
      </c>
    </row>
    <row r="2385" spans="1:5" x14ac:dyDescent="0.25">
      <c r="A2385">
        <v>37960</v>
      </c>
      <c r="B2385" t="s">
        <v>9499</v>
      </c>
      <c r="C2385" t="s">
        <v>330</v>
      </c>
      <c r="D2385" t="s">
        <v>332</v>
      </c>
      <c r="E2385" s="277">
        <v>62.07</v>
      </c>
    </row>
    <row r="2386" spans="1:5" x14ac:dyDescent="0.25">
      <c r="A2386">
        <v>37961</v>
      </c>
      <c r="B2386" t="s">
        <v>9500</v>
      </c>
      <c r="C2386" t="s">
        <v>330</v>
      </c>
      <c r="D2386" t="s">
        <v>332</v>
      </c>
      <c r="E2386" s="277">
        <v>133.4</v>
      </c>
    </row>
    <row r="2387" spans="1:5" x14ac:dyDescent="0.25">
      <c r="A2387">
        <v>37962</v>
      </c>
      <c r="B2387" t="s">
        <v>9501</v>
      </c>
      <c r="C2387" t="s">
        <v>330</v>
      </c>
      <c r="D2387" t="s">
        <v>332</v>
      </c>
      <c r="E2387" s="277">
        <v>153.79</v>
      </c>
    </row>
    <row r="2388" spans="1:5" x14ac:dyDescent="0.25">
      <c r="A2388">
        <v>3533</v>
      </c>
      <c r="B2388" t="s">
        <v>12958</v>
      </c>
      <c r="C2388" t="s">
        <v>330</v>
      </c>
      <c r="D2388" t="s">
        <v>332</v>
      </c>
      <c r="E2388" s="277">
        <v>3.35</v>
      </c>
    </row>
    <row r="2389" spans="1:5" x14ac:dyDescent="0.25">
      <c r="A2389">
        <v>3538</v>
      </c>
      <c r="B2389" t="s">
        <v>12959</v>
      </c>
      <c r="C2389" t="s">
        <v>330</v>
      </c>
      <c r="D2389" t="s">
        <v>332</v>
      </c>
      <c r="E2389" s="277">
        <v>6.33</v>
      </c>
    </row>
    <row r="2390" spans="1:5" x14ac:dyDescent="0.25">
      <c r="A2390">
        <v>3498</v>
      </c>
      <c r="B2390" t="s">
        <v>12960</v>
      </c>
      <c r="C2390" t="s">
        <v>330</v>
      </c>
      <c r="D2390" t="s">
        <v>332</v>
      </c>
      <c r="E2390" s="277">
        <v>6.14</v>
      </c>
    </row>
    <row r="2391" spans="1:5" x14ac:dyDescent="0.25">
      <c r="A2391">
        <v>3496</v>
      </c>
      <c r="B2391" t="s">
        <v>12961</v>
      </c>
      <c r="C2391" t="s">
        <v>330</v>
      </c>
      <c r="D2391" t="s">
        <v>332</v>
      </c>
      <c r="E2391" s="277">
        <v>4.1100000000000003</v>
      </c>
    </row>
    <row r="2392" spans="1:5" x14ac:dyDescent="0.25">
      <c r="A2392">
        <v>38429</v>
      </c>
      <c r="B2392" t="s">
        <v>9502</v>
      </c>
      <c r="C2392" t="s">
        <v>330</v>
      </c>
      <c r="D2392" t="s">
        <v>332</v>
      </c>
      <c r="E2392" s="277">
        <v>11.36</v>
      </c>
    </row>
    <row r="2393" spans="1:5" x14ac:dyDescent="0.25">
      <c r="A2393">
        <v>38431</v>
      </c>
      <c r="B2393" t="s">
        <v>9503</v>
      </c>
      <c r="C2393" t="s">
        <v>330</v>
      </c>
      <c r="D2393" t="s">
        <v>332</v>
      </c>
      <c r="E2393" s="277">
        <v>14.25</v>
      </c>
    </row>
    <row r="2394" spans="1:5" x14ac:dyDescent="0.25">
      <c r="A2394">
        <v>38430</v>
      </c>
      <c r="B2394" t="s">
        <v>9504</v>
      </c>
      <c r="C2394" t="s">
        <v>330</v>
      </c>
      <c r="D2394" t="s">
        <v>332</v>
      </c>
      <c r="E2394" s="277">
        <v>22.09</v>
      </c>
    </row>
    <row r="2395" spans="1:5" x14ac:dyDescent="0.25">
      <c r="A2395">
        <v>36348</v>
      </c>
      <c r="B2395" t="s">
        <v>12962</v>
      </c>
      <c r="C2395" t="s">
        <v>330</v>
      </c>
      <c r="D2395" t="s">
        <v>334</v>
      </c>
      <c r="E2395" s="277">
        <v>2.0299999999999998</v>
      </c>
    </row>
    <row r="2396" spans="1:5" x14ac:dyDescent="0.25">
      <c r="A2396">
        <v>36349</v>
      </c>
      <c r="B2396" t="s">
        <v>12963</v>
      </c>
      <c r="C2396" t="s">
        <v>330</v>
      </c>
      <c r="D2396" t="s">
        <v>334</v>
      </c>
      <c r="E2396" s="277">
        <v>2.81</v>
      </c>
    </row>
    <row r="2397" spans="1:5" x14ac:dyDescent="0.25">
      <c r="A2397">
        <v>38987</v>
      </c>
      <c r="B2397" t="s">
        <v>12964</v>
      </c>
      <c r="C2397" t="s">
        <v>330</v>
      </c>
      <c r="D2397" t="s">
        <v>334</v>
      </c>
      <c r="E2397" s="277">
        <v>13.49</v>
      </c>
    </row>
    <row r="2398" spans="1:5" x14ac:dyDescent="0.25">
      <c r="A2398">
        <v>38988</v>
      </c>
      <c r="B2398" t="s">
        <v>12965</v>
      </c>
      <c r="C2398" t="s">
        <v>330</v>
      </c>
      <c r="D2398" t="s">
        <v>334</v>
      </c>
      <c r="E2398" s="277">
        <v>21.98</v>
      </c>
    </row>
    <row r="2399" spans="1:5" x14ac:dyDescent="0.25">
      <c r="A2399">
        <v>38989</v>
      </c>
      <c r="B2399" t="s">
        <v>12966</v>
      </c>
      <c r="C2399" t="s">
        <v>330</v>
      </c>
      <c r="D2399" t="s">
        <v>334</v>
      </c>
      <c r="E2399" s="277">
        <v>36.979999999999997</v>
      </c>
    </row>
    <row r="2400" spans="1:5" x14ac:dyDescent="0.25">
      <c r="A2400">
        <v>38990</v>
      </c>
      <c r="B2400" t="s">
        <v>12967</v>
      </c>
      <c r="C2400" t="s">
        <v>330</v>
      </c>
      <c r="D2400" t="s">
        <v>334</v>
      </c>
      <c r="E2400" s="277">
        <v>73.900000000000006</v>
      </c>
    </row>
    <row r="2401" spans="1:5" x14ac:dyDescent="0.25">
      <c r="A2401">
        <v>38991</v>
      </c>
      <c r="B2401" t="s">
        <v>12968</v>
      </c>
      <c r="C2401" t="s">
        <v>330</v>
      </c>
      <c r="D2401" t="s">
        <v>334</v>
      </c>
      <c r="E2401" s="277">
        <v>132.97999999999999</v>
      </c>
    </row>
    <row r="2402" spans="1:5" x14ac:dyDescent="0.25">
      <c r="A2402">
        <v>38433</v>
      </c>
      <c r="B2402" t="s">
        <v>12969</v>
      </c>
      <c r="C2402" t="s">
        <v>330</v>
      </c>
      <c r="D2402" t="s">
        <v>334</v>
      </c>
      <c r="E2402" s="277">
        <v>6.87</v>
      </c>
    </row>
    <row r="2403" spans="1:5" x14ac:dyDescent="0.25">
      <c r="A2403">
        <v>38440</v>
      </c>
      <c r="B2403" t="s">
        <v>12970</v>
      </c>
      <c r="C2403" t="s">
        <v>330</v>
      </c>
      <c r="D2403" t="s">
        <v>334</v>
      </c>
      <c r="E2403" s="277">
        <v>289.82</v>
      </c>
    </row>
    <row r="2404" spans="1:5" x14ac:dyDescent="0.25">
      <c r="A2404">
        <v>36359</v>
      </c>
      <c r="B2404" t="s">
        <v>12971</v>
      </c>
      <c r="C2404" t="s">
        <v>330</v>
      </c>
      <c r="D2404" t="s">
        <v>334</v>
      </c>
      <c r="E2404" s="277">
        <v>1.81</v>
      </c>
    </row>
    <row r="2405" spans="1:5" x14ac:dyDescent="0.25">
      <c r="A2405">
        <v>36360</v>
      </c>
      <c r="B2405" t="s">
        <v>12972</v>
      </c>
      <c r="C2405" t="s">
        <v>330</v>
      </c>
      <c r="D2405" t="s">
        <v>334</v>
      </c>
      <c r="E2405" s="277">
        <v>2.4300000000000002</v>
      </c>
    </row>
    <row r="2406" spans="1:5" x14ac:dyDescent="0.25">
      <c r="A2406">
        <v>38434</v>
      </c>
      <c r="B2406" t="s">
        <v>12973</v>
      </c>
      <c r="C2406" t="s">
        <v>330</v>
      </c>
      <c r="D2406" t="s">
        <v>334</v>
      </c>
      <c r="E2406" s="277">
        <v>3.7</v>
      </c>
    </row>
    <row r="2407" spans="1:5" x14ac:dyDescent="0.25">
      <c r="A2407">
        <v>38435</v>
      </c>
      <c r="B2407" t="s">
        <v>12974</v>
      </c>
      <c r="C2407" t="s">
        <v>330</v>
      </c>
      <c r="D2407" t="s">
        <v>334</v>
      </c>
      <c r="E2407" s="277">
        <v>8.33</v>
      </c>
    </row>
    <row r="2408" spans="1:5" x14ac:dyDescent="0.25">
      <c r="A2408">
        <v>38436</v>
      </c>
      <c r="B2408" t="s">
        <v>12975</v>
      </c>
      <c r="C2408" t="s">
        <v>330</v>
      </c>
      <c r="D2408" t="s">
        <v>334</v>
      </c>
      <c r="E2408" s="277">
        <v>13.82</v>
      </c>
    </row>
    <row r="2409" spans="1:5" x14ac:dyDescent="0.25">
      <c r="A2409">
        <v>38437</v>
      </c>
      <c r="B2409" t="s">
        <v>12976</v>
      </c>
      <c r="C2409" t="s">
        <v>330</v>
      </c>
      <c r="D2409" t="s">
        <v>334</v>
      </c>
      <c r="E2409" s="277">
        <v>22.41</v>
      </c>
    </row>
    <row r="2410" spans="1:5" x14ac:dyDescent="0.25">
      <c r="A2410">
        <v>38438</v>
      </c>
      <c r="B2410" t="s">
        <v>12977</v>
      </c>
      <c r="C2410" t="s">
        <v>330</v>
      </c>
      <c r="D2410" t="s">
        <v>334</v>
      </c>
      <c r="E2410" s="277">
        <v>65.02</v>
      </c>
    </row>
    <row r="2411" spans="1:5" x14ac:dyDescent="0.25">
      <c r="A2411">
        <v>38439</v>
      </c>
      <c r="B2411" t="s">
        <v>12978</v>
      </c>
      <c r="C2411" t="s">
        <v>330</v>
      </c>
      <c r="D2411" t="s">
        <v>334</v>
      </c>
      <c r="E2411" s="277">
        <v>82.62</v>
      </c>
    </row>
    <row r="2412" spans="1:5" x14ac:dyDescent="0.25">
      <c r="A2412">
        <v>10836</v>
      </c>
      <c r="B2412" t="s">
        <v>9505</v>
      </c>
      <c r="C2412" t="s">
        <v>330</v>
      </c>
      <c r="D2412" t="s">
        <v>332</v>
      </c>
      <c r="E2412" s="277">
        <v>20.67</v>
      </c>
    </row>
    <row r="2413" spans="1:5" x14ac:dyDescent="0.25">
      <c r="A2413">
        <v>10835</v>
      </c>
      <c r="B2413" t="s">
        <v>9506</v>
      </c>
      <c r="C2413" t="s">
        <v>330</v>
      </c>
      <c r="D2413" t="s">
        <v>332</v>
      </c>
      <c r="E2413" s="277">
        <v>5.77</v>
      </c>
    </row>
    <row r="2414" spans="1:5" x14ac:dyDescent="0.25">
      <c r="A2414">
        <v>3475</v>
      </c>
      <c r="B2414" t="s">
        <v>12979</v>
      </c>
      <c r="C2414" t="s">
        <v>330</v>
      </c>
      <c r="D2414" t="s">
        <v>332</v>
      </c>
      <c r="E2414" s="277">
        <v>5.87</v>
      </c>
    </row>
    <row r="2415" spans="1:5" x14ac:dyDescent="0.25">
      <c r="A2415">
        <v>3485</v>
      </c>
      <c r="B2415" t="s">
        <v>12980</v>
      </c>
      <c r="C2415" t="s">
        <v>330</v>
      </c>
      <c r="D2415" t="s">
        <v>332</v>
      </c>
      <c r="E2415" s="277">
        <v>16.21</v>
      </c>
    </row>
    <row r="2416" spans="1:5" x14ac:dyDescent="0.25">
      <c r="A2416">
        <v>3534</v>
      </c>
      <c r="B2416" t="s">
        <v>12981</v>
      </c>
      <c r="C2416" t="s">
        <v>330</v>
      </c>
      <c r="D2416" t="s">
        <v>332</v>
      </c>
      <c r="E2416" s="277">
        <v>9.3000000000000007</v>
      </c>
    </row>
    <row r="2417" spans="1:5" x14ac:dyDescent="0.25">
      <c r="A2417">
        <v>3543</v>
      </c>
      <c r="B2417" t="s">
        <v>12982</v>
      </c>
      <c r="C2417" t="s">
        <v>330</v>
      </c>
      <c r="D2417" t="s">
        <v>332</v>
      </c>
      <c r="E2417" s="277">
        <v>2.16</v>
      </c>
    </row>
    <row r="2418" spans="1:5" x14ac:dyDescent="0.25">
      <c r="A2418">
        <v>3482</v>
      </c>
      <c r="B2418" t="s">
        <v>12983</v>
      </c>
      <c r="C2418" t="s">
        <v>330</v>
      </c>
      <c r="D2418" t="s">
        <v>332</v>
      </c>
      <c r="E2418" s="277">
        <v>6.65</v>
      </c>
    </row>
    <row r="2419" spans="1:5" x14ac:dyDescent="0.25">
      <c r="A2419">
        <v>3505</v>
      </c>
      <c r="B2419" t="s">
        <v>12984</v>
      </c>
      <c r="C2419" t="s">
        <v>330</v>
      </c>
      <c r="D2419" t="s">
        <v>332</v>
      </c>
      <c r="E2419" s="277">
        <v>3.21</v>
      </c>
    </row>
    <row r="2420" spans="1:5" x14ac:dyDescent="0.25">
      <c r="A2420">
        <v>3521</v>
      </c>
      <c r="B2420" t="s">
        <v>12985</v>
      </c>
      <c r="C2420" t="s">
        <v>330</v>
      </c>
      <c r="D2420" t="s">
        <v>332</v>
      </c>
      <c r="E2420" s="277">
        <v>2.42</v>
      </c>
    </row>
    <row r="2421" spans="1:5" x14ac:dyDescent="0.25">
      <c r="A2421">
        <v>3531</v>
      </c>
      <c r="B2421" t="s">
        <v>12986</v>
      </c>
      <c r="C2421" t="s">
        <v>330</v>
      </c>
      <c r="D2421" t="s">
        <v>332</v>
      </c>
      <c r="E2421" s="277">
        <v>4.6100000000000003</v>
      </c>
    </row>
    <row r="2422" spans="1:5" x14ac:dyDescent="0.25">
      <c r="A2422">
        <v>3522</v>
      </c>
      <c r="B2422" t="s">
        <v>12987</v>
      </c>
      <c r="C2422" t="s">
        <v>330</v>
      </c>
      <c r="D2422" t="s">
        <v>332</v>
      </c>
      <c r="E2422" s="277">
        <v>2.97</v>
      </c>
    </row>
    <row r="2423" spans="1:5" x14ac:dyDescent="0.25">
      <c r="A2423">
        <v>3527</v>
      </c>
      <c r="B2423" t="s">
        <v>12988</v>
      </c>
      <c r="C2423" t="s">
        <v>330</v>
      </c>
      <c r="D2423" t="s">
        <v>332</v>
      </c>
      <c r="E2423" s="277">
        <v>15.62</v>
      </c>
    </row>
    <row r="2424" spans="1:5" x14ac:dyDescent="0.25">
      <c r="A2424">
        <v>3516</v>
      </c>
      <c r="B2424" t="s">
        <v>9507</v>
      </c>
      <c r="C2424" t="s">
        <v>330</v>
      </c>
      <c r="D2424" t="s">
        <v>332</v>
      </c>
      <c r="E2424" s="277">
        <v>2.38</v>
      </c>
    </row>
    <row r="2425" spans="1:5" x14ac:dyDescent="0.25">
      <c r="A2425">
        <v>3517</v>
      </c>
      <c r="B2425" t="s">
        <v>12989</v>
      </c>
      <c r="C2425" t="s">
        <v>330</v>
      </c>
      <c r="D2425" t="s">
        <v>332</v>
      </c>
      <c r="E2425" s="277">
        <v>2.15</v>
      </c>
    </row>
    <row r="2426" spans="1:5" x14ac:dyDescent="0.25">
      <c r="A2426">
        <v>3515</v>
      </c>
      <c r="B2426" t="s">
        <v>9508</v>
      </c>
      <c r="C2426" t="s">
        <v>330</v>
      </c>
      <c r="D2426" t="s">
        <v>332</v>
      </c>
      <c r="E2426" s="277">
        <v>7.97</v>
      </c>
    </row>
    <row r="2427" spans="1:5" x14ac:dyDescent="0.25">
      <c r="A2427">
        <v>20147</v>
      </c>
      <c r="B2427" t="s">
        <v>9509</v>
      </c>
      <c r="C2427" t="s">
        <v>330</v>
      </c>
      <c r="D2427" t="s">
        <v>332</v>
      </c>
      <c r="E2427" s="277">
        <v>6.55</v>
      </c>
    </row>
    <row r="2428" spans="1:5" x14ac:dyDescent="0.25">
      <c r="A2428">
        <v>3524</v>
      </c>
      <c r="B2428" t="s">
        <v>9510</v>
      </c>
      <c r="C2428" t="s">
        <v>330</v>
      </c>
      <c r="D2428" t="s">
        <v>332</v>
      </c>
      <c r="E2428" s="277">
        <v>9.86</v>
      </c>
    </row>
    <row r="2429" spans="1:5" x14ac:dyDescent="0.25">
      <c r="A2429">
        <v>3532</v>
      </c>
      <c r="B2429" t="s">
        <v>9511</v>
      </c>
      <c r="C2429" t="s">
        <v>330</v>
      </c>
      <c r="D2429" t="s">
        <v>332</v>
      </c>
      <c r="E2429" s="277">
        <v>22.79</v>
      </c>
    </row>
    <row r="2430" spans="1:5" x14ac:dyDescent="0.25">
      <c r="A2430">
        <v>3528</v>
      </c>
      <c r="B2430" t="s">
        <v>9512</v>
      </c>
      <c r="C2430" t="s">
        <v>330</v>
      </c>
      <c r="D2430" t="s">
        <v>332</v>
      </c>
      <c r="E2430" s="277">
        <v>9.31</v>
      </c>
    </row>
    <row r="2431" spans="1:5" x14ac:dyDescent="0.25">
      <c r="A2431">
        <v>37952</v>
      </c>
      <c r="B2431" t="s">
        <v>9513</v>
      </c>
      <c r="C2431" t="s">
        <v>330</v>
      </c>
      <c r="D2431" t="s">
        <v>332</v>
      </c>
      <c r="E2431" s="277">
        <v>66.69</v>
      </c>
    </row>
    <row r="2432" spans="1:5" x14ac:dyDescent="0.25">
      <c r="A2432">
        <v>37951</v>
      </c>
      <c r="B2432" t="s">
        <v>9514</v>
      </c>
      <c r="C2432" t="s">
        <v>330</v>
      </c>
      <c r="D2432" t="s">
        <v>332</v>
      </c>
      <c r="E2432" s="277">
        <v>2.5099999999999998</v>
      </c>
    </row>
    <row r="2433" spans="1:5" x14ac:dyDescent="0.25">
      <c r="A2433">
        <v>3518</v>
      </c>
      <c r="B2433" t="s">
        <v>9515</v>
      </c>
      <c r="C2433" t="s">
        <v>330</v>
      </c>
      <c r="D2433" t="s">
        <v>332</v>
      </c>
      <c r="E2433" s="277">
        <v>3.86</v>
      </c>
    </row>
    <row r="2434" spans="1:5" x14ac:dyDescent="0.25">
      <c r="A2434">
        <v>3519</v>
      </c>
      <c r="B2434" t="s">
        <v>9516</v>
      </c>
      <c r="C2434" t="s">
        <v>330</v>
      </c>
      <c r="D2434" t="s">
        <v>332</v>
      </c>
      <c r="E2434" s="277">
        <v>8.07</v>
      </c>
    </row>
    <row r="2435" spans="1:5" x14ac:dyDescent="0.25">
      <c r="A2435">
        <v>3520</v>
      </c>
      <c r="B2435" t="s">
        <v>9517</v>
      </c>
      <c r="C2435" t="s">
        <v>330</v>
      </c>
      <c r="D2435" t="s">
        <v>332</v>
      </c>
      <c r="E2435" s="277">
        <v>8.4600000000000009</v>
      </c>
    </row>
    <row r="2436" spans="1:5" x14ac:dyDescent="0.25">
      <c r="A2436">
        <v>37950</v>
      </c>
      <c r="B2436" t="s">
        <v>9518</v>
      </c>
      <c r="C2436" t="s">
        <v>330</v>
      </c>
      <c r="D2436" t="s">
        <v>332</v>
      </c>
      <c r="E2436" s="277">
        <v>61.39</v>
      </c>
    </row>
    <row r="2437" spans="1:5" x14ac:dyDescent="0.25">
      <c r="A2437">
        <v>37949</v>
      </c>
      <c r="B2437" t="s">
        <v>9519</v>
      </c>
      <c r="C2437" t="s">
        <v>330</v>
      </c>
      <c r="D2437" t="s">
        <v>332</v>
      </c>
      <c r="E2437" s="277">
        <v>2.2599999999999998</v>
      </c>
    </row>
    <row r="2438" spans="1:5" x14ac:dyDescent="0.25">
      <c r="A2438">
        <v>3526</v>
      </c>
      <c r="B2438" t="s">
        <v>9520</v>
      </c>
      <c r="C2438" t="s">
        <v>330</v>
      </c>
      <c r="D2438" t="s">
        <v>332</v>
      </c>
      <c r="E2438" s="277">
        <v>3.11</v>
      </c>
    </row>
    <row r="2439" spans="1:5" x14ac:dyDescent="0.25">
      <c r="A2439">
        <v>3509</v>
      </c>
      <c r="B2439" t="s">
        <v>9521</v>
      </c>
      <c r="C2439" t="s">
        <v>330</v>
      </c>
      <c r="D2439" t="s">
        <v>332</v>
      </c>
      <c r="E2439" s="277">
        <v>7.08</v>
      </c>
    </row>
    <row r="2440" spans="1:5" x14ac:dyDescent="0.25">
      <c r="A2440">
        <v>3530</v>
      </c>
      <c r="B2440" t="s">
        <v>12990</v>
      </c>
      <c r="C2440" t="s">
        <v>330</v>
      </c>
      <c r="D2440" t="s">
        <v>332</v>
      </c>
      <c r="E2440" s="277">
        <v>252.98</v>
      </c>
    </row>
    <row r="2441" spans="1:5" x14ac:dyDescent="0.25">
      <c r="A2441">
        <v>3542</v>
      </c>
      <c r="B2441" t="s">
        <v>12991</v>
      </c>
      <c r="C2441" t="s">
        <v>330</v>
      </c>
      <c r="D2441" t="s">
        <v>332</v>
      </c>
      <c r="E2441" s="277">
        <v>0.72</v>
      </c>
    </row>
    <row r="2442" spans="1:5" x14ac:dyDescent="0.25">
      <c r="A2442">
        <v>3529</v>
      </c>
      <c r="B2442" t="s">
        <v>12992</v>
      </c>
      <c r="C2442" t="s">
        <v>330</v>
      </c>
      <c r="D2442" t="s">
        <v>332</v>
      </c>
      <c r="E2442" s="277">
        <v>0.89</v>
      </c>
    </row>
    <row r="2443" spans="1:5" x14ac:dyDescent="0.25">
      <c r="A2443">
        <v>3536</v>
      </c>
      <c r="B2443" t="s">
        <v>12993</v>
      </c>
      <c r="C2443" t="s">
        <v>330</v>
      </c>
      <c r="D2443" t="s">
        <v>332</v>
      </c>
      <c r="E2443" s="277">
        <v>2.96</v>
      </c>
    </row>
    <row r="2444" spans="1:5" x14ac:dyDescent="0.25">
      <c r="A2444">
        <v>3535</v>
      </c>
      <c r="B2444" t="s">
        <v>12994</v>
      </c>
      <c r="C2444" t="s">
        <v>330</v>
      </c>
      <c r="D2444" t="s">
        <v>332</v>
      </c>
      <c r="E2444" s="277">
        <v>7.22</v>
      </c>
    </row>
    <row r="2445" spans="1:5" x14ac:dyDescent="0.25">
      <c r="A2445">
        <v>3540</v>
      </c>
      <c r="B2445" t="s">
        <v>12995</v>
      </c>
      <c r="C2445" t="s">
        <v>330</v>
      </c>
      <c r="D2445" t="s">
        <v>332</v>
      </c>
      <c r="E2445" s="277">
        <v>6.11</v>
      </c>
    </row>
    <row r="2446" spans="1:5" x14ac:dyDescent="0.25">
      <c r="A2446">
        <v>3539</v>
      </c>
      <c r="B2446" t="s">
        <v>12996</v>
      </c>
      <c r="C2446" t="s">
        <v>330</v>
      </c>
      <c r="D2446" t="s">
        <v>332</v>
      </c>
      <c r="E2446" s="277">
        <v>35.409999999999997</v>
      </c>
    </row>
    <row r="2447" spans="1:5" x14ac:dyDescent="0.25">
      <c r="A2447">
        <v>3513</v>
      </c>
      <c r="B2447" t="s">
        <v>12997</v>
      </c>
      <c r="C2447" t="s">
        <v>330</v>
      </c>
      <c r="D2447" t="s">
        <v>332</v>
      </c>
      <c r="E2447" s="277">
        <v>124.85</v>
      </c>
    </row>
    <row r="2448" spans="1:5" x14ac:dyDescent="0.25">
      <c r="A2448">
        <v>3510</v>
      </c>
      <c r="B2448" t="s">
        <v>12998</v>
      </c>
      <c r="C2448" t="s">
        <v>330</v>
      </c>
      <c r="D2448" t="s">
        <v>332</v>
      </c>
      <c r="E2448" s="277">
        <v>15.42</v>
      </c>
    </row>
    <row r="2449" spans="1:5" x14ac:dyDescent="0.25">
      <c r="A2449">
        <v>38939</v>
      </c>
      <c r="B2449" t="s">
        <v>9522</v>
      </c>
      <c r="C2449" t="s">
        <v>330</v>
      </c>
      <c r="D2449" t="s">
        <v>334</v>
      </c>
      <c r="E2449" s="277">
        <v>13.82</v>
      </c>
    </row>
    <row r="2450" spans="1:5" x14ac:dyDescent="0.25">
      <c r="A2450">
        <v>38940</v>
      </c>
      <c r="B2450" t="s">
        <v>9523</v>
      </c>
      <c r="C2450" t="s">
        <v>330</v>
      </c>
      <c r="D2450" t="s">
        <v>334</v>
      </c>
      <c r="E2450" s="277">
        <v>21.1</v>
      </c>
    </row>
    <row r="2451" spans="1:5" x14ac:dyDescent="0.25">
      <c r="A2451">
        <v>38941</v>
      </c>
      <c r="B2451" t="s">
        <v>9524</v>
      </c>
      <c r="C2451" t="s">
        <v>330</v>
      </c>
      <c r="D2451" t="s">
        <v>334</v>
      </c>
      <c r="E2451" s="277">
        <v>24.92</v>
      </c>
    </row>
    <row r="2452" spans="1:5" x14ac:dyDescent="0.25">
      <c r="A2452">
        <v>38942</v>
      </c>
      <c r="B2452" t="s">
        <v>9525</v>
      </c>
      <c r="C2452" t="s">
        <v>330</v>
      </c>
      <c r="D2452" t="s">
        <v>334</v>
      </c>
      <c r="E2452" s="277">
        <v>27.92</v>
      </c>
    </row>
    <row r="2453" spans="1:5" x14ac:dyDescent="0.25">
      <c r="A2453">
        <v>38913</v>
      </c>
      <c r="B2453" t="s">
        <v>9526</v>
      </c>
      <c r="C2453" t="s">
        <v>330</v>
      </c>
      <c r="D2453" t="s">
        <v>334</v>
      </c>
      <c r="E2453" s="277">
        <v>12.82</v>
      </c>
    </row>
    <row r="2454" spans="1:5" x14ac:dyDescent="0.25">
      <c r="A2454">
        <v>38914</v>
      </c>
      <c r="B2454" t="s">
        <v>9527</v>
      </c>
      <c r="C2454" t="s">
        <v>330</v>
      </c>
      <c r="D2454" t="s">
        <v>334</v>
      </c>
      <c r="E2454" s="277">
        <v>14.87</v>
      </c>
    </row>
    <row r="2455" spans="1:5" x14ac:dyDescent="0.25">
      <c r="A2455">
        <v>38915</v>
      </c>
      <c r="B2455" t="s">
        <v>9528</v>
      </c>
      <c r="C2455" t="s">
        <v>330</v>
      </c>
      <c r="D2455" t="s">
        <v>334</v>
      </c>
      <c r="E2455" s="277">
        <v>25.82</v>
      </c>
    </row>
    <row r="2456" spans="1:5" x14ac:dyDescent="0.25">
      <c r="A2456">
        <v>38916</v>
      </c>
      <c r="B2456" t="s">
        <v>9529</v>
      </c>
      <c r="C2456" t="s">
        <v>330</v>
      </c>
      <c r="D2456" t="s">
        <v>334</v>
      </c>
      <c r="E2456" s="277">
        <v>34.07</v>
      </c>
    </row>
    <row r="2457" spans="1:5" x14ac:dyDescent="0.25">
      <c r="A2457">
        <v>39300</v>
      </c>
      <c r="B2457" t="s">
        <v>9530</v>
      </c>
      <c r="C2457" t="s">
        <v>330</v>
      </c>
      <c r="D2457" t="s">
        <v>334</v>
      </c>
      <c r="E2457" s="277">
        <v>11.59</v>
      </c>
    </row>
    <row r="2458" spans="1:5" x14ac:dyDescent="0.25">
      <c r="A2458">
        <v>39301</v>
      </c>
      <c r="B2458" t="s">
        <v>9531</v>
      </c>
      <c r="C2458" t="s">
        <v>330</v>
      </c>
      <c r="D2458" t="s">
        <v>334</v>
      </c>
      <c r="E2458" s="277">
        <v>16.07</v>
      </c>
    </row>
    <row r="2459" spans="1:5" x14ac:dyDescent="0.25">
      <c r="A2459">
        <v>39302</v>
      </c>
      <c r="B2459" t="s">
        <v>9532</v>
      </c>
      <c r="C2459" t="s">
        <v>330</v>
      </c>
      <c r="D2459" t="s">
        <v>334</v>
      </c>
      <c r="E2459" s="277">
        <v>20.190000000000001</v>
      </c>
    </row>
    <row r="2460" spans="1:5" x14ac:dyDescent="0.25">
      <c r="A2460">
        <v>39303</v>
      </c>
      <c r="B2460" t="s">
        <v>9533</v>
      </c>
      <c r="C2460" t="s">
        <v>330</v>
      </c>
      <c r="D2460" t="s">
        <v>334</v>
      </c>
      <c r="E2460" s="277">
        <v>35.51</v>
      </c>
    </row>
    <row r="2461" spans="1:5" x14ac:dyDescent="0.25">
      <c r="A2461">
        <v>38923</v>
      </c>
      <c r="B2461" t="s">
        <v>9534</v>
      </c>
      <c r="C2461" t="s">
        <v>330</v>
      </c>
      <c r="D2461" t="s">
        <v>334</v>
      </c>
      <c r="E2461" s="277">
        <v>11.31</v>
      </c>
    </row>
    <row r="2462" spans="1:5" x14ac:dyDescent="0.25">
      <c r="A2462">
        <v>38925</v>
      </c>
      <c r="B2462" t="s">
        <v>9535</v>
      </c>
      <c r="C2462" t="s">
        <v>330</v>
      </c>
      <c r="D2462" t="s">
        <v>334</v>
      </c>
      <c r="E2462" s="277">
        <v>12.15</v>
      </c>
    </row>
    <row r="2463" spans="1:5" x14ac:dyDescent="0.25">
      <c r="A2463">
        <v>38926</v>
      </c>
      <c r="B2463" t="s">
        <v>9536</v>
      </c>
      <c r="C2463" t="s">
        <v>330</v>
      </c>
      <c r="D2463" t="s">
        <v>334</v>
      </c>
      <c r="E2463" s="277">
        <v>17.36</v>
      </c>
    </row>
    <row r="2464" spans="1:5" x14ac:dyDescent="0.25">
      <c r="A2464">
        <v>38927</v>
      </c>
      <c r="B2464" t="s">
        <v>9537</v>
      </c>
      <c r="C2464" t="s">
        <v>330</v>
      </c>
      <c r="D2464" t="s">
        <v>334</v>
      </c>
      <c r="E2464" s="277">
        <v>18.57</v>
      </c>
    </row>
    <row r="2465" spans="1:5" x14ac:dyDescent="0.25">
      <c r="A2465">
        <v>39304</v>
      </c>
      <c r="B2465" t="s">
        <v>9538</v>
      </c>
      <c r="C2465" t="s">
        <v>330</v>
      </c>
      <c r="D2465" t="s">
        <v>334</v>
      </c>
      <c r="E2465" s="277">
        <v>14.3</v>
      </c>
    </row>
    <row r="2466" spans="1:5" x14ac:dyDescent="0.25">
      <c r="A2466">
        <v>38924</v>
      </c>
      <c r="B2466" t="s">
        <v>9539</v>
      </c>
      <c r="C2466" t="s">
        <v>330</v>
      </c>
      <c r="D2466" t="s">
        <v>334</v>
      </c>
      <c r="E2466" s="277">
        <v>20.38</v>
      </c>
    </row>
    <row r="2467" spans="1:5" x14ac:dyDescent="0.25">
      <c r="A2467">
        <v>39305</v>
      </c>
      <c r="B2467" t="s">
        <v>9540</v>
      </c>
      <c r="C2467" t="s">
        <v>330</v>
      </c>
      <c r="D2467" t="s">
        <v>334</v>
      </c>
      <c r="E2467" s="277">
        <v>18.73</v>
      </c>
    </row>
    <row r="2468" spans="1:5" x14ac:dyDescent="0.25">
      <c r="A2468">
        <v>39306</v>
      </c>
      <c r="B2468" t="s">
        <v>9541</v>
      </c>
      <c r="C2468" t="s">
        <v>330</v>
      </c>
      <c r="D2468" t="s">
        <v>334</v>
      </c>
      <c r="E2468" s="277">
        <v>23.43</v>
      </c>
    </row>
    <row r="2469" spans="1:5" x14ac:dyDescent="0.25">
      <c r="A2469">
        <v>38928</v>
      </c>
      <c r="B2469" t="s">
        <v>9542</v>
      </c>
      <c r="C2469" t="s">
        <v>330</v>
      </c>
      <c r="D2469" t="s">
        <v>334</v>
      </c>
      <c r="E2469" s="277">
        <v>20.58</v>
      </c>
    </row>
    <row r="2470" spans="1:5" x14ac:dyDescent="0.25">
      <c r="A2470">
        <v>38929</v>
      </c>
      <c r="B2470" t="s">
        <v>9543</v>
      </c>
      <c r="C2470" t="s">
        <v>330</v>
      </c>
      <c r="D2470" t="s">
        <v>334</v>
      </c>
      <c r="E2470" s="277">
        <v>36.49</v>
      </c>
    </row>
    <row r="2471" spans="1:5" x14ac:dyDescent="0.25">
      <c r="A2471">
        <v>39307</v>
      </c>
      <c r="B2471" t="s">
        <v>9544</v>
      </c>
      <c r="C2471" t="s">
        <v>330</v>
      </c>
      <c r="D2471" t="s">
        <v>334</v>
      </c>
      <c r="E2471" s="277">
        <v>26.96</v>
      </c>
    </row>
    <row r="2472" spans="1:5" x14ac:dyDescent="0.25">
      <c r="A2472">
        <v>38930</v>
      </c>
      <c r="B2472" t="s">
        <v>9545</v>
      </c>
      <c r="C2472" t="s">
        <v>330</v>
      </c>
      <c r="D2472" t="s">
        <v>334</v>
      </c>
      <c r="E2472" s="277">
        <v>45.84</v>
      </c>
    </row>
    <row r="2473" spans="1:5" x14ac:dyDescent="0.25">
      <c r="A2473">
        <v>38931</v>
      </c>
      <c r="B2473" t="s">
        <v>9546</v>
      </c>
      <c r="C2473" t="s">
        <v>330</v>
      </c>
      <c r="D2473" t="s">
        <v>334</v>
      </c>
      <c r="E2473" s="277">
        <v>11.54</v>
      </c>
    </row>
    <row r="2474" spans="1:5" x14ac:dyDescent="0.25">
      <c r="A2474">
        <v>38932</v>
      </c>
      <c r="B2474" t="s">
        <v>9547</v>
      </c>
      <c r="C2474" t="s">
        <v>330</v>
      </c>
      <c r="D2474" t="s">
        <v>334</v>
      </c>
      <c r="E2474" s="277">
        <v>11.66</v>
      </c>
    </row>
    <row r="2475" spans="1:5" x14ac:dyDescent="0.25">
      <c r="A2475">
        <v>38934</v>
      </c>
      <c r="B2475" t="s">
        <v>9548</v>
      </c>
      <c r="C2475" t="s">
        <v>330</v>
      </c>
      <c r="D2475" t="s">
        <v>334</v>
      </c>
      <c r="E2475" s="277">
        <v>17.23</v>
      </c>
    </row>
    <row r="2476" spans="1:5" x14ac:dyDescent="0.25">
      <c r="A2476">
        <v>38935</v>
      </c>
      <c r="B2476" t="s">
        <v>9549</v>
      </c>
      <c r="C2476" t="s">
        <v>330</v>
      </c>
      <c r="D2476" t="s">
        <v>334</v>
      </c>
      <c r="E2476" s="277">
        <v>18.43</v>
      </c>
    </row>
    <row r="2477" spans="1:5" x14ac:dyDescent="0.25">
      <c r="A2477">
        <v>38936</v>
      </c>
      <c r="B2477" t="s">
        <v>9550</v>
      </c>
      <c r="C2477" t="s">
        <v>330</v>
      </c>
      <c r="D2477" t="s">
        <v>334</v>
      </c>
      <c r="E2477" s="277">
        <v>19.739999999999998</v>
      </c>
    </row>
    <row r="2478" spans="1:5" x14ac:dyDescent="0.25">
      <c r="A2478">
        <v>38937</v>
      </c>
      <c r="B2478" t="s">
        <v>9551</v>
      </c>
      <c r="C2478" t="s">
        <v>330</v>
      </c>
      <c r="D2478" t="s">
        <v>334</v>
      </c>
      <c r="E2478" s="277">
        <v>24.06</v>
      </c>
    </row>
    <row r="2479" spans="1:5" x14ac:dyDescent="0.25">
      <c r="A2479">
        <v>38938</v>
      </c>
      <c r="B2479" t="s">
        <v>9552</v>
      </c>
      <c r="C2479" t="s">
        <v>330</v>
      </c>
      <c r="D2479" t="s">
        <v>334</v>
      </c>
      <c r="E2479" s="277">
        <v>35.78</v>
      </c>
    </row>
    <row r="2480" spans="1:5" x14ac:dyDescent="0.25">
      <c r="A2480">
        <v>20151</v>
      </c>
      <c r="B2480" t="s">
        <v>12999</v>
      </c>
      <c r="C2480" t="s">
        <v>330</v>
      </c>
      <c r="D2480" t="s">
        <v>332</v>
      </c>
      <c r="E2480" s="277">
        <v>20.8</v>
      </c>
    </row>
    <row r="2481" spans="1:5" x14ac:dyDescent="0.25">
      <c r="A2481">
        <v>20152</v>
      </c>
      <c r="B2481" t="s">
        <v>13000</v>
      </c>
      <c r="C2481" t="s">
        <v>330</v>
      </c>
      <c r="D2481" t="s">
        <v>332</v>
      </c>
      <c r="E2481" s="277">
        <v>75.25</v>
      </c>
    </row>
    <row r="2482" spans="1:5" x14ac:dyDescent="0.25">
      <c r="A2482">
        <v>20148</v>
      </c>
      <c r="B2482" t="s">
        <v>13001</v>
      </c>
      <c r="C2482" t="s">
        <v>330</v>
      </c>
      <c r="D2482" t="s">
        <v>332</v>
      </c>
      <c r="E2482" s="277">
        <v>4.09</v>
      </c>
    </row>
    <row r="2483" spans="1:5" x14ac:dyDescent="0.25">
      <c r="A2483">
        <v>20149</v>
      </c>
      <c r="B2483" t="s">
        <v>13002</v>
      </c>
      <c r="C2483" t="s">
        <v>330</v>
      </c>
      <c r="D2483" t="s">
        <v>332</v>
      </c>
      <c r="E2483" s="277">
        <v>6.83</v>
      </c>
    </row>
    <row r="2484" spans="1:5" x14ac:dyDescent="0.25">
      <c r="A2484">
        <v>20150</v>
      </c>
      <c r="B2484" t="s">
        <v>13003</v>
      </c>
      <c r="C2484" t="s">
        <v>330</v>
      </c>
      <c r="D2484" t="s">
        <v>332</v>
      </c>
      <c r="E2484" s="277">
        <v>17.600000000000001</v>
      </c>
    </row>
    <row r="2485" spans="1:5" x14ac:dyDescent="0.25">
      <c r="A2485">
        <v>20157</v>
      </c>
      <c r="B2485" t="s">
        <v>13004</v>
      </c>
      <c r="C2485" t="s">
        <v>330</v>
      </c>
      <c r="D2485" t="s">
        <v>332</v>
      </c>
      <c r="E2485" s="277">
        <v>19.75</v>
      </c>
    </row>
    <row r="2486" spans="1:5" x14ac:dyDescent="0.25">
      <c r="A2486">
        <v>20158</v>
      </c>
      <c r="B2486" t="s">
        <v>13005</v>
      </c>
      <c r="C2486" t="s">
        <v>330</v>
      </c>
      <c r="D2486" t="s">
        <v>332</v>
      </c>
      <c r="E2486" s="277">
        <v>78.45</v>
      </c>
    </row>
    <row r="2487" spans="1:5" x14ac:dyDescent="0.25">
      <c r="A2487">
        <v>20154</v>
      </c>
      <c r="B2487" t="s">
        <v>13006</v>
      </c>
      <c r="C2487" t="s">
        <v>330</v>
      </c>
      <c r="D2487" t="s">
        <v>332</v>
      </c>
      <c r="E2487" s="277">
        <v>4</v>
      </c>
    </row>
    <row r="2488" spans="1:5" x14ac:dyDescent="0.25">
      <c r="A2488">
        <v>20155</v>
      </c>
      <c r="B2488" t="s">
        <v>13007</v>
      </c>
      <c r="C2488" t="s">
        <v>330</v>
      </c>
      <c r="D2488" t="s">
        <v>332</v>
      </c>
      <c r="E2488" s="277">
        <v>6.1</v>
      </c>
    </row>
    <row r="2489" spans="1:5" x14ac:dyDescent="0.25">
      <c r="A2489">
        <v>20156</v>
      </c>
      <c r="B2489" t="s">
        <v>13008</v>
      </c>
      <c r="C2489" t="s">
        <v>330</v>
      </c>
      <c r="D2489" t="s">
        <v>332</v>
      </c>
      <c r="E2489" s="277">
        <v>17.13</v>
      </c>
    </row>
    <row r="2490" spans="1:5" x14ac:dyDescent="0.25">
      <c r="A2490">
        <v>3499</v>
      </c>
      <c r="B2490" t="s">
        <v>13009</v>
      </c>
      <c r="C2490" t="s">
        <v>330</v>
      </c>
      <c r="D2490" t="s">
        <v>332</v>
      </c>
      <c r="E2490" s="277">
        <v>1.38</v>
      </c>
    </row>
    <row r="2491" spans="1:5" x14ac:dyDescent="0.25">
      <c r="A2491">
        <v>3500</v>
      </c>
      <c r="B2491" t="s">
        <v>13010</v>
      </c>
      <c r="C2491" t="s">
        <v>330</v>
      </c>
      <c r="D2491" t="s">
        <v>332</v>
      </c>
      <c r="E2491" s="277">
        <v>1.84</v>
      </c>
    </row>
    <row r="2492" spans="1:5" x14ac:dyDescent="0.25">
      <c r="A2492">
        <v>3501</v>
      </c>
      <c r="B2492" t="s">
        <v>13011</v>
      </c>
      <c r="C2492" t="s">
        <v>330</v>
      </c>
      <c r="D2492" t="s">
        <v>332</v>
      </c>
      <c r="E2492" s="277">
        <v>5.07</v>
      </c>
    </row>
    <row r="2493" spans="1:5" x14ac:dyDescent="0.25">
      <c r="A2493">
        <v>3502</v>
      </c>
      <c r="B2493" t="s">
        <v>13012</v>
      </c>
      <c r="C2493" t="s">
        <v>330</v>
      </c>
      <c r="D2493" t="s">
        <v>332</v>
      </c>
      <c r="E2493" s="277">
        <v>7.29</v>
      </c>
    </row>
    <row r="2494" spans="1:5" x14ac:dyDescent="0.25">
      <c r="A2494">
        <v>3503</v>
      </c>
      <c r="B2494" t="s">
        <v>13013</v>
      </c>
      <c r="C2494" t="s">
        <v>330</v>
      </c>
      <c r="D2494" t="s">
        <v>332</v>
      </c>
      <c r="E2494" s="277">
        <v>9.16</v>
      </c>
    </row>
    <row r="2495" spans="1:5" x14ac:dyDescent="0.25">
      <c r="A2495">
        <v>3477</v>
      </c>
      <c r="B2495" t="s">
        <v>13014</v>
      </c>
      <c r="C2495" t="s">
        <v>330</v>
      </c>
      <c r="D2495" t="s">
        <v>332</v>
      </c>
      <c r="E2495" s="277">
        <v>33.270000000000003</v>
      </c>
    </row>
    <row r="2496" spans="1:5" x14ac:dyDescent="0.25">
      <c r="A2496">
        <v>3478</v>
      </c>
      <c r="B2496" t="s">
        <v>13015</v>
      </c>
      <c r="C2496" t="s">
        <v>330</v>
      </c>
      <c r="D2496" t="s">
        <v>332</v>
      </c>
      <c r="E2496" s="277">
        <v>79.77</v>
      </c>
    </row>
    <row r="2497" spans="1:5" x14ac:dyDescent="0.25">
      <c r="A2497">
        <v>3525</v>
      </c>
      <c r="B2497" t="s">
        <v>13016</v>
      </c>
      <c r="C2497" t="s">
        <v>330</v>
      </c>
      <c r="D2497" t="s">
        <v>332</v>
      </c>
      <c r="E2497" s="277">
        <v>98.45</v>
      </c>
    </row>
    <row r="2498" spans="1:5" x14ac:dyDescent="0.25">
      <c r="A2498">
        <v>3511</v>
      </c>
      <c r="B2498" t="s">
        <v>13017</v>
      </c>
      <c r="C2498" t="s">
        <v>330</v>
      </c>
      <c r="D2498" t="s">
        <v>332</v>
      </c>
      <c r="E2498" s="277">
        <v>104.43</v>
      </c>
    </row>
    <row r="2499" spans="1:5" x14ac:dyDescent="0.25">
      <c r="A2499">
        <v>38917</v>
      </c>
      <c r="B2499" t="s">
        <v>9553</v>
      </c>
      <c r="C2499" t="s">
        <v>330</v>
      </c>
      <c r="D2499" t="s">
        <v>334</v>
      </c>
      <c r="E2499" s="277">
        <v>11.04</v>
      </c>
    </row>
    <row r="2500" spans="1:5" x14ac:dyDescent="0.25">
      <c r="A2500">
        <v>38919</v>
      </c>
      <c r="B2500" t="s">
        <v>9554</v>
      </c>
      <c r="C2500" t="s">
        <v>330</v>
      </c>
      <c r="D2500" t="s">
        <v>334</v>
      </c>
      <c r="E2500" s="277">
        <v>16.43</v>
      </c>
    </row>
    <row r="2501" spans="1:5" x14ac:dyDescent="0.25">
      <c r="A2501">
        <v>38922</v>
      </c>
      <c r="B2501" t="s">
        <v>9555</v>
      </c>
      <c r="C2501" t="s">
        <v>330</v>
      </c>
      <c r="D2501" t="s">
        <v>334</v>
      </c>
      <c r="E2501" s="277">
        <v>21.23</v>
      </c>
    </row>
    <row r="2502" spans="1:5" x14ac:dyDescent="0.25">
      <c r="A2502">
        <v>38921</v>
      </c>
      <c r="B2502" t="s">
        <v>9556</v>
      </c>
      <c r="C2502" t="s">
        <v>330</v>
      </c>
      <c r="D2502" t="s">
        <v>334</v>
      </c>
      <c r="E2502" s="277">
        <v>26.24</v>
      </c>
    </row>
    <row r="2503" spans="1:5" x14ac:dyDescent="0.25">
      <c r="A2503">
        <v>38918</v>
      </c>
      <c r="B2503" t="s">
        <v>9557</v>
      </c>
      <c r="C2503" t="s">
        <v>330</v>
      </c>
      <c r="D2503" t="s">
        <v>334</v>
      </c>
      <c r="E2503" s="277">
        <v>24.94</v>
      </c>
    </row>
    <row r="2504" spans="1:5" x14ac:dyDescent="0.25">
      <c r="A2504">
        <v>38920</v>
      </c>
      <c r="B2504" t="s">
        <v>9558</v>
      </c>
      <c r="C2504" t="s">
        <v>330</v>
      </c>
      <c r="D2504" t="s">
        <v>334</v>
      </c>
      <c r="E2504" s="277">
        <v>31.18</v>
      </c>
    </row>
    <row r="2505" spans="1:5" x14ac:dyDescent="0.25">
      <c r="A2505">
        <v>12032</v>
      </c>
      <c r="B2505" t="s">
        <v>9559</v>
      </c>
      <c r="C2505" t="s">
        <v>348</v>
      </c>
      <c r="D2505" t="s">
        <v>332</v>
      </c>
      <c r="E2505" s="277">
        <v>53.77</v>
      </c>
    </row>
    <row r="2506" spans="1:5" x14ac:dyDescent="0.25">
      <c r="A2506">
        <v>12030</v>
      </c>
      <c r="B2506" t="s">
        <v>9560</v>
      </c>
      <c r="C2506" t="s">
        <v>348</v>
      </c>
      <c r="D2506" t="s">
        <v>332</v>
      </c>
      <c r="E2506" s="277">
        <v>50.52</v>
      </c>
    </row>
    <row r="2507" spans="1:5" x14ac:dyDescent="0.25">
      <c r="A2507">
        <v>10908</v>
      </c>
      <c r="B2507" t="s">
        <v>9561</v>
      </c>
      <c r="C2507" t="s">
        <v>330</v>
      </c>
      <c r="D2507" t="s">
        <v>332</v>
      </c>
      <c r="E2507" s="277">
        <v>19.420000000000002</v>
      </c>
    </row>
    <row r="2508" spans="1:5" x14ac:dyDescent="0.25">
      <c r="A2508">
        <v>10909</v>
      </c>
      <c r="B2508" t="s">
        <v>9562</v>
      </c>
      <c r="C2508" t="s">
        <v>330</v>
      </c>
      <c r="D2508" t="s">
        <v>332</v>
      </c>
      <c r="E2508" s="277">
        <v>22.59</v>
      </c>
    </row>
    <row r="2509" spans="1:5" x14ac:dyDescent="0.25">
      <c r="A2509">
        <v>3669</v>
      </c>
      <c r="B2509" t="s">
        <v>9563</v>
      </c>
      <c r="C2509" t="s">
        <v>330</v>
      </c>
      <c r="D2509" t="s">
        <v>332</v>
      </c>
      <c r="E2509" s="277">
        <v>13.88</v>
      </c>
    </row>
    <row r="2510" spans="1:5" x14ac:dyDescent="0.25">
      <c r="A2510">
        <v>20139</v>
      </c>
      <c r="B2510" t="s">
        <v>13018</v>
      </c>
      <c r="C2510" t="s">
        <v>330</v>
      </c>
      <c r="D2510" t="s">
        <v>332</v>
      </c>
      <c r="E2510" s="277">
        <v>119.35</v>
      </c>
    </row>
    <row r="2511" spans="1:5" x14ac:dyDescent="0.25">
      <c r="A2511">
        <v>3668</v>
      </c>
      <c r="B2511" t="s">
        <v>9564</v>
      </c>
      <c r="C2511" t="s">
        <v>330</v>
      </c>
      <c r="D2511" t="s">
        <v>332</v>
      </c>
      <c r="E2511" s="277">
        <v>42.63</v>
      </c>
    </row>
    <row r="2512" spans="1:5" x14ac:dyDescent="0.25">
      <c r="A2512">
        <v>10911</v>
      </c>
      <c r="B2512" t="s">
        <v>9565</v>
      </c>
      <c r="C2512" t="s">
        <v>330</v>
      </c>
      <c r="D2512" t="s">
        <v>332</v>
      </c>
      <c r="E2512" s="277">
        <v>18.690000000000001</v>
      </c>
    </row>
    <row r="2513" spans="1:5" x14ac:dyDescent="0.25">
      <c r="A2513">
        <v>3659</v>
      </c>
      <c r="B2513" t="s">
        <v>13019</v>
      </c>
      <c r="C2513" t="s">
        <v>330</v>
      </c>
      <c r="D2513" t="s">
        <v>332</v>
      </c>
      <c r="E2513" s="277">
        <v>19.04</v>
      </c>
    </row>
    <row r="2514" spans="1:5" x14ac:dyDescent="0.25">
      <c r="A2514">
        <v>3660</v>
      </c>
      <c r="B2514" t="s">
        <v>13020</v>
      </c>
      <c r="C2514" t="s">
        <v>330</v>
      </c>
      <c r="D2514" t="s">
        <v>332</v>
      </c>
      <c r="E2514" s="277">
        <v>24.62</v>
      </c>
    </row>
    <row r="2515" spans="1:5" x14ac:dyDescent="0.25">
      <c r="A2515">
        <v>20144</v>
      </c>
      <c r="B2515" t="s">
        <v>13021</v>
      </c>
      <c r="C2515" t="s">
        <v>330</v>
      </c>
      <c r="D2515" t="s">
        <v>332</v>
      </c>
      <c r="E2515" s="277">
        <v>55.14</v>
      </c>
    </row>
    <row r="2516" spans="1:5" x14ac:dyDescent="0.25">
      <c r="A2516">
        <v>20143</v>
      </c>
      <c r="B2516" t="s">
        <v>13022</v>
      </c>
      <c r="C2516" t="s">
        <v>330</v>
      </c>
      <c r="D2516" t="s">
        <v>332</v>
      </c>
      <c r="E2516" s="277">
        <v>70.55</v>
      </c>
    </row>
    <row r="2517" spans="1:5" x14ac:dyDescent="0.25">
      <c r="A2517">
        <v>20145</v>
      </c>
      <c r="B2517" t="s">
        <v>13023</v>
      </c>
      <c r="C2517" t="s">
        <v>330</v>
      </c>
      <c r="D2517" t="s">
        <v>332</v>
      </c>
      <c r="E2517" s="277">
        <v>136.09</v>
      </c>
    </row>
    <row r="2518" spans="1:5" x14ac:dyDescent="0.25">
      <c r="A2518">
        <v>20146</v>
      </c>
      <c r="B2518" t="s">
        <v>13024</v>
      </c>
      <c r="C2518" t="s">
        <v>330</v>
      </c>
      <c r="D2518" t="s">
        <v>332</v>
      </c>
      <c r="E2518" s="277">
        <v>186.03</v>
      </c>
    </row>
    <row r="2519" spans="1:5" x14ac:dyDescent="0.25">
      <c r="A2519">
        <v>20140</v>
      </c>
      <c r="B2519" t="s">
        <v>13025</v>
      </c>
      <c r="C2519" t="s">
        <v>330</v>
      </c>
      <c r="D2519" t="s">
        <v>332</v>
      </c>
      <c r="E2519" s="277">
        <v>8.7200000000000006</v>
      </c>
    </row>
    <row r="2520" spans="1:5" x14ac:dyDescent="0.25">
      <c r="A2520">
        <v>20141</v>
      </c>
      <c r="B2520" t="s">
        <v>13026</v>
      </c>
      <c r="C2520" t="s">
        <v>330</v>
      </c>
      <c r="D2520" t="s">
        <v>332</v>
      </c>
      <c r="E2520" s="277">
        <v>21.37</v>
      </c>
    </row>
    <row r="2521" spans="1:5" x14ac:dyDescent="0.25">
      <c r="A2521">
        <v>20142</v>
      </c>
      <c r="B2521" t="s">
        <v>13027</v>
      </c>
      <c r="C2521" t="s">
        <v>330</v>
      </c>
      <c r="D2521" t="s">
        <v>332</v>
      </c>
      <c r="E2521" s="277">
        <v>37.6</v>
      </c>
    </row>
    <row r="2522" spans="1:5" x14ac:dyDescent="0.25">
      <c r="A2522">
        <v>3670</v>
      </c>
      <c r="B2522" t="s">
        <v>9566</v>
      </c>
      <c r="C2522" t="s">
        <v>330</v>
      </c>
      <c r="D2522" t="s">
        <v>332</v>
      </c>
      <c r="E2522" s="277">
        <v>24.45</v>
      </c>
    </row>
    <row r="2523" spans="1:5" x14ac:dyDescent="0.25">
      <c r="A2523">
        <v>3666</v>
      </c>
      <c r="B2523" t="s">
        <v>9567</v>
      </c>
      <c r="C2523" t="s">
        <v>330</v>
      </c>
      <c r="D2523" t="s">
        <v>332</v>
      </c>
      <c r="E2523" s="277">
        <v>3.85</v>
      </c>
    </row>
    <row r="2524" spans="1:5" x14ac:dyDescent="0.25">
      <c r="A2524">
        <v>3662</v>
      </c>
      <c r="B2524" t="s">
        <v>13028</v>
      </c>
      <c r="C2524" t="s">
        <v>330</v>
      </c>
      <c r="D2524" t="s">
        <v>332</v>
      </c>
      <c r="E2524" s="277">
        <v>10.029999999999999</v>
      </c>
    </row>
    <row r="2525" spans="1:5" x14ac:dyDescent="0.25">
      <c r="A2525">
        <v>3658</v>
      </c>
      <c r="B2525" t="s">
        <v>13029</v>
      </c>
      <c r="C2525" t="s">
        <v>330</v>
      </c>
      <c r="D2525" t="s">
        <v>332</v>
      </c>
      <c r="E2525" s="277">
        <v>19.010000000000002</v>
      </c>
    </row>
    <row r="2526" spans="1:5" x14ac:dyDescent="0.25">
      <c r="A2526">
        <v>14157</v>
      </c>
      <c r="B2526" t="s">
        <v>9568</v>
      </c>
      <c r="C2526" t="s">
        <v>330</v>
      </c>
      <c r="D2526" t="s">
        <v>334</v>
      </c>
      <c r="E2526" s="277">
        <v>1.27</v>
      </c>
    </row>
    <row r="2527" spans="1:5" x14ac:dyDescent="0.25">
      <c r="A2527">
        <v>42696</v>
      </c>
      <c r="B2527" t="s">
        <v>13030</v>
      </c>
      <c r="C2527" t="s">
        <v>330</v>
      </c>
      <c r="D2527" t="s">
        <v>332</v>
      </c>
      <c r="E2527" s="277">
        <v>150.75</v>
      </c>
    </row>
    <row r="2528" spans="1:5" x14ac:dyDescent="0.25">
      <c r="A2528">
        <v>39875</v>
      </c>
      <c r="B2528" t="s">
        <v>9569</v>
      </c>
      <c r="C2528" t="s">
        <v>330</v>
      </c>
      <c r="D2528" t="s">
        <v>334</v>
      </c>
      <c r="E2528" s="277">
        <v>624.71</v>
      </c>
    </row>
    <row r="2529" spans="1:5" x14ac:dyDescent="0.25">
      <c r="A2529">
        <v>39876</v>
      </c>
      <c r="B2529" t="s">
        <v>9570</v>
      </c>
      <c r="C2529" t="s">
        <v>330</v>
      </c>
      <c r="D2529" t="s">
        <v>334</v>
      </c>
      <c r="E2529" s="277">
        <v>782.13</v>
      </c>
    </row>
    <row r="2530" spans="1:5" x14ac:dyDescent="0.25">
      <c r="A2530">
        <v>39877</v>
      </c>
      <c r="B2530" t="s">
        <v>9571</v>
      </c>
      <c r="C2530" t="s">
        <v>330</v>
      </c>
      <c r="D2530" t="s">
        <v>334</v>
      </c>
      <c r="E2530" s="278">
        <v>1084.78</v>
      </c>
    </row>
    <row r="2531" spans="1:5" x14ac:dyDescent="0.25">
      <c r="A2531">
        <v>39878</v>
      </c>
      <c r="B2531" t="s">
        <v>9572</v>
      </c>
      <c r="C2531" t="s">
        <v>330</v>
      </c>
      <c r="D2531" t="s">
        <v>334</v>
      </c>
      <c r="E2531" s="278">
        <v>1432.82</v>
      </c>
    </row>
    <row r="2532" spans="1:5" x14ac:dyDescent="0.25">
      <c r="A2532">
        <v>39872</v>
      </c>
      <c r="B2532" t="s">
        <v>9573</v>
      </c>
      <c r="C2532" t="s">
        <v>330</v>
      </c>
      <c r="D2532" t="s">
        <v>334</v>
      </c>
      <c r="E2532" s="277">
        <v>428.41</v>
      </c>
    </row>
    <row r="2533" spans="1:5" x14ac:dyDescent="0.25">
      <c r="A2533">
        <v>39873</v>
      </c>
      <c r="B2533" t="s">
        <v>9574</v>
      </c>
      <c r="C2533" t="s">
        <v>330</v>
      </c>
      <c r="D2533" t="s">
        <v>334</v>
      </c>
      <c r="E2533" s="277">
        <v>496.93</v>
      </c>
    </row>
    <row r="2534" spans="1:5" x14ac:dyDescent="0.25">
      <c r="A2534">
        <v>39874</v>
      </c>
      <c r="B2534" t="s">
        <v>9575</v>
      </c>
      <c r="C2534" t="s">
        <v>330</v>
      </c>
      <c r="D2534" t="s">
        <v>334</v>
      </c>
      <c r="E2534" s="277">
        <v>545.80999999999995</v>
      </c>
    </row>
    <row r="2535" spans="1:5" x14ac:dyDescent="0.25">
      <c r="A2535">
        <v>3674</v>
      </c>
      <c r="B2535" t="s">
        <v>9576</v>
      </c>
      <c r="C2535" t="s">
        <v>335</v>
      </c>
      <c r="D2535" t="s">
        <v>334</v>
      </c>
      <c r="E2535" s="277">
        <v>88.57</v>
      </c>
    </row>
    <row r="2536" spans="1:5" x14ac:dyDescent="0.25">
      <c r="A2536">
        <v>3681</v>
      </c>
      <c r="B2536" t="s">
        <v>9577</v>
      </c>
      <c r="C2536" t="s">
        <v>335</v>
      </c>
      <c r="D2536" t="s">
        <v>334</v>
      </c>
      <c r="E2536" s="277">
        <v>131.78</v>
      </c>
    </row>
    <row r="2537" spans="1:5" x14ac:dyDescent="0.25">
      <c r="A2537">
        <v>3676</v>
      </c>
      <c r="B2537" t="s">
        <v>9578</v>
      </c>
      <c r="C2537" t="s">
        <v>335</v>
      </c>
      <c r="D2537" t="s">
        <v>334</v>
      </c>
      <c r="E2537" s="277">
        <v>495.94</v>
      </c>
    </row>
    <row r="2538" spans="1:5" x14ac:dyDescent="0.25">
      <c r="A2538">
        <v>3679</v>
      </c>
      <c r="B2538" t="s">
        <v>9579</v>
      </c>
      <c r="C2538" t="s">
        <v>335</v>
      </c>
      <c r="D2538" t="s">
        <v>334</v>
      </c>
      <c r="E2538" s="277">
        <v>410.3</v>
      </c>
    </row>
    <row r="2539" spans="1:5" x14ac:dyDescent="0.25">
      <c r="A2539">
        <v>3672</v>
      </c>
      <c r="B2539" t="s">
        <v>9580</v>
      </c>
      <c r="C2539" t="s">
        <v>335</v>
      </c>
      <c r="D2539" t="s">
        <v>334</v>
      </c>
      <c r="E2539" s="277">
        <v>1.4</v>
      </c>
    </row>
    <row r="2540" spans="1:5" x14ac:dyDescent="0.25">
      <c r="A2540">
        <v>3671</v>
      </c>
      <c r="B2540" t="s">
        <v>9581</v>
      </c>
      <c r="C2540" t="s">
        <v>335</v>
      </c>
      <c r="D2540" t="s">
        <v>334</v>
      </c>
      <c r="E2540" s="277">
        <v>1.32</v>
      </c>
    </row>
    <row r="2541" spans="1:5" x14ac:dyDescent="0.25">
      <c r="A2541">
        <v>3673</v>
      </c>
      <c r="B2541" t="s">
        <v>9582</v>
      </c>
      <c r="C2541" t="s">
        <v>335</v>
      </c>
      <c r="D2541" t="s">
        <v>334</v>
      </c>
      <c r="E2541" s="277">
        <v>2.0699999999999998</v>
      </c>
    </row>
    <row r="2542" spans="1:5" x14ac:dyDescent="0.25">
      <c r="A2542">
        <v>38394</v>
      </c>
      <c r="B2542" t="s">
        <v>9583</v>
      </c>
      <c r="C2542" t="s">
        <v>330</v>
      </c>
      <c r="D2542" t="s">
        <v>332</v>
      </c>
      <c r="E2542" s="277">
        <v>295.27999999999997</v>
      </c>
    </row>
    <row r="2543" spans="1:5" x14ac:dyDescent="0.25">
      <c r="A2543">
        <v>3729</v>
      </c>
      <c r="B2543" t="s">
        <v>9584</v>
      </c>
      <c r="C2543" t="s">
        <v>330</v>
      </c>
      <c r="D2543" t="s">
        <v>332</v>
      </c>
      <c r="E2543" s="277">
        <v>169.63</v>
      </c>
    </row>
    <row r="2544" spans="1:5" x14ac:dyDescent="0.25">
      <c r="A2544">
        <v>39357</v>
      </c>
      <c r="B2544" t="s">
        <v>9585</v>
      </c>
      <c r="C2544" t="s">
        <v>330</v>
      </c>
      <c r="D2544" t="s">
        <v>334</v>
      </c>
      <c r="E2544" s="277">
        <v>100.32</v>
      </c>
    </row>
    <row r="2545" spans="1:5" x14ac:dyDescent="0.25">
      <c r="A2545">
        <v>39358</v>
      </c>
      <c r="B2545" t="s">
        <v>9586</v>
      </c>
      <c r="C2545" t="s">
        <v>330</v>
      </c>
      <c r="D2545" t="s">
        <v>334</v>
      </c>
      <c r="E2545" s="277">
        <v>110.01</v>
      </c>
    </row>
    <row r="2546" spans="1:5" x14ac:dyDescent="0.25">
      <c r="A2546">
        <v>39356</v>
      </c>
      <c r="B2546" t="s">
        <v>9587</v>
      </c>
      <c r="C2546" t="s">
        <v>330</v>
      </c>
      <c r="D2546" t="s">
        <v>334</v>
      </c>
      <c r="E2546" s="277">
        <v>187.68</v>
      </c>
    </row>
    <row r="2547" spans="1:5" x14ac:dyDescent="0.25">
      <c r="A2547">
        <v>39355</v>
      </c>
      <c r="B2547" t="s">
        <v>9588</v>
      </c>
      <c r="C2547" t="s">
        <v>330</v>
      </c>
      <c r="D2547" t="s">
        <v>334</v>
      </c>
      <c r="E2547" s="277">
        <v>161.5</v>
      </c>
    </row>
    <row r="2548" spans="1:5" x14ac:dyDescent="0.25">
      <c r="A2548">
        <v>39353</v>
      </c>
      <c r="B2548" t="s">
        <v>9589</v>
      </c>
      <c r="C2548" t="s">
        <v>330</v>
      </c>
      <c r="D2548" t="s">
        <v>334</v>
      </c>
      <c r="E2548" s="277">
        <v>221.47</v>
      </c>
    </row>
    <row r="2549" spans="1:5" x14ac:dyDescent="0.25">
      <c r="A2549">
        <v>39354</v>
      </c>
      <c r="B2549" t="s">
        <v>9590</v>
      </c>
      <c r="C2549" t="s">
        <v>330</v>
      </c>
      <c r="D2549" t="s">
        <v>334</v>
      </c>
      <c r="E2549" s="277">
        <v>220.73</v>
      </c>
    </row>
    <row r="2550" spans="1:5" x14ac:dyDescent="0.25">
      <c r="A2550">
        <v>39398</v>
      </c>
      <c r="B2550" t="s">
        <v>9591</v>
      </c>
      <c r="C2550" t="s">
        <v>330</v>
      </c>
      <c r="D2550" t="s">
        <v>332</v>
      </c>
      <c r="E2550" s="277">
        <v>60.63</v>
      </c>
    </row>
    <row r="2551" spans="1:5" x14ac:dyDescent="0.25">
      <c r="A2551">
        <v>13343</v>
      </c>
      <c r="B2551" t="s">
        <v>9592</v>
      </c>
      <c r="C2551" t="s">
        <v>330</v>
      </c>
      <c r="D2551" t="s">
        <v>334</v>
      </c>
      <c r="E2551" s="277">
        <v>49.66</v>
      </c>
    </row>
    <row r="2552" spans="1:5" x14ac:dyDescent="0.25">
      <c r="A2552">
        <v>12118</v>
      </c>
      <c r="B2552" t="s">
        <v>9593</v>
      </c>
      <c r="C2552" t="s">
        <v>330</v>
      </c>
      <c r="D2552" t="s">
        <v>332</v>
      </c>
      <c r="E2552" s="277">
        <v>22.89</v>
      </c>
    </row>
    <row r="2553" spans="1:5" x14ac:dyDescent="0.25">
      <c r="A2553">
        <v>39482</v>
      </c>
      <c r="B2553" t="s">
        <v>9594</v>
      </c>
      <c r="C2553" t="s">
        <v>330</v>
      </c>
      <c r="D2553" t="s">
        <v>332</v>
      </c>
      <c r="E2553" s="277">
        <v>626.38</v>
      </c>
    </row>
    <row r="2554" spans="1:5" x14ac:dyDescent="0.25">
      <c r="A2554">
        <v>39486</v>
      </c>
      <c r="B2554" t="s">
        <v>9595</v>
      </c>
      <c r="C2554" t="s">
        <v>330</v>
      </c>
      <c r="D2554" t="s">
        <v>332</v>
      </c>
      <c r="E2554" s="277">
        <v>511.22</v>
      </c>
    </row>
    <row r="2555" spans="1:5" x14ac:dyDescent="0.25">
      <c r="A2555">
        <v>39484</v>
      </c>
      <c r="B2555" t="s">
        <v>9596</v>
      </c>
      <c r="C2555" t="s">
        <v>330</v>
      </c>
      <c r="D2555" t="s">
        <v>332</v>
      </c>
      <c r="E2555" s="277">
        <v>626.38</v>
      </c>
    </row>
    <row r="2556" spans="1:5" x14ac:dyDescent="0.25">
      <c r="A2556">
        <v>39488</v>
      </c>
      <c r="B2556" t="s">
        <v>9597</v>
      </c>
      <c r="C2556" t="s">
        <v>330</v>
      </c>
      <c r="D2556" t="s">
        <v>332</v>
      </c>
      <c r="E2556" s="277">
        <v>519.59</v>
      </c>
    </row>
    <row r="2557" spans="1:5" x14ac:dyDescent="0.25">
      <c r="A2557">
        <v>39485</v>
      </c>
      <c r="B2557" t="s">
        <v>9598</v>
      </c>
      <c r="C2557" t="s">
        <v>330</v>
      </c>
      <c r="D2557" t="s">
        <v>332</v>
      </c>
      <c r="E2557" s="277">
        <v>626.38</v>
      </c>
    </row>
    <row r="2558" spans="1:5" x14ac:dyDescent="0.25">
      <c r="A2558">
        <v>39489</v>
      </c>
      <c r="B2558" t="s">
        <v>9599</v>
      </c>
      <c r="C2558" t="s">
        <v>330</v>
      </c>
      <c r="D2558" t="s">
        <v>332</v>
      </c>
      <c r="E2558" s="277">
        <v>528.4</v>
      </c>
    </row>
    <row r="2559" spans="1:5" x14ac:dyDescent="0.25">
      <c r="A2559">
        <v>39490</v>
      </c>
      <c r="B2559" t="s">
        <v>9600</v>
      </c>
      <c r="C2559" t="s">
        <v>330</v>
      </c>
      <c r="D2559" t="s">
        <v>332</v>
      </c>
      <c r="E2559" s="277">
        <v>787.38</v>
      </c>
    </row>
    <row r="2560" spans="1:5" x14ac:dyDescent="0.25">
      <c r="A2560">
        <v>39494</v>
      </c>
      <c r="B2560" t="s">
        <v>9601</v>
      </c>
      <c r="C2560" t="s">
        <v>330</v>
      </c>
      <c r="D2560" t="s">
        <v>332</v>
      </c>
      <c r="E2560" s="277">
        <v>565.4</v>
      </c>
    </row>
    <row r="2561" spans="1:5" x14ac:dyDescent="0.25">
      <c r="A2561">
        <v>39495</v>
      </c>
      <c r="B2561" t="s">
        <v>9602</v>
      </c>
      <c r="C2561" t="s">
        <v>330</v>
      </c>
      <c r="D2561" t="s">
        <v>332</v>
      </c>
      <c r="E2561" s="277">
        <v>637.14</v>
      </c>
    </row>
    <row r="2562" spans="1:5" x14ac:dyDescent="0.25">
      <c r="A2562">
        <v>39496</v>
      </c>
      <c r="B2562" t="s">
        <v>9603</v>
      </c>
      <c r="C2562" t="s">
        <v>330</v>
      </c>
      <c r="D2562" t="s">
        <v>332</v>
      </c>
      <c r="E2562" s="277">
        <v>700.85</v>
      </c>
    </row>
    <row r="2563" spans="1:5" x14ac:dyDescent="0.25">
      <c r="A2563">
        <v>39492</v>
      </c>
      <c r="B2563" t="s">
        <v>9604</v>
      </c>
      <c r="C2563" t="s">
        <v>330</v>
      </c>
      <c r="D2563" t="s">
        <v>332</v>
      </c>
      <c r="E2563" s="277">
        <v>811.39</v>
      </c>
    </row>
    <row r="2564" spans="1:5" x14ac:dyDescent="0.25">
      <c r="A2564">
        <v>39497</v>
      </c>
      <c r="B2564" t="s">
        <v>9605</v>
      </c>
      <c r="C2564" t="s">
        <v>330</v>
      </c>
      <c r="D2564" t="s">
        <v>332</v>
      </c>
      <c r="E2564" s="277">
        <v>732.9</v>
      </c>
    </row>
    <row r="2565" spans="1:5" x14ac:dyDescent="0.25">
      <c r="A2565">
        <v>39493</v>
      </c>
      <c r="B2565" t="s">
        <v>9606</v>
      </c>
      <c r="C2565" t="s">
        <v>330</v>
      </c>
      <c r="D2565" t="s">
        <v>332</v>
      </c>
      <c r="E2565" s="277">
        <v>870.29</v>
      </c>
    </row>
    <row r="2566" spans="1:5" x14ac:dyDescent="0.25">
      <c r="A2566">
        <v>39500</v>
      </c>
      <c r="B2566" t="s">
        <v>9607</v>
      </c>
      <c r="C2566" t="s">
        <v>330</v>
      </c>
      <c r="D2566" t="s">
        <v>332</v>
      </c>
      <c r="E2566" s="277">
        <v>949.56</v>
      </c>
    </row>
    <row r="2567" spans="1:5" x14ac:dyDescent="0.25">
      <c r="A2567">
        <v>39498</v>
      </c>
      <c r="B2567" t="s">
        <v>9608</v>
      </c>
      <c r="C2567" t="s">
        <v>330</v>
      </c>
      <c r="D2567" t="s">
        <v>332</v>
      </c>
      <c r="E2567" s="278">
        <v>1171.1199999999999</v>
      </c>
    </row>
    <row r="2568" spans="1:5" x14ac:dyDescent="0.25">
      <c r="A2568">
        <v>43628</v>
      </c>
      <c r="B2568" t="s">
        <v>9609</v>
      </c>
      <c r="C2568" t="s">
        <v>330</v>
      </c>
      <c r="D2568" t="s">
        <v>332</v>
      </c>
      <c r="E2568" s="277">
        <v>923.1</v>
      </c>
    </row>
    <row r="2569" spans="1:5" x14ac:dyDescent="0.25">
      <c r="A2569">
        <v>39501</v>
      </c>
      <c r="B2569" t="s">
        <v>9610</v>
      </c>
      <c r="C2569" t="s">
        <v>330</v>
      </c>
      <c r="D2569" t="s">
        <v>332</v>
      </c>
      <c r="E2569" s="277">
        <v>975.28</v>
      </c>
    </row>
    <row r="2570" spans="1:5" x14ac:dyDescent="0.25">
      <c r="A2570">
        <v>39499</v>
      </c>
      <c r="B2570" t="s">
        <v>9611</v>
      </c>
      <c r="C2570" t="s">
        <v>330</v>
      </c>
      <c r="D2570" t="s">
        <v>332</v>
      </c>
      <c r="E2570" s="278">
        <v>1187.75</v>
      </c>
    </row>
    <row r="2571" spans="1:5" x14ac:dyDescent="0.25">
      <c r="A2571">
        <v>43621</v>
      </c>
      <c r="B2571" t="s">
        <v>9612</v>
      </c>
      <c r="C2571" t="s">
        <v>330</v>
      </c>
      <c r="D2571" t="s">
        <v>332</v>
      </c>
      <c r="E2571" s="277">
        <v>980.79</v>
      </c>
    </row>
    <row r="2572" spans="1:5" x14ac:dyDescent="0.25">
      <c r="A2572">
        <v>3733</v>
      </c>
      <c r="B2572" t="s">
        <v>9613</v>
      </c>
      <c r="C2572" t="s">
        <v>333</v>
      </c>
      <c r="D2572" t="s">
        <v>334</v>
      </c>
      <c r="E2572" s="277">
        <v>70.55</v>
      </c>
    </row>
    <row r="2573" spans="1:5" x14ac:dyDescent="0.25">
      <c r="A2573">
        <v>3731</v>
      </c>
      <c r="B2573" t="s">
        <v>9614</v>
      </c>
      <c r="C2573" t="s">
        <v>333</v>
      </c>
      <c r="D2573" t="s">
        <v>334</v>
      </c>
      <c r="E2573" s="277">
        <v>65.489999999999995</v>
      </c>
    </row>
    <row r="2574" spans="1:5" x14ac:dyDescent="0.25">
      <c r="A2574">
        <v>38137</v>
      </c>
      <c r="B2574" t="s">
        <v>9615</v>
      </c>
      <c r="C2574" t="s">
        <v>333</v>
      </c>
      <c r="D2574" t="s">
        <v>334</v>
      </c>
      <c r="E2574" s="277">
        <v>65.87</v>
      </c>
    </row>
    <row r="2575" spans="1:5" x14ac:dyDescent="0.25">
      <c r="A2575">
        <v>38135</v>
      </c>
      <c r="B2575" t="s">
        <v>9616</v>
      </c>
      <c r="C2575" t="s">
        <v>333</v>
      </c>
      <c r="D2575" t="s">
        <v>334</v>
      </c>
      <c r="E2575" s="277">
        <v>83.5</v>
      </c>
    </row>
    <row r="2576" spans="1:5" x14ac:dyDescent="0.25">
      <c r="A2576">
        <v>38138</v>
      </c>
      <c r="B2576" t="s">
        <v>9617</v>
      </c>
      <c r="C2576" t="s">
        <v>333</v>
      </c>
      <c r="D2576" t="s">
        <v>334</v>
      </c>
      <c r="E2576" s="277">
        <v>64.69</v>
      </c>
    </row>
    <row r="2577" spans="1:5" x14ac:dyDescent="0.25">
      <c r="A2577">
        <v>3736</v>
      </c>
      <c r="B2577" t="s">
        <v>9618</v>
      </c>
      <c r="C2577" t="s">
        <v>333</v>
      </c>
      <c r="D2577" t="s">
        <v>331</v>
      </c>
      <c r="E2577" s="277">
        <v>49.95</v>
      </c>
    </row>
    <row r="2578" spans="1:5" x14ac:dyDescent="0.25">
      <c r="A2578">
        <v>3741</v>
      </c>
      <c r="B2578" t="s">
        <v>9619</v>
      </c>
      <c r="C2578" t="s">
        <v>333</v>
      </c>
      <c r="D2578" t="s">
        <v>332</v>
      </c>
      <c r="E2578" s="277">
        <v>52.06</v>
      </c>
    </row>
    <row r="2579" spans="1:5" x14ac:dyDescent="0.25">
      <c r="A2579">
        <v>3745</v>
      </c>
      <c r="B2579" t="s">
        <v>9620</v>
      </c>
      <c r="C2579" t="s">
        <v>333</v>
      </c>
      <c r="D2579" t="s">
        <v>332</v>
      </c>
      <c r="E2579" s="277">
        <v>56.14</v>
      </c>
    </row>
    <row r="2580" spans="1:5" x14ac:dyDescent="0.25">
      <c r="A2580">
        <v>3743</v>
      </c>
      <c r="B2580" t="s">
        <v>9621</v>
      </c>
      <c r="C2580" t="s">
        <v>333</v>
      </c>
      <c r="D2580" t="s">
        <v>332</v>
      </c>
      <c r="E2580" s="277">
        <v>51.88</v>
      </c>
    </row>
    <row r="2581" spans="1:5" x14ac:dyDescent="0.25">
      <c r="A2581">
        <v>3744</v>
      </c>
      <c r="B2581" t="s">
        <v>9622</v>
      </c>
      <c r="C2581" t="s">
        <v>333</v>
      </c>
      <c r="D2581" t="s">
        <v>332</v>
      </c>
      <c r="E2581" s="277">
        <v>57.11</v>
      </c>
    </row>
    <row r="2582" spans="1:5" x14ac:dyDescent="0.25">
      <c r="A2582">
        <v>3739</v>
      </c>
      <c r="B2582" t="s">
        <v>9623</v>
      </c>
      <c r="C2582" t="s">
        <v>333</v>
      </c>
      <c r="D2582" t="s">
        <v>332</v>
      </c>
      <c r="E2582" s="277">
        <v>60.01</v>
      </c>
    </row>
    <row r="2583" spans="1:5" x14ac:dyDescent="0.25">
      <c r="A2583">
        <v>3737</v>
      </c>
      <c r="B2583" t="s">
        <v>9624</v>
      </c>
      <c r="C2583" t="s">
        <v>333</v>
      </c>
      <c r="D2583" t="s">
        <v>332</v>
      </c>
      <c r="E2583" s="277">
        <v>62.92</v>
      </c>
    </row>
    <row r="2584" spans="1:5" x14ac:dyDescent="0.25">
      <c r="A2584">
        <v>3738</v>
      </c>
      <c r="B2584" t="s">
        <v>9625</v>
      </c>
      <c r="C2584" t="s">
        <v>333</v>
      </c>
      <c r="D2584" t="s">
        <v>332</v>
      </c>
      <c r="E2584" s="277">
        <v>72.599999999999994</v>
      </c>
    </row>
    <row r="2585" spans="1:5" x14ac:dyDescent="0.25">
      <c r="A2585">
        <v>3747</v>
      </c>
      <c r="B2585" t="s">
        <v>9626</v>
      </c>
      <c r="C2585" t="s">
        <v>333</v>
      </c>
      <c r="D2585" t="s">
        <v>332</v>
      </c>
      <c r="E2585" s="277">
        <v>57.11</v>
      </c>
    </row>
    <row r="2586" spans="1:5" x14ac:dyDescent="0.25">
      <c r="A2586">
        <v>11649</v>
      </c>
      <c r="B2586" t="s">
        <v>9627</v>
      </c>
      <c r="C2586" t="s">
        <v>330</v>
      </c>
      <c r="D2586" t="s">
        <v>332</v>
      </c>
      <c r="E2586" s="277">
        <v>414.31</v>
      </c>
    </row>
    <row r="2587" spans="1:5" x14ac:dyDescent="0.25">
      <c r="A2587">
        <v>11650</v>
      </c>
      <c r="B2587" t="s">
        <v>9628</v>
      </c>
      <c r="C2587" t="s">
        <v>330</v>
      </c>
      <c r="D2587" t="s">
        <v>332</v>
      </c>
      <c r="E2587" s="277">
        <v>706.17</v>
      </c>
    </row>
    <row r="2588" spans="1:5" x14ac:dyDescent="0.25">
      <c r="A2588">
        <v>3742</v>
      </c>
      <c r="B2588" t="s">
        <v>9629</v>
      </c>
      <c r="C2588" t="s">
        <v>333</v>
      </c>
      <c r="D2588" t="s">
        <v>332</v>
      </c>
      <c r="E2588" s="277">
        <v>75.31</v>
      </c>
    </row>
    <row r="2589" spans="1:5" x14ac:dyDescent="0.25">
      <c r="A2589">
        <v>3746</v>
      </c>
      <c r="B2589" t="s">
        <v>9630</v>
      </c>
      <c r="C2589" t="s">
        <v>333</v>
      </c>
      <c r="D2589" t="s">
        <v>332</v>
      </c>
      <c r="E2589" s="277">
        <v>87.93</v>
      </c>
    </row>
    <row r="2590" spans="1:5" x14ac:dyDescent="0.25">
      <c r="A2590">
        <v>21106</v>
      </c>
      <c r="B2590" t="s">
        <v>9631</v>
      </c>
      <c r="C2590" t="s">
        <v>336</v>
      </c>
      <c r="D2590" t="s">
        <v>334</v>
      </c>
      <c r="E2590" s="277">
        <v>37.56</v>
      </c>
    </row>
    <row r="2591" spans="1:5" x14ac:dyDescent="0.25">
      <c r="A2591">
        <v>3755</v>
      </c>
      <c r="B2591" t="s">
        <v>9632</v>
      </c>
      <c r="C2591" t="s">
        <v>330</v>
      </c>
      <c r="D2591" t="s">
        <v>332</v>
      </c>
      <c r="E2591" s="277">
        <v>24.85</v>
      </c>
    </row>
    <row r="2592" spans="1:5" x14ac:dyDescent="0.25">
      <c r="A2592">
        <v>3750</v>
      </c>
      <c r="B2592" t="s">
        <v>9633</v>
      </c>
      <c r="C2592" t="s">
        <v>330</v>
      </c>
      <c r="D2592" t="s">
        <v>332</v>
      </c>
      <c r="E2592" s="277">
        <v>33.409999999999997</v>
      </c>
    </row>
    <row r="2593" spans="1:5" x14ac:dyDescent="0.25">
      <c r="A2593">
        <v>3756</v>
      </c>
      <c r="B2593" t="s">
        <v>9634</v>
      </c>
      <c r="C2593" t="s">
        <v>330</v>
      </c>
      <c r="D2593" t="s">
        <v>332</v>
      </c>
      <c r="E2593" s="277">
        <v>62.44</v>
      </c>
    </row>
    <row r="2594" spans="1:5" x14ac:dyDescent="0.25">
      <c r="A2594">
        <v>39377</v>
      </c>
      <c r="B2594" t="s">
        <v>9635</v>
      </c>
      <c r="C2594" t="s">
        <v>330</v>
      </c>
      <c r="D2594" t="s">
        <v>332</v>
      </c>
      <c r="E2594" s="277">
        <v>184.96</v>
      </c>
    </row>
    <row r="2595" spans="1:5" x14ac:dyDescent="0.25">
      <c r="A2595">
        <v>38191</v>
      </c>
      <c r="B2595" t="s">
        <v>9636</v>
      </c>
      <c r="C2595" t="s">
        <v>330</v>
      </c>
      <c r="D2595" t="s">
        <v>332</v>
      </c>
      <c r="E2595" s="277">
        <v>13.77</v>
      </c>
    </row>
    <row r="2596" spans="1:5" x14ac:dyDescent="0.25">
      <c r="A2596">
        <v>39381</v>
      </c>
      <c r="B2596" t="s">
        <v>9637</v>
      </c>
      <c r="C2596" t="s">
        <v>330</v>
      </c>
      <c r="D2596" t="s">
        <v>332</v>
      </c>
      <c r="E2596" s="277">
        <v>12.84</v>
      </c>
    </row>
    <row r="2597" spans="1:5" x14ac:dyDescent="0.25">
      <c r="A2597">
        <v>38780</v>
      </c>
      <c r="B2597" t="s">
        <v>9638</v>
      </c>
      <c r="C2597" t="s">
        <v>330</v>
      </c>
      <c r="D2597" t="s">
        <v>332</v>
      </c>
      <c r="E2597" s="277">
        <v>15.71</v>
      </c>
    </row>
    <row r="2598" spans="1:5" x14ac:dyDescent="0.25">
      <c r="A2598">
        <v>38781</v>
      </c>
      <c r="B2598" t="s">
        <v>9639</v>
      </c>
      <c r="C2598" t="s">
        <v>330</v>
      </c>
      <c r="D2598" t="s">
        <v>332</v>
      </c>
      <c r="E2598" s="277">
        <v>53.05</v>
      </c>
    </row>
    <row r="2599" spans="1:5" x14ac:dyDescent="0.25">
      <c r="A2599">
        <v>38192</v>
      </c>
      <c r="B2599" t="s">
        <v>9640</v>
      </c>
      <c r="C2599" t="s">
        <v>330</v>
      </c>
      <c r="D2599" t="s">
        <v>332</v>
      </c>
      <c r="E2599" s="277">
        <v>95.99</v>
      </c>
    </row>
    <row r="2600" spans="1:5" x14ac:dyDescent="0.25">
      <c r="A2600">
        <v>3753</v>
      </c>
      <c r="B2600" t="s">
        <v>9641</v>
      </c>
      <c r="C2600" t="s">
        <v>330</v>
      </c>
      <c r="D2600" t="s">
        <v>332</v>
      </c>
      <c r="E2600" s="277">
        <v>8.4</v>
      </c>
    </row>
    <row r="2601" spans="1:5" x14ac:dyDescent="0.25">
      <c r="A2601">
        <v>38782</v>
      </c>
      <c r="B2601" t="s">
        <v>9642</v>
      </c>
      <c r="C2601" t="s">
        <v>330</v>
      </c>
      <c r="D2601" t="s">
        <v>332</v>
      </c>
      <c r="E2601" s="277">
        <v>10.94</v>
      </c>
    </row>
    <row r="2602" spans="1:5" x14ac:dyDescent="0.25">
      <c r="A2602">
        <v>38778</v>
      </c>
      <c r="B2602" t="s">
        <v>9643</v>
      </c>
      <c r="C2602" t="s">
        <v>330</v>
      </c>
      <c r="D2602" t="s">
        <v>332</v>
      </c>
      <c r="E2602" s="277">
        <v>8.2100000000000009</v>
      </c>
    </row>
    <row r="2603" spans="1:5" x14ac:dyDescent="0.25">
      <c r="A2603">
        <v>38779</v>
      </c>
      <c r="B2603" t="s">
        <v>9644</v>
      </c>
      <c r="C2603" t="s">
        <v>330</v>
      </c>
      <c r="D2603" t="s">
        <v>332</v>
      </c>
      <c r="E2603" s="277">
        <v>8.6999999999999993</v>
      </c>
    </row>
    <row r="2604" spans="1:5" x14ac:dyDescent="0.25">
      <c r="A2604">
        <v>39388</v>
      </c>
      <c r="B2604" t="s">
        <v>9645</v>
      </c>
      <c r="C2604" t="s">
        <v>330</v>
      </c>
      <c r="D2604" t="s">
        <v>332</v>
      </c>
      <c r="E2604" s="277">
        <v>9.1999999999999993</v>
      </c>
    </row>
    <row r="2605" spans="1:5" x14ac:dyDescent="0.25">
      <c r="A2605">
        <v>39387</v>
      </c>
      <c r="B2605" t="s">
        <v>9646</v>
      </c>
      <c r="C2605" t="s">
        <v>330</v>
      </c>
      <c r="D2605" t="s">
        <v>332</v>
      </c>
      <c r="E2605" s="277">
        <v>14.34</v>
      </c>
    </row>
    <row r="2606" spans="1:5" x14ac:dyDescent="0.25">
      <c r="A2606">
        <v>39386</v>
      </c>
      <c r="B2606" t="s">
        <v>9647</v>
      </c>
      <c r="C2606" t="s">
        <v>330</v>
      </c>
      <c r="D2606" t="s">
        <v>332</v>
      </c>
      <c r="E2606" s="277">
        <v>10</v>
      </c>
    </row>
    <row r="2607" spans="1:5" x14ac:dyDescent="0.25">
      <c r="A2607">
        <v>38194</v>
      </c>
      <c r="B2607" t="s">
        <v>9648</v>
      </c>
      <c r="C2607" t="s">
        <v>330</v>
      </c>
      <c r="D2607" t="s">
        <v>331</v>
      </c>
      <c r="E2607" s="277">
        <v>7.48</v>
      </c>
    </row>
    <row r="2608" spans="1:5" x14ac:dyDescent="0.25">
      <c r="A2608">
        <v>38193</v>
      </c>
      <c r="B2608" t="s">
        <v>9649</v>
      </c>
      <c r="C2608" t="s">
        <v>330</v>
      </c>
      <c r="D2608" t="s">
        <v>332</v>
      </c>
      <c r="E2608" s="277">
        <v>6.5</v>
      </c>
    </row>
    <row r="2609" spans="1:5" x14ac:dyDescent="0.25">
      <c r="A2609">
        <v>12216</v>
      </c>
      <c r="B2609" t="s">
        <v>9650</v>
      </c>
      <c r="C2609" t="s">
        <v>330</v>
      </c>
      <c r="D2609" t="s">
        <v>332</v>
      </c>
      <c r="E2609" s="277">
        <v>48</v>
      </c>
    </row>
    <row r="2610" spans="1:5" x14ac:dyDescent="0.25">
      <c r="A2610">
        <v>3757</v>
      </c>
      <c r="B2610" t="s">
        <v>9651</v>
      </c>
      <c r="C2610" t="s">
        <v>330</v>
      </c>
      <c r="D2610" t="s">
        <v>332</v>
      </c>
      <c r="E2610" s="277">
        <v>55.51</v>
      </c>
    </row>
    <row r="2611" spans="1:5" x14ac:dyDescent="0.25">
      <c r="A2611">
        <v>3758</v>
      </c>
      <c r="B2611" t="s">
        <v>9652</v>
      </c>
      <c r="C2611" t="s">
        <v>330</v>
      </c>
      <c r="D2611" t="s">
        <v>332</v>
      </c>
      <c r="E2611" s="277">
        <v>64.72</v>
      </c>
    </row>
    <row r="2612" spans="1:5" x14ac:dyDescent="0.25">
      <c r="A2612">
        <v>12214</v>
      </c>
      <c r="B2612" t="s">
        <v>9653</v>
      </c>
      <c r="C2612" t="s">
        <v>330</v>
      </c>
      <c r="D2612" t="s">
        <v>332</v>
      </c>
      <c r="E2612" s="277">
        <v>22.16</v>
      </c>
    </row>
    <row r="2613" spans="1:5" x14ac:dyDescent="0.25">
      <c r="A2613">
        <v>3749</v>
      </c>
      <c r="B2613" t="s">
        <v>9654</v>
      </c>
      <c r="C2613" t="s">
        <v>330</v>
      </c>
      <c r="D2613" t="s">
        <v>331</v>
      </c>
      <c r="E2613" s="277">
        <v>39.5</v>
      </c>
    </row>
    <row r="2614" spans="1:5" x14ac:dyDescent="0.25">
      <c r="A2614">
        <v>3751</v>
      </c>
      <c r="B2614" t="s">
        <v>9655</v>
      </c>
      <c r="C2614" t="s">
        <v>330</v>
      </c>
      <c r="D2614" t="s">
        <v>332</v>
      </c>
      <c r="E2614" s="277">
        <v>53.9</v>
      </c>
    </row>
    <row r="2615" spans="1:5" x14ac:dyDescent="0.25">
      <c r="A2615">
        <v>39376</v>
      </c>
      <c r="B2615" t="s">
        <v>9656</v>
      </c>
      <c r="C2615" t="s">
        <v>330</v>
      </c>
      <c r="D2615" t="s">
        <v>332</v>
      </c>
      <c r="E2615" s="277">
        <v>45.44</v>
      </c>
    </row>
    <row r="2616" spans="1:5" x14ac:dyDescent="0.25">
      <c r="A2616">
        <v>3752</v>
      </c>
      <c r="B2616" t="s">
        <v>9657</v>
      </c>
      <c r="C2616" t="s">
        <v>330</v>
      </c>
      <c r="D2616" t="s">
        <v>332</v>
      </c>
      <c r="E2616" s="277">
        <v>88.92</v>
      </c>
    </row>
    <row r="2617" spans="1:5" x14ac:dyDescent="0.25">
      <c r="A2617">
        <v>746</v>
      </c>
      <c r="B2617" t="s">
        <v>9658</v>
      </c>
      <c r="C2617" t="s">
        <v>330</v>
      </c>
      <c r="D2617" t="s">
        <v>331</v>
      </c>
      <c r="E2617" s="278">
        <v>2513.75</v>
      </c>
    </row>
    <row r="2618" spans="1:5" x14ac:dyDescent="0.25">
      <c r="A2618">
        <v>20269</v>
      </c>
      <c r="B2618" t="s">
        <v>9659</v>
      </c>
      <c r="C2618" t="s">
        <v>330</v>
      </c>
      <c r="D2618" t="s">
        <v>332</v>
      </c>
      <c r="E2618" s="277">
        <v>94.09</v>
      </c>
    </row>
    <row r="2619" spans="1:5" x14ac:dyDescent="0.25">
      <c r="A2619">
        <v>20270</v>
      </c>
      <c r="B2619" t="s">
        <v>9660</v>
      </c>
      <c r="C2619" t="s">
        <v>330</v>
      </c>
      <c r="D2619" t="s">
        <v>332</v>
      </c>
      <c r="E2619" s="277">
        <v>103.97</v>
      </c>
    </row>
    <row r="2620" spans="1:5" x14ac:dyDescent="0.25">
      <c r="A2620">
        <v>11696</v>
      </c>
      <c r="B2620" t="s">
        <v>9661</v>
      </c>
      <c r="C2620" t="s">
        <v>330</v>
      </c>
      <c r="D2620" t="s">
        <v>332</v>
      </c>
      <c r="E2620" s="277">
        <v>166.43</v>
      </c>
    </row>
    <row r="2621" spans="1:5" x14ac:dyDescent="0.25">
      <c r="A2621">
        <v>10427</v>
      </c>
      <c r="B2621" t="s">
        <v>9662</v>
      </c>
      <c r="C2621" t="s">
        <v>330</v>
      </c>
      <c r="D2621" t="s">
        <v>332</v>
      </c>
      <c r="E2621" s="277">
        <v>465.73</v>
      </c>
    </row>
    <row r="2622" spans="1:5" x14ac:dyDescent="0.25">
      <c r="A2622">
        <v>10428</v>
      </c>
      <c r="B2622" t="s">
        <v>9663</v>
      </c>
      <c r="C2622" t="s">
        <v>330</v>
      </c>
      <c r="D2622" t="s">
        <v>332</v>
      </c>
      <c r="E2622" s="277">
        <v>479.85</v>
      </c>
    </row>
    <row r="2623" spans="1:5" x14ac:dyDescent="0.25">
      <c r="A2623">
        <v>36521</v>
      </c>
      <c r="B2623" t="s">
        <v>9664</v>
      </c>
      <c r="C2623" t="s">
        <v>330</v>
      </c>
      <c r="D2623" t="s">
        <v>332</v>
      </c>
      <c r="E2623" s="277">
        <v>149.72</v>
      </c>
    </row>
    <row r="2624" spans="1:5" x14ac:dyDescent="0.25">
      <c r="A2624">
        <v>36794</v>
      </c>
      <c r="B2624" t="s">
        <v>9665</v>
      </c>
      <c r="C2624" t="s">
        <v>330</v>
      </c>
      <c r="D2624" t="s">
        <v>332</v>
      </c>
      <c r="E2624" s="277">
        <v>159.38999999999999</v>
      </c>
    </row>
    <row r="2625" spans="1:5" x14ac:dyDescent="0.25">
      <c r="A2625">
        <v>10426</v>
      </c>
      <c r="B2625" t="s">
        <v>9666</v>
      </c>
      <c r="C2625" t="s">
        <v>330</v>
      </c>
      <c r="D2625" t="s">
        <v>332</v>
      </c>
      <c r="E2625" s="277">
        <v>178.48</v>
      </c>
    </row>
    <row r="2626" spans="1:5" x14ac:dyDescent="0.25">
      <c r="A2626">
        <v>10425</v>
      </c>
      <c r="B2626" t="s">
        <v>9667</v>
      </c>
      <c r="C2626" t="s">
        <v>330</v>
      </c>
      <c r="D2626" t="s">
        <v>332</v>
      </c>
      <c r="E2626" s="277">
        <v>90.55</v>
      </c>
    </row>
    <row r="2627" spans="1:5" x14ac:dyDescent="0.25">
      <c r="A2627">
        <v>10431</v>
      </c>
      <c r="B2627" t="s">
        <v>9668</v>
      </c>
      <c r="C2627" t="s">
        <v>330</v>
      </c>
      <c r="D2627" t="s">
        <v>332</v>
      </c>
      <c r="E2627" s="277">
        <v>310</v>
      </c>
    </row>
    <row r="2628" spans="1:5" x14ac:dyDescent="0.25">
      <c r="A2628">
        <v>10429</v>
      </c>
      <c r="B2628" t="s">
        <v>9669</v>
      </c>
      <c r="C2628" t="s">
        <v>330</v>
      </c>
      <c r="D2628" t="s">
        <v>332</v>
      </c>
      <c r="E2628" s="277">
        <v>152.93</v>
      </c>
    </row>
    <row r="2629" spans="1:5" x14ac:dyDescent="0.25">
      <c r="A2629">
        <v>2354</v>
      </c>
      <c r="B2629" t="s">
        <v>9670</v>
      </c>
      <c r="C2629" t="s">
        <v>341</v>
      </c>
      <c r="D2629" t="s">
        <v>332</v>
      </c>
      <c r="E2629" s="277">
        <v>14.56</v>
      </c>
    </row>
    <row r="2630" spans="1:5" x14ac:dyDescent="0.25">
      <c r="A2630">
        <v>40932</v>
      </c>
      <c r="B2630" t="s">
        <v>9671</v>
      </c>
      <c r="C2630" t="s">
        <v>342</v>
      </c>
      <c r="D2630" t="s">
        <v>332</v>
      </c>
      <c r="E2630" s="278">
        <v>2560.33</v>
      </c>
    </row>
    <row r="2631" spans="1:5" x14ac:dyDescent="0.25">
      <c r="A2631">
        <v>10853</v>
      </c>
      <c r="B2631" t="s">
        <v>9672</v>
      </c>
      <c r="C2631" t="s">
        <v>330</v>
      </c>
      <c r="D2631" t="s">
        <v>332</v>
      </c>
      <c r="E2631" s="277">
        <v>89.2</v>
      </c>
    </row>
    <row r="2632" spans="1:5" x14ac:dyDescent="0.25">
      <c r="A2632">
        <v>5093</v>
      </c>
      <c r="B2632" t="s">
        <v>9673</v>
      </c>
      <c r="C2632" t="s">
        <v>347</v>
      </c>
      <c r="D2632" t="s">
        <v>332</v>
      </c>
      <c r="E2632" s="277">
        <v>17.09</v>
      </c>
    </row>
    <row r="2633" spans="1:5" x14ac:dyDescent="0.25">
      <c r="A2633">
        <v>44331</v>
      </c>
      <c r="B2633" t="s">
        <v>9674</v>
      </c>
      <c r="C2633" t="s">
        <v>337</v>
      </c>
      <c r="D2633" t="s">
        <v>332</v>
      </c>
      <c r="E2633" s="277">
        <v>49.22</v>
      </c>
    </row>
    <row r="2634" spans="1:5" x14ac:dyDescent="0.25">
      <c r="A2634">
        <v>37768</v>
      </c>
      <c r="B2634" t="s">
        <v>9675</v>
      </c>
      <c r="C2634" t="s">
        <v>330</v>
      </c>
      <c r="D2634" t="s">
        <v>334</v>
      </c>
      <c r="E2634" s="278">
        <v>278000</v>
      </c>
    </row>
    <row r="2635" spans="1:5" x14ac:dyDescent="0.25">
      <c r="A2635">
        <v>37773</v>
      </c>
      <c r="B2635" t="s">
        <v>9676</v>
      </c>
      <c r="C2635" t="s">
        <v>330</v>
      </c>
      <c r="D2635" t="s">
        <v>334</v>
      </c>
      <c r="E2635" s="278">
        <v>236068.87</v>
      </c>
    </row>
    <row r="2636" spans="1:5" x14ac:dyDescent="0.25">
      <c r="A2636">
        <v>37769</v>
      </c>
      <c r="B2636" t="s">
        <v>9677</v>
      </c>
      <c r="C2636" t="s">
        <v>330</v>
      </c>
      <c r="D2636" t="s">
        <v>334</v>
      </c>
      <c r="E2636" s="278">
        <v>395209.02</v>
      </c>
    </row>
    <row r="2637" spans="1:5" x14ac:dyDescent="0.25">
      <c r="A2637">
        <v>37770</v>
      </c>
      <c r="B2637" t="s">
        <v>9678</v>
      </c>
      <c r="C2637" t="s">
        <v>330</v>
      </c>
      <c r="D2637" t="s">
        <v>334</v>
      </c>
      <c r="E2637" s="278">
        <v>670732.76</v>
      </c>
    </row>
    <row r="2638" spans="1:5" x14ac:dyDescent="0.25">
      <c r="A2638">
        <v>38382</v>
      </c>
      <c r="B2638" t="s">
        <v>9679</v>
      </c>
      <c r="C2638" t="s">
        <v>330</v>
      </c>
      <c r="D2638" t="s">
        <v>332</v>
      </c>
      <c r="E2638" s="277">
        <v>10.74</v>
      </c>
    </row>
    <row r="2639" spans="1:5" x14ac:dyDescent="0.25">
      <c r="A2639">
        <v>38383</v>
      </c>
      <c r="B2639" t="s">
        <v>9680</v>
      </c>
      <c r="C2639" t="s">
        <v>330</v>
      </c>
      <c r="D2639" t="s">
        <v>332</v>
      </c>
      <c r="E2639" s="277">
        <v>2.0099999999999998</v>
      </c>
    </row>
    <row r="2640" spans="1:5" x14ac:dyDescent="0.25">
      <c r="A2640">
        <v>3768</v>
      </c>
      <c r="B2640" t="s">
        <v>9681</v>
      </c>
      <c r="C2640" t="s">
        <v>330</v>
      </c>
      <c r="D2640" t="s">
        <v>332</v>
      </c>
      <c r="E2640" s="277">
        <v>3.03</v>
      </c>
    </row>
    <row r="2641" spans="1:5" x14ac:dyDescent="0.25">
      <c r="A2641">
        <v>3767</v>
      </c>
      <c r="B2641" t="s">
        <v>9682</v>
      </c>
      <c r="C2641" t="s">
        <v>330</v>
      </c>
      <c r="D2641" t="s">
        <v>332</v>
      </c>
      <c r="E2641" s="277">
        <v>1.01</v>
      </c>
    </row>
    <row r="2642" spans="1:5" x14ac:dyDescent="0.25">
      <c r="A2642">
        <v>13192</v>
      </c>
      <c r="B2642" t="s">
        <v>9683</v>
      </c>
      <c r="C2642" t="s">
        <v>330</v>
      </c>
      <c r="D2642" t="s">
        <v>332</v>
      </c>
      <c r="E2642" s="278">
        <v>5227.1000000000004</v>
      </c>
    </row>
    <row r="2643" spans="1:5" x14ac:dyDescent="0.25">
      <c r="A2643">
        <v>38413</v>
      </c>
      <c r="B2643" t="s">
        <v>9684</v>
      </c>
      <c r="C2643" t="s">
        <v>330</v>
      </c>
      <c r="D2643" t="s">
        <v>332</v>
      </c>
      <c r="E2643" s="277">
        <v>864.48</v>
      </c>
    </row>
    <row r="2644" spans="1:5" x14ac:dyDescent="0.25">
      <c r="A2644">
        <v>42440</v>
      </c>
      <c r="B2644" t="s">
        <v>9685</v>
      </c>
      <c r="C2644" t="s">
        <v>330</v>
      </c>
      <c r="D2644" t="s">
        <v>334</v>
      </c>
      <c r="E2644" s="278">
        <v>1225.03</v>
      </c>
    </row>
    <row r="2645" spans="1:5" x14ac:dyDescent="0.25">
      <c r="A2645">
        <v>20193</v>
      </c>
      <c r="B2645" t="s">
        <v>13031</v>
      </c>
      <c r="C2645" t="s">
        <v>378</v>
      </c>
      <c r="D2645" t="s">
        <v>332</v>
      </c>
      <c r="E2645" s="277">
        <v>6.66</v>
      </c>
    </row>
    <row r="2646" spans="1:5" x14ac:dyDescent="0.25">
      <c r="A2646">
        <v>10527</v>
      </c>
      <c r="B2646" t="s">
        <v>13032</v>
      </c>
      <c r="C2646" t="s">
        <v>380</v>
      </c>
      <c r="D2646" t="s">
        <v>331</v>
      </c>
      <c r="E2646" s="277">
        <v>20</v>
      </c>
    </row>
    <row r="2647" spans="1:5" x14ac:dyDescent="0.25">
      <c r="A2647">
        <v>41805</v>
      </c>
      <c r="B2647" t="s">
        <v>9686</v>
      </c>
      <c r="C2647" t="s">
        <v>342</v>
      </c>
      <c r="D2647" t="s">
        <v>334</v>
      </c>
      <c r="E2647" s="277">
        <v>640</v>
      </c>
    </row>
    <row r="2648" spans="1:5" x14ac:dyDescent="0.25">
      <c r="A2648">
        <v>40271</v>
      </c>
      <c r="B2648" t="s">
        <v>9687</v>
      </c>
      <c r="C2648" t="s">
        <v>342</v>
      </c>
      <c r="D2648" t="s">
        <v>332</v>
      </c>
      <c r="E2648" s="277">
        <v>13</v>
      </c>
    </row>
    <row r="2649" spans="1:5" x14ac:dyDescent="0.25">
      <c r="A2649">
        <v>40287</v>
      </c>
      <c r="B2649" t="s">
        <v>9688</v>
      </c>
      <c r="C2649" t="s">
        <v>342</v>
      </c>
      <c r="D2649" t="s">
        <v>332</v>
      </c>
      <c r="E2649" s="277">
        <v>5</v>
      </c>
    </row>
    <row r="2650" spans="1:5" x14ac:dyDescent="0.25">
      <c r="A2650">
        <v>4084</v>
      </c>
      <c r="B2650" t="s">
        <v>9689</v>
      </c>
      <c r="C2650" t="s">
        <v>341</v>
      </c>
      <c r="D2650" t="s">
        <v>332</v>
      </c>
      <c r="E2650" s="277">
        <v>2.7</v>
      </c>
    </row>
    <row r="2651" spans="1:5" x14ac:dyDescent="0.25">
      <c r="A2651">
        <v>743</v>
      </c>
      <c r="B2651" t="s">
        <v>9690</v>
      </c>
      <c r="C2651" t="s">
        <v>341</v>
      </c>
      <c r="D2651" t="s">
        <v>331</v>
      </c>
      <c r="E2651" s="277">
        <v>2.7</v>
      </c>
    </row>
    <row r="2652" spans="1:5" x14ac:dyDescent="0.25">
      <c r="A2652">
        <v>40293</v>
      </c>
      <c r="B2652" t="s">
        <v>9691</v>
      </c>
      <c r="C2652" t="s">
        <v>341</v>
      </c>
      <c r="D2652" t="s">
        <v>332</v>
      </c>
      <c r="E2652" s="277">
        <v>3.24</v>
      </c>
    </row>
    <row r="2653" spans="1:5" x14ac:dyDescent="0.25">
      <c r="A2653">
        <v>40294</v>
      </c>
      <c r="B2653" t="s">
        <v>9692</v>
      </c>
      <c r="C2653" t="s">
        <v>341</v>
      </c>
      <c r="D2653" t="s">
        <v>332</v>
      </c>
      <c r="E2653" s="277">
        <v>2.7</v>
      </c>
    </row>
    <row r="2654" spans="1:5" x14ac:dyDescent="0.25">
      <c r="A2654">
        <v>4085</v>
      </c>
      <c r="B2654" t="s">
        <v>9693</v>
      </c>
      <c r="C2654" t="s">
        <v>341</v>
      </c>
      <c r="D2654" t="s">
        <v>332</v>
      </c>
      <c r="E2654" s="277">
        <v>3.78</v>
      </c>
    </row>
    <row r="2655" spans="1:5" x14ac:dyDescent="0.25">
      <c r="A2655">
        <v>10779</v>
      </c>
      <c r="B2655" t="s">
        <v>9694</v>
      </c>
      <c r="C2655" t="s">
        <v>342</v>
      </c>
      <c r="D2655" t="s">
        <v>334</v>
      </c>
      <c r="E2655" s="278">
        <v>1037.5</v>
      </c>
    </row>
    <row r="2656" spans="1:5" x14ac:dyDescent="0.25">
      <c r="A2656">
        <v>10777</v>
      </c>
      <c r="B2656" t="s">
        <v>9695</v>
      </c>
      <c r="C2656" t="s">
        <v>342</v>
      </c>
      <c r="D2656" t="s">
        <v>334</v>
      </c>
      <c r="E2656" s="277">
        <v>942.39</v>
      </c>
    </row>
    <row r="2657" spans="1:5" x14ac:dyDescent="0.25">
      <c r="A2657">
        <v>10775</v>
      </c>
      <c r="B2657" t="s">
        <v>9696</v>
      </c>
      <c r="C2657" t="s">
        <v>342</v>
      </c>
      <c r="D2657" t="s">
        <v>334</v>
      </c>
      <c r="E2657" s="277">
        <v>830</v>
      </c>
    </row>
    <row r="2658" spans="1:5" x14ac:dyDescent="0.25">
      <c r="A2658">
        <v>10776</v>
      </c>
      <c r="B2658" t="s">
        <v>9697</v>
      </c>
      <c r="C2658" t="s">
        <v>342</v>
      </c>
      <c r="D2658" t="s">
        <v>334</v>
      </c>
      <c r="E2658" s="277">
        <v>648.42999999999995</v>
      </c>
    </row>
    <row r="2659" spans="1:5" x14ac:dyDescent="0.25">
      <c r="A2659">
        <v>10778</v>
      </c>
      <c r="B2659" t="s">
        <v>9698</v>
      </c>
      <c r="C2659" t="s">
        <v>342</v>
      </c>
      <c r="D2659" t="s">
        <v>334</v>
      </c>
      <c r="E2659" s="278">
        <v>1037.5</v>
      </c>
    </row>
    <row r="2660" spans="1:5" x14ac:dyDescent="0.25">
      <c r="A2660">
        <v>40339</v>
      </c>
      <c r="B2660" t="s">
        <v>9699</v>
      </c>
      <c r="C2660" t="s">
        <v>342</v>
      </c>
      <c r="D2660" t="s">
        <v>332</v>
      </c>
      <c r="E2660" s="277">
        <v>5</v>
      </c>
    </row>
    <row r="2661" spans="1:5" x14ac:dyDescent="0.25">
      <c r="A2661">
        <v>10749</v>
      </c>
      <c r="B2661" t="s">
        <v>9700</v>
      </c>
      <c r="C2661" t="s">
        <v>342</v>
      </c>
      <c r="D2661" t="s">
        <v>332</v>
      </c>
      <c r="E2661" s="277">
        <v>9.16</v>
      </c>
    </row>
    <row r="2662" spans="1:5" x14ac:dyDescent="0.25">
      <c r="A2662">
        <v>40290</v>
      </c>
      <c r="B2662" t="s">
        <v>9701</v>
      </c>
      <c r="C2662" t="s">
        <v>9702</v>
      </c>
      <c r="D2662" t="s">
        <v>332</v>
      </c>
      <c r="E2662" s="277">
        <v>13.2</v>
      </c>
    </row>
    <row r="2663" spans="1:5" x14ac:dyDescent="0.25">
      <c r="A2663">
        <v>3346</v>
      </c>
      <c r="B2663" t="s">
        <v>9703</v>
      </c>
      <c r="C2663" t="s">
        <v>341</v>
      </c>
      <c r="D2663" t="s">
        <v>331</v>
      </c>
      <c r="E2663" s="277">
        <v>15.75</v>
      </c>
    </row>
    <row r="2664" spans="1:5" x14ac:dyDescent="0.25">
      <c r="A2664">
        <v>3348</v>
      </c>
      <c r="B2664" t="s">
        <v>9704</v>
      </c>
      <c r="C2664" t="s">
        <v>341</v>
      </c>
      <c r="D2664" t="s">
        <v>332</v>
      </c>
      <c r="E2664" s="277">
        <v>18.84</v>
      </c>
    </row>
    <row r="2665" spans="1:5" x14ac:dyDescent="0.25">
      <c r="A2665">
        <v>39833</v>
      </c>
      <c r="B2665" t="s">
        <v>9705</v>
      </c>
      <c r="C2665" t="s">
        <v>341</v>
      </c>
      <c r="D2665" t="s">
        <v>332</v>
      </c>
      <c r="E2665" s="277">
        <v>25.81</v>
      </c>
    </row>
    <row r="2666" spans="1:5" x14ac:dyDescent="0.25">
      <c r="A2666">
        <v>7252</v>
      </c>
      <c r="B2666" t="s">
        <v>9706</v>
      </c>
      <c r="C2666" t="s">
        <v>341</v>
      </c>
      <c r="D2666" t="s">
        <v>334</v>
      </c>
      <c r="E2666" s="277">
        <v>2.25</v>
      </c>
    </row>
    <row r="2667" spans="1:5" x14ac:dyDescent="0.25">
      <c r="A2667">
        <v>7247</v>
      </c>
      <c r="B2667" t="s">
        <v>9707</v>
      </c>
      <c r="C2667" t="s">
        <v>341</v>
      </c>
      <c r="D2667" t="s">
        <v>334</v>
      </c>
      <c r="E2667" s="277">
        <v>2.25</v>
      </c>
    </row>
    <row r="2668" spans="1:5" x14ac:dyDescent="0.25">
      <c r="A2668">
        <v>40291</v>
      </c>
      <c r="B2668" t="s">
        <v>9708</v>
      </c>
      <c r="C2668" t="s">
        <v>342</v>
      </c>
      <c r="D2668" t="s">
        <v>332</v>
      </c>
      <c r="E2668" s="277">
        <v>697.69</v>
      </c>
    </row>
    <row r="2669" spans="1:5" x14ac:dyDescent="0.25">
      <c r="A2669">
        <v>40275</v>
      </c>
      <c r="B2669" t="s">
        <v>9709</v>
      </c>
      <c r="C2669" t="s">
        <v>342</v>
      </c>
      <c r="D2669" t="s">
        <v>332</v>
      </c>
      <c r="E2669" s="277">
        <v>20</v>
      </c>
    </row>
    <row r="2670" spans="1:5" x14ac:dyDescent="0.25">
      <c r="A2670">
        <v>42408</v>
      </c>
      <c r="B2670" t="s">
        <v>9710</v>
      </c>
      <c r="C2670" t="s">
        <v>333</v>
      </c>
      <c r="D2670" t="s">
        <v>332</v>
      </c>
      <c r="E2670" s="277">
        <v>1.99</v>
      </c>
    </row>
    <row r="2671" spans="1:5" x14ac:dyDescent="0.25">
      <c r="A2671">
        <v>3777</v>
      </c>
      <c r="B2671" t="s">
        <v>9711</v>
      </c>
      <c r="C2671" t="s">
        <v>333</v>
      </c>
      <c r="D2671" t="s">
        <v>331</v>
      </c>
      <c r="E2671" s="277">
        <v>1.44</v>
      </c>
    </row>
    <row r="2672" spans="1:5" x14ac:dyDescent="0.25">
      <c r="A2672">
        <v>3798</v>
      </c>
      <c r="B2672" t="s">
        <v>9712</v>
      </c>
      <c r="C2672" t="s">
        <v>330</v>
      </c>
      <c r="D2672" t="s">
        <v>332</v>
      </c>
      <c r="E2672" s="277">
        <v>44.42</v>
      </c>
    </row>
    <row r="2673" spans="1:5" x14ac:dyDescent="0.25">
      <c r="A2673">
        <v>38769</v>
      </c>
      <c r="B2673" t="s">
        <v>9713</v>
      </c>
      <c r="C2673" t="s">
        <v>330</v>
      </c>
      <c r="D2673" t="s">
        <v>332</v>
      </c>
      <c r="E2673" s="277">
        <v>34.69</v>
      </c>
    </row>
    <row r="2674" spans="1:5" x14ac:dyDescent="0.25">
      <c r="A2674">
        <v>39510</v>
      </c>
      <c r="B2674" t="s">
        <v>9714</v>
      </c>
      <c r="C2674" t="s">
        <v>330</v>
      </c>
      <c r="D2674" t="s">
        <v>332</v>
      </c>
      <c r="E2674" s="277">
        <v>140.41</v>
      </c>
    </row>
    <row r="2675" spans="1:5" x14ac:dyDescent="0.25">
      <c r="A2675">
        <v>38776</v>
      </c>
      <c r="B2675" t="s">
        <v>9715</v>
      </c>
      <c r="C2675" t="s">
        <v>330</v>
      </c>
      <c r="D2675" t="s">
        <v>332</v>
      </c>
      <c r="E2675" s="277">
        <v>149.02000000000001</v>
      </c>
    </row>
    <row r="2676" spans="1:5" x14ac:dyDescent="0.25">
      <c r="A2676">
        <v>38774</v>
      </c>
      <c r="B2676" t="s">
        <v>9716</v>
      </c>
      <c r="C2676" t="s">
        <v>330</v>
      </c>
      <c r="D2676" t="s">
        <v>332</v>
      </c>
      <c r="E2676" s="277">
        <v>18.79</v>
      </c>
    </row>
    <row r="2677" spans="1:5" x14ac:dyDescent="0.25">
      <c r="A2677">
        <v>42247</v>
      </c>
      <c r="B2677" t="s">
        <v>9717</v>
      </c>
      <c r="C2677" t="s">
        <v>330</v>
      </c>
      <c r="D2677" t="s">
        <v>332</v>
      </c>
      <c r="E2677" s="277">
        <v>641.4</v>
      </c>
    </row>
    <row r="2678" spans="1:5" x14ac:dyDescent="0.25">
      <c r="A2678">
        <v>42248</v>
      </c>
      <c r="B2678" t="s">
        <v>9718</v>
      </c>
      <c r="C2678" t="s">
        <v>330</v>
      </c>
      <c r="D2678" t="s">
        <v>332</v>
      </c>
      <c r="E2678" s="277">
        <v>745.03</v>
      </c>
    </row>
    <row r="2679" spans="1:5" x14ac:dyDescent="0.25">
      <c r="A2679">
        <v>42249</v>
      </c>
      <c r="B2679" t="s">
        <v>9719</v>
      </c>
      <c r="C2679" t="s">
        <v>330</v>
      </c>
      <c r="D2679" t="s">
        <v>332</v>
      </c>
      <c r="E2679" s="278">
        <v>1234.26</v>
      </c>
    </row>
    <row r="2680" spans="1:5" x14ac:dyDescent="0.25">
      <c r="A2680">
        <v>42244</v>
      </c>
      <c r="B2680" t="s">
        <v>9720</v>
      </c>
      <c r="C2680" t="s">
        <v>330</v>
      </c>
      <c r="D2680" t="s">
        <v>332</v>
      </c>
      <c r="E2680" s="277">
        <v>192.75</v>
      </c>
    </row>
    <row r="2681" spans="1:5" x14ac:dyDescent="0.25">
      <c r="A2681">
        <v>42245</v>
      </c>
      <c r="B2681" t="s">
        <v>9721</v>
      </c>
      <c r="C2681" t="s">
        <v>330</v>
      </c>
      <c r="D2681" t="s">
        <v>332</v>
      </c>
      <c r="E2681" s="277">
        <v>355.69</v>
      </c>
    </row>
    <row r="2682" spans="1:5" x14ac:dyDescent="0.25">
      <c r="A2682">
        <v>42246</v>
      </c>
      <c r="B2682" t="s">
        <v>9722</v>
      </c>
      <c r="C2682" t="s">
        <v>330</v>
      </c>
      <c r="D2682" t="s">
        <v>332</v>
      </c>
      <c r="E2682" s="277">
        <v>393.73</v>
      </c>
    </row>
    <row r="2683" spans="1:5" x14ac:dyDescent="0.25">
      <c r="A2683">
        <v>42243</v>
      </c>
      <c r="B2683" t="s">
        <v>9723</v>
      </c>
      <c r="C2683" t="s">
        <v>330</v>
      </c>
      <c r="D2683" t="s">
        <v>332</v>
      </c>
      <c r="E2683" s="277">
        <v>474.77</v>
      </c>
    </row>
    <row r="2684" spans="1:5" x14ac:dyDescent="0.25">
      <c r="A2684">
        <v>38889</v>
      </c>
      <c r="B2684" t="s">
        <v>9724</v>
      </c>
      <c r="C2684" t="s">
        <v>330</v>
      </c>
      <c r="D2684" t="s">
        <v>332</v>
      </c>
      <c r="E2684" s="277">
        <v>26.59</v>
      </c>
    </row>
    <row r="2685" spans="1:5" x14ac:dyDescent="0.25">
      <c r="A2685">
        <v>38784</v>
      </c>
      <c r="B2685" t="s">
        <v>9725</v>
      </c>
      <c r="C2685" t="s">
        <v>330</v>
      </c>
      <c r="D2685" t="s">
        <v>332</v>
      </c>
      <c r="E2685" s="277">
        <v>35.57</v>
      </c>
    </row>
    <row r="2686" spans="1:5" x14ac:dyDescent="0.25">
      <c r="A2686">
        <v>3788</v>
      </c>
      <c r="B2686" t="s">
        <v>9726</v>
      </c>
      <c r="C2686" t="s">
        <v>330</v>
      </c>
      <c r="D2686" t="s">
        <v>332</v>
      </c>
      <c r="E2686" s="277">
        <v>37.07</v>
      </c>
    </row>
    <row r="2687" spans="1:5" x14ac:dyDescent="0.25">
      <c r="A2687">
        <v>12230</v>
      </c>
      <c r="B2687" t="s">
        <v>9727</v>
      </c>
      <c r="C2687" t="s">
        <v>330</v>
      </c>
      <c r="D2687" t="s">
        <v>332</v>
      </c>
      <c r="E2687" s="277">
        <v>9.5299999999999994</v>
      </c>
    </row>
    <row r="2688" spans="1:5" x14ac:dyDescent="0.25">
      <c r="A2688">
        <v>3780</v>
      </c>
      <c r="B2688" t="s">
        <v>9728</v>
      </c>
      <c r="C2688" t="s">
        <v>330</v>
      </c>
      <c r="D2688" t="s">
        <v>331</v>
      </c>
      <c r="E2688" s="277">
        <v>54.7</v>
      </c>
    </row>
    <row r="2689" spans="1:5" x14ac:dyDescent="0.25">
      <c r="A2689">
        <v>12231</v>
      </c>
      <c r="B2689" t="s">
        <v>9729</v>
      </c>
      <c r="C2689" t="s">
        <v>330</v>
      </c>
      <c r="D2689" t="s">
        <v>332</v>
      </c>
      <c r="E2689" s="277">
        <v>15.86</v>
      </c>
    </row>
    <row r="2690" spans="1:5" x14ac:dyDescent="0.25">
      <c r="A2690">
        <v>3811</v>
      </c>
      <c r="B2690" t="s">
        <v>9730</v>
      </c>
      <c r="C2690" t="s">
        <v>330</v>
      </c>
      <c r="D2690" t="s">
        <v>332</v>
      </c>
      <c r="E2690" s="277">
        <v>51.38</v>
      </c>
    </row>
    <row r="2691" spans="1:5" x14ac:dyDescent="0.25">
      <c r="A2691">
        <v>12232</v>
      </c>
      <c r="B2691" t="s">
        <v>9731</v>
      </c>
      <c r="C2691" t="s">
        <v>330</v>
      </c>
      <c r="D2691" t="s">
        <v>332</v>
      </c>
      <c r="E2691" s="277">
        <v>16.61</v>
      </c>
    </row>
    <row r="2692" spans="1:5" x14ac:dyDescent="0.25">
      <c r="A2692">
        <v>3799</v>
      </c>
      <c r="B2692" t="s">
        <v>9732</v>
      </c>
      <c r="C2692" t="s">
        <v>330</v>
      </c>
      <c r="D2692" t="s">
        <v>332</v>
      </c>
      <c r="E2692" s="277">
        <v>72.66</v>
      </c>
    </row>
    <row r="2693" spans="1:5" x14ac:dyDescent="0.25">
      <c r="A2693">
        <v>12239</v>
      </c>
      <c r="B2693" t="s">
        <v>9733</v>
      </c>
      <c r="C2693" t="s">
        <v>330</v>
      </c>
      <c r="D2693" t="s">
        <v>332</v>
      </c>
      <c r="E2693" s="277">
        <v>21.75</v>
      </c>
    </row>
    <row r="2694" spans="1:5" x14ac:dyDescent="0.25">
      <c r="A2694">
        <v>38773</v>
      </c>
      <c r="B2694" t="s">
        <v>9734</v>
      </c>
      <c r="C2694" t="s">
        <v>330</v>
      </c>
      <c r="D2694" t="s">
        <v>332</v>
      </c>
      <c r="E2694" s="277">
        <v>3.49</v>
      </c>
    </row>
    <row r="2695" spans="1:5" x14ac:dyDescent="0.25">
      <c r="A2695">
        <v>12271</v>
      </c>
      <c r="B2695" t="s">
        <v>9735</v>
      </c>
      <c r="C2695" t="s">
        <v>330</v>
      </c>
      <c r="D2695" t="s">
        <v>332</v>
      </c>
      <c r="E2695" s="277">
        <v>194.55</v>
      </c>
    </row>
    <row r="2696" spans="1:5" x14ac:dyDescent="0.25">
      <c r="A2696">
        <v>13382</v>
      </c>
      <c r="B2696" t="s">
        <v>9736</v>
      </c>
      <c r="C2696" t="s">
        <v>330</v>
      </c>
      <c r="D2696" t="s">
        <v>332</v>
      </c>
      <c r="E2696" s="277">
        <v>207.31</v>
      </c>
    </row>
    <row r="2697" spans="1:5" x14ac:dyDescent="0.25">
      <c r="A2697">
        <v>38785</v>
      </c>
      <c r="B2697" t="s">
        <v>9737</v>
      </c>
      <c r="C2697" t="s">
        <v>330</v>
      </c>
      <c r="D2697" t="s">
        <v>332</v>
      </c>
      <c r="E2697" s="277">
        <v>92.11</v>
      </c>
    </row>
    <row r="2698" spans="1:5" x14ac:dyDescent="0.25">
      <c r="A2698">
        <v>38786</v>
      </c>
      <c r="B2698" t="s">
        <v>9738</v>
      </c>
      <c r="C2698" t="s">
        <v>330</v>
      </c>
      <c r="D2698" t="s">
        <v>332</v>
      </c>
      <c r="E2698" s="277">
        <v>113.46</v>
      </c>
    </row>
    <row r="2699" spans="1:5" x14ac:dyDescent="0.25">
      <c r="A2699">
        <v>39385</v>
      </c>
      <c r="B2699" t="s">
        <v>9739</v>
      </c>
      <c r="C2699" t="s">
        <v>330</v>
      </c>
      <c r="D2699" t="s">
        <v>332</v>
      </c>
      <c r="E2699" s="277">
        <v>17.18</v>
      </c>
    </row>
    <row r="2700" spans="1:5" x14ac:dyDescent="0.25">
      <c r="A2700">
        <v>39389</v>
      </c>
      <c r="B2700" t="s">
        <v>9740</v>
      </c>
      <c r="C2700" t="s">
        <v>330</v>
      </c>
      <c r="D2700" t="s">
        <v>332</v>
      </c>
      <c r="E2700" s="277">
        <v>18.649999999999999</v>
      </c>
    </row>
    <row r="2701" spans="1:5" x14ac:dyDescent="0.25">
      <c r="A2701">
        <v>39390</v>
      </c>
      <c r="B2701" t="s">
        <v>9741</v>
      </c>
      <c r="C2701" t="s">
        <v>330</v>
      </c>
      <c r="D2701" t="s">
        <v>332</v>
      </c>
      <c r="E2701" s="277">
        <v>39.090000000000003</v>
      </c>
    </row>
    <row r="2702" spans="1:5" x14ac:dyDescent="0.25">
      <c r="A2702">
        <v>39391</v>
      </c>
      <c r="B2702" t="s">
        <v>9742</v>
      </c>
      <c r="C2702" t="s">
        <v>330</v>
      </c>
      <c r="D2702" t="s">
        <v>332</v>
      </c>
      <c r="E2702" s="277">
        <v>43.88</v>
      </c>
    </row>
    <row r="2703" spans="1:5" x14ac:dyDescent="0.25">
      <c r="A2703">
        <v>3803</v>
      </c>
      <c r="B2703" t="s">
        <v>9743</v>
      </c>
      <c r="C2703" t="s">
        <v>330</v>
      </c>
      <c r="D2703" t="s">
        <v>332</v>
      </c>
      <c r="E2703" s="277">
        <v>32.9</v>
      </c>
    </row>
    <row r="2704" spans="1:5" x14ac:dyDescent="0.25">
      <c r="A2704">
        <v>38770</v>
      </c>
      <c r="B2704" t="s">
        <v>9744</v>
      </c>
      <c r="C2704" t="s">
        <v>330</v>
      </c>
      <c r="D2704" t="s">
        <v>332</v>
      </c>
      <c r="E2704" s="277">
        <v>38.090000000000003</v>
      </c>
    </row>
    <row r="2705" spans="1:5" x14ac:dyDescent="0.25">
      <c r="A2705">
        <v>12267</v>
      </c>
      <c r="B2705" t="s">
        <v>9745</v>
      </c>
      <c r="C2705" t="s">
        <v>330</v>
      </c>
      <c r="D2705" t="s">
        <v>332</v>
      </c>
      <c r="E2705" s="277">
        <v>111.63</v>
      </c>
    </row>
    <row r="2706" spans="1:5" x14ac:dyDescent="0.25">
      <c r="A2706">
        <v>43265</v>
      </c>
      <c r="B2706" t="s">
        <v>9746</v>
      </c>
      <c r="C2706" t="s">
        <v>330</v>
      </c>
      <c r="D2706" t="s">
        <v>332</v>
      </c>
      <c r="E2706" s="277">
        <v>53.75</v>
      </c>
    </row>
    <row r="2707" spans="1:5" x14ac:dyDescent="0.25">
      <c r="A2707">
        <v>12266</v>
      </c>
      <c r="B2707" t="s">
        <v>9747</v>
      </c>
      <c r="C2707" t="s">
        <v>330</v>
      </c>
      <c r="D2707" t="s">
        <v>332</v>
      </c>
      <c r="E2707" s="277">
        <v>57.13</v>
      </c>
    </row>
    <row r="2708" spans="1:5" x14ac:dyDescent="0.25">
      <c r="A2708">
        <v>39378</v>
      </c>
      <c r="B2708" t="s">
        <v>9748</v>
      </c>
      <c r="C2708" t="s">
        <v>330</v>
      </c>
      <c r="D2708" t="s">
        <v>332</v>
      </c>
      <c r="E2708" s="277">
        <v>40.51</v>
      </c>
    </row>
    <row r="2709" spans="1:5" x14ac:dyDescent="0.25">
      <c r="A2709">
        <v>43543</v>
      </c>
      <c r="B2709" t="s">
        <v>9749</v>
      </c>
      <c r="C2709" t="s">
        <v>330</v>
      </c>
      <c r="D2709" t="s">
        <v>332</v>
      </c>
      <c r="E2709" s="277">
        <v>84.39</v>
      </c>
    </row>
    <row r="2710" spans="1:5" x14ac:dyDescent="0.25">
      <c r="A2710">
        <v>38775</v>
      </c>
      <c r="B2710" t="s">
        <v>9750</v>
      </c>
      <c r="C2710" t="s">
        <v>330</v>
      </c>
      <c r="D2710" t="s">
        <v>332</v>
      </c>
      <c r="E2710" s="277">
        <v>42.94</v>
      </c>
    </row>
    <row r="2711" spans="1:5" x14ac:dyDescent="0.25">
      <c r="A2711">
        <v>44252</v>
      </c>
      <c r="B2711" t="s">
        <v>13033</v>
      </c>
      <c r="C2711" t="s">
        <v>330</v>
      </c>
      <c r="D2711" t="s">
        <v>332</v>
      </c>
      <c r="E2711" s="277">
        <v>175.45</v>
      </c>
    </row>
    <row r="2712" spans="1:5" x14ac:dyDescent="0.25">
      <c r="A2712">
        <v>21119</v>
      </c>
      <c r="B2712" t="s">
        <v>9751</v>
      </c>
      <c r="C2712" t="s">
        <v>330</v>
      </c>
      <c r="D2712" t="s">
        <v>332</v>
      </c>
      <c r="E2712" s="277">
        <v>1.76</v>
      </c>
    </row>
    <row r="2713" spans="1:5" x14ac:dyDescent="0.25">
      <c r="A2713">
        <v>37974</v>
      </c>
      <c r="B2713" t="s">
        <v>9752</v>
      </c>
      <c r="C2713" t="s">
        <v>330</v>
      </c>
      <c r="D2713" t="s">
        <v>332</v>
      </c>
      <c r="E2713" s="277">
        <v>2.2799999999999998</v>
      </c>
    </row>
    <row r="2714" spans="1:5" x14ac:dyDescent="0.25">
      <c r="A2714">
        <v>37975</v>
      </c>
      <c r="B2714" t="s">
        <v>9753</v>
      </c>
      <c r="C2714" t="s">
        <v>330</v>
      </c>
      <c r="D2714" t="s">
        <v>332</v>
      </c>
      <c r="E2714" s="277">
        <v>5.0599999999999996</v>
      </c>
    </row>
    <row r="2715" spans="1:5" x14ac:dyDescent="0.25">
      <c r="A2715">
        <v>37976</v>
      </c>
      <c r="B2715" t="s">
        <v>9754</v>
      </c>
      <c r="C2715" t="s">
        <v>330</v>
      </c>
      <c r="D2715" t="s">
        <v>332</v>
      </c>
      <c r="E2715" s="277">
        <v>11.28</v>
      </c>
    </row>
    <row r="2716" spans="1:5" x14ac:dyDescent="0.25">
      <c r="A2716">
        <v>37977</v>
      </c>
      <c r="B2716" t="s">
        <v>9755</v>
      </c>
      <c r="C2716" t="s">
        <v>330</v>
      </c>
      <c r="D2716" t="s">
        <v>332</v>
      </c>
      <c r="E2716" s="277">
        <v>15.61</v>
      </c>
    </row>
    <row r="2717" spans="1:5" x14ac:dyDescent="0.25">
      <c r="A2717">
        <v>37978</v>
      </c>
      <c r="B2717" t="s">
        <v>9756</v>
      </c>
      <c r="C2717" t="s">
        <v>330</v>
      </c>
      <c r="D2717" t="s">
        <v>332</v>
      </c>
      <c r="E2717" s="277">
        <v>30.95</v>
      </c>
    </row>
    <row r="2718" spans="1:5" x14ac:dyDescent="0.25">
      <c r="A2718">
        <v>37979</v>
      </c>
      <c r="B2718" t="s">
        <v>9757</v>
      </c>
      <c r="C2718" t="s">
        <v>330</v>
      </c>
      <c r="D2718" t="s">
        <v>332</v>
      </c>
      <c r="E2718" s="277">
        <v>131.35</v>
      </c>
    </row>
    <row r="2719" spans="1:5" x14ac:dyDescent="0.25">
      <c r="A2719">
        <v>37980</v>
      </c>
      <c r="B2719" t="s">
        <v>9758</v>
      </c>
      <c r="C2719" t="s">
        <v>330</v>
      </c>
      <c r="D2719" t="s">
        <v>332</v>
      </c>
      <c r="E2719" s="277">
        <v>150.88</v>
      </c>
    </row>
    <row r="2720" spans="1:5" x14ac:dyDescent="0.25">
      <c r="A2720">
        <v>36147</v>
      </c>
      <c r="B2720" t="s">
        <v>9759</v>
      </c>
      <c r="C2720" t="s">
        <v>347</v>
      </c>
      <c r="D2720" t="s">
        <v>332</v>
      </c>
      <c r="E2720" s="277">
        <v>319.05</v>
      </c>
    </row>
    <row r="2721" spans="1:5" x14ac:dyDescent="0.25">
      <c r="A2721">
        <v>12731</v>
      </c>
      <c r="B2721" t="s">
        <v>9760</v>
      </c>
      <c r="C2721" t="s">
        <v>330</v>
      </c>
      <c r="D2721" t="s">
        <v>334</v>
      </c>
      <c r="E2721" s="277">
        <v>356.51</v>
      </c>
    </row>
    <row r="2722" spans="1:5" x14ac:dyDescent="0.25">
      <c r="A2722">
        <v>12723</v>
      </c>
      <c r="B2722" t="s">
        <v>9761</v>
      </c>
      <c r="C2722" t="s">
        <v>330</v>
      </c>
      <c r="D2722" t="s">
        <v>334</v>
      </c>
      <c r="E2722" s="277">
        <v>2.76</v>
      </c>
    </row>
    <row r="2723" spans="1:5" x14ac:dyDescent="0.25">
      <c r="A2723">
        <v>12724</v>
      </c>
      <c r="B2723" t="s">
        <v>9762</v>
      </c>
      <c r="C2723" t="s">
        <v>330</v>
      </c>
      <c r="D2723" t="s">
        <v>334</v>
      </c>
      <c r="E2723" s="277">
        <v>5.31</v>
      </c>
    </row>
    <row r="2724" spans="1:5" x14ac:dyDescent="0.25">
      <c r="A2724">
        <v>12725</v>
      </c>
      <c r="B2724" t="s">
        <v>9763</v>
      </c>
      <c r="C2724" t="s">
        <v>330</v>
      </c>
      <c r="D2724" t="s">
        <v>334</v>
      </c>
      <c r="E2724" s="277">
        <v>10.65</v>
      </c>
    </row>
    <row r="2725" spans="1:5" x14ac:dyDescent="0.25">
      <c r="A2725">
        <v>12726</v>
      </c>
      <c r="B2725" t="s">
        <v>9764</v>
      </c>
      <c r="C2725" t="s">
        <v>330</v>
      </c>
      <c r="D2725" t="s">
        <v>334</v>
      </c>
      <c r="E2725" s="277">
        <v>23.52</v>
      </c>
    </row>
    <row r="2726" spans="1:5" x14ac:dyDescent="0.25">
      <c r="A2726">
        <v>12727</v>
      </c>
      <c r="B2726" t="s">
        <v>9765</v>
      </c>
      <c r="C2726" t="s">
        <v>330</v>
      </c>
      <c r="D2726" t="s">
        <v>334</v>
      </c>
      <c r="E2726" s="277">
        <v>29.83</v>
      </c>
    </row>
    <row r="2727" spans="1:5" x14ac:dyDescent="0.25">
      <c r="A2727">
        <v>12728</v>
      </c>
      <c r="B2727" t="s">
        <v>9766</v>
      </c>
      <c r="C2727" t="s">
        <v>330</v>
      </c>
      <c r="D2727" t="s">
        <v>334</v>
      </c>
      <c r="E2727" s="277">
        <v>48.72</v>
      </c>
    </row>
    <row r="2728" spans="1:5" x14ac:dyDescent="0.25">
      <c r="A2728">
        <v>12729</v>
      </c>
      <c r="B2728" t="s">
        <v>9767</v>
      </c>
      <c r="C2728" t="s">
        <v>330</v>
      </c>
      <c r="D2728" t="s">
        <v>334</v>
      </c>
      <c r="E2728" s="277">
        <v>159.69</v>
      </c>
    </row>
    <row r="2729" spans="1:5" x14ac:dyDescent="0.25">
      <c r="A2729">
        <v>12730</v>
      </c>
      <c r="B2729" t="s">
        <v>9768</v>
      </c>
      <c r="C2729" t="s">
        <v>330</v>
      </c>
      <c r="D2729" t="s">
        <v>334</v>
      </c>
      <c r="E2729" s="277">
        <v>244.49</v>
      </c>
    </row>
    <row r="2730" spans="1:5" x14ac:dyDescent="0.25">
      <c r="A2730">
        <v>3840</v>
      </c>
      <c r="B2730" t="s">
        <v>9769</v>
      </c>
      <c r="C2730" t="s">
        <v>330</v>
      </c>
      <c r="D2730" t="s">
        <v>334</v>
      </c>
      <c r="E2730" s="277">
        <v>55.41</v>
      </c>
    </row>
    <row r="2731" spans="1:5" x14ac:dyDescent="0.25">
      <c r="A2731">
        <v>3838</v>
      </c>
      <c r="B2731" t="s">
        <v>9770</v>
      </c>
      <c r="C2731" t="s">
        <v>330</v>
      </c>
      <c r="D2731" t="s">
        <v>334</v>
      </c>
      <c r="E2731" s="277">
        <v>122.29</v>
      </c>
    </row>
    <row r="2732" spans="1:5" x14ac:dyDescent="0.25">
      <c r="A2732">
        <v>3844</v>
      </c>
      <c r="B2732" t="s">
        <v>9771</v>
      </c>
      <c r="C2732" t="s">
        <v>330</v>
      </c>
      <c r="D2732" t="s">
        <v>334</v>
      </c>
      <c r="E2732" s="277">
        <v>218.13</v>
      </c>
    </row>
    <row r="2733" spans="1:5" x14ac:dyDescent="0.25">
      <c r="A2733">
        <v>3839</v>
      </c>
      <c r="B2733" t="s">
        <v>9772</v>
      </c>
      <c r="C2733" t="s">
        <v>330</v>
      </c>
      <c r="D2733" t="s">
        <v>334</v>
      </c>
      <c r="E2733" s="277">
        <v>397.31</v>
      </c>
    </row>
    <row r="2734" spans="1:5" x14ac:dyDescent="0.25">
      <c r="A2734">
        <v>3843</v>
      </c>
      <c r="B2734" t="s">
        <v>9773</v>
      </c>
      <c r="C2734" t="s">
        <v>330</v>
      </c>
      <c r="D2734" t="s">
        <v>334</v>
      </c>
      <c r="E2734" s="277">
        <v>545.32000000000005</v>
      </c>
    </row>
    <row r="2735" spans="1:5" x14ac:dyDescent="0.25">
      <c r="A2735">
        <v>3900</v>
      </c>
      <c r="B2735" t="s">
        <v>9774</v>
      </c>
      <c r="C2735" t="s">
        <v>330</v>
      </c>
      <c r="D2735" t="s">
        <v>332</v>
      </c>
      <c r="E2735" s="277">
        <v>57.03</v>
      </c>
    </row>
    <row r="2736" spans="1:5" x14ac:dyDescent="0.25">
      <c r="A2736">
        <v>3846</v>
      </c>
      <c r="B2736" t="s">
        <v>9775</v>
      </c>
      <c r="C2736" t="s">
        <v>330</v>
      </c>
      <c r="D2736" t="s">
        <v>332</v>
      </c>
      <c r="E2736" s="277">
        <v>17.14</v>
      </c>
    </row>
    <row r="2737" spans="1:5" x14ac:dyDescent="0.25">
      <c r="A2737">
        <v>3886</v>
      </c>
      <c r="B2737" t="s">
        <v>9776</v>
      </c>
      <c r="C2737" t="s">
        <v>330</v>
      </c>
      <c r="D2737" t="s">
        <v>332</v>
      </c>
      <c r="E2737" s="277">
        <v>22.75</v>
      </c>
    </row>
    <row r="2738" spans="1:5" x14ac:dyDescent="0.25">
      <c r="A2738">
        <v>3854</v>
      </c>
      <c r="B2738" t="s">
        <v>9777</v>
      </c>
      <c r="C2738" t="s">
        <v>330</v>
      </c>
      <c r="D2738" t="s">
        <v>332</v>
      </c>
      <c r="E2738" s="277">
        <v>12.97</v>
      </c>
    </row>
    <row r="2739" spans="1:5" x14ac:dyDescent="0.25">
      <c r="A2739">
        <v>3873</v>
      </c>
      <c r="B2739" t="s">
        <v>9778</v>
      </c>
      <c r="C2739" t="s">
        <v>330</v>
      </c>
      <c r="D2739" t="s">
        <v>332</v>
      </c>
      <c r="E2739" s="277">
        <v>15.1</v>
      </c>
    </row>
    <row r="2740" spans="1:5" x14ac:dyDescent="0.25">
      <c r="A2740">
        <v>38021</v>
      </c>
      <c r="B2740" t="s">
        <v>9779</v>
      </c>
      <c r="C2740" t="s">
        <v>330</v>
      </c>
      <c r="D2740" t="s">
        <v>332</v>
      </c>
      <c r="E2740" s="277">
        <v>26.8</v>
      </c>
    </row>
    <row r="2741" spans="1:5" x14ac:dyDescent="0.25">
      <c r="A2741">
        <v>43838</v>
      </c>
      <c r="B2741" t="s">
        <v>13034</v>
      </c>
      <c r="C2741" t="s">
        <v>330</v>
      </c>
      <c r="D2741" t="s">
        <v>332</v>
      </c>
      <c r="E2741" s="277">
        <v>34.64</v>
      </c>
    </row>
    <row r="2742" spans="1:5" x14ac:dyDescent="0.25">
      <c r="A2742">
        <v>3847</v>
      </c>
      <c r="B2742" t="s">
        <v>9780</v>
      </c>
      <c r="C2742" t="s">
        <v>330</v>
      </c>
      <c r="D2742" t="s">
        <v>332</v>
      </c>
      <c r="E2742" s="277">
        <v>34.93</v>
      </c>
    </row>
    <row r="2743" spans="1:5" x14ac:dyDescent="0.25">
      <c r="A2743">
        <v>38022</v>
      </c>
      <c r="B2743" t="s">
        <v>9781</v>
      </c>
      <c r="C2743" t="s">
        <v>330</v>
      </c>
      <c r="D2743" t="s">
        <v>332</v>
      </c>
      <c r="E2743" s="277">
        <v>48.02</v>
      </c>
    </row>
    <row r="2744" spans="1:5" x14ac:dyDescent="0.25">
      <c r="A2744">
        <v>3830</v>
      </c>
      <c r="B2744" t="s">
        <v>13035</v>
      </c>
      <c r="C2744" t="s">
        <v>330</v>
      </c>
      <c r="D2744" t="s">
        <v>332</v>
      </c>
      <c r="E2744" s="277">
        <v>201.21</v>
      </c>
    </row>
    <row r="2745" spans="1:5" x14ac:dyDescent="0.25">
      <c r="A2745">
        <v>37981</v>
      </c>
      <c r="B2745" t="s">
        <v>9782</v>
      </c>
      <c r="C2745" t="s">
        <v>330</v>
      </c>
      <c r="D2745" t="s">
        <v>332</v>
      </c>
      <c r="E2745" s="277">
        <v>6.57</v>
      </c>
    </row>
    <row r="2746" spans="1:5" x14ac:dyDescent="0.25">
      <c r="A2746">
        <v>37982</v>
      </c>
      <c r="B2746" t="s">
        <v>9783</v>
      </c>
      <c r="C2746" t="s">
        <v>330</v>
      </c>
      <c r="D2746" t="s">
        <v>332</v>
      </c>
      <c r="E2746" s="277">
        <v>9.5399999999999991</v>
      </c>
    </row>
    <row r="2747" spans="1:5" x14ac:dyDescent="0.25">
      <c r="A2747">
        <v>37983</v>
      </c>
      <c r="B2747" t="s">
        <v>9784</v>
      </c>
      <c r="C2747" t="s">
        <v>330</v>
      </c>
      <c r="D2747" t="s">
        <v>332</v>
      </c>
      <c r="E2747" s="277">
        <v>14.1</v>
      </c>
    </row>
    <row r="2748" spans="1:5" x14ac:dyDescent="0.25">
      <c r="A2748">
        <v>37984</v>
      </c>
      <c r="B2748" t="s">
        <v>9785</v>
      </c>
      <c r="C2748" t="s">
        <v>330</v>
      </c>
      <c r="D2748" t="s">
        <v>332</v>
      </c>
      <c r="E2748" s="277">
        <v>19.8</v>
      </c>
    </row>
    <row r="2749" spans="1:5" x14ac:dyDescent="0.25">
      <c r="A2749">
        <v>37985</v>
      </c>
      <c r="B2749" t="s">
        <v>9786</v>
      </c>
      <c r="C2749" t="s">
        <v>330</v>
      </c>
      <c r="D2749" t="s">
        <v>332</v>
      </c>
      <c r="E2749" s="277">
        <v>28.14</v>
      </c>
    </row>
    <row r="2750" spans="1:5" x14ac:dyDescent="0.25">
      <c r="A2750">
        <v>3826</v>
      </c>
      <c r="B2750" t="s">
        <v>9787</v>
      </c>
      <c r="C2750" t="s">
        <v>330</v>
      </c>
      <c r="D2750" t="s">
        <v>334</v>
      </c>
      <c r="E2750" s="277">
        <v>54.98</v>
      </c>
    </row>
    <row r="2751" spans="1:5" x14ac:dyDescent="0.25">
      <c r="A2751">
        <v>3825</v>
      </c>
      <c r="B2751" t="s">
        <v>9788</v>
      </c>
      <c r="C2751" t="s">
        <v>330</v>
      </c>
      <c r="D2751" t="s">
        <v>334</v>
      </c>
      <c r="E2751" s="277">
        <v>15.81</v>
      </c>
    </row>
    <row r="2752" spans="1:5" x14ac:dyDescent="0.25">
      <c r="A2752">
        <v>3827</v>
      </c>
      <c r="B2752" t="s">
        <v>9789</v>
      </c>
      <c r="C2752" t="s">
        <v>330</v>
      </c>
      <c r="D2752" t="s">
        <v>334</v>
      </c>
      <c r="E2752" s="277">
        <v>34.54</v>
      </c>
    </row>
    <row r="2753" spans="1:5" x14ac:dyDescent="0.25">
      <c r="A2753">
        <v>20165</v>
      </c>
      <c r="B2753" t="s">
        <v>13036</v>
      </c>
      <c r="C2753" t="s">
        <v>330</v>
      </c>
      <c r="D2753" t="s">
        <v>332</v>
      </c>
      <c r="E2753" s="277">
        <v>24.94</v>
      </c>
    </row>
    <row r="2754" spans="1:5" x14ac:dyDescent="0.25">
      <c r="A2754">
        <v>20166</v>
      </c>
      <c r="B2754" t="s">
        <v>13037</v>
      </c>
      <c r="C2754" t="s">
        <v>330</v>
      </c>
      <c r="D2754" t="s">
        <v>332</v>
      </c>
      <c r="E2754" s="277">
        <v>76.180000000000007</v>
      </c>
    </row>
    <row r="2755" spans="1:5" x14ac:dyDescent="0.25">
      <c r="A2755">
        <v>20164</v>
      </c>
      <c r="B2755" t="s">
        <v>13038</v>
      </c>
      <c r="C2755" t="s">
        <v>330</v>
      </c>
      <c r="D2755" t="s">
        <v>332</v>
      </c>
      <c r="E2755" s="277">
        <v>11.98</v>
      </c>
    </row>
    <row r="2756" spans="1:5" x14ac:dyDescent="0.25">
      <c r="A2756">
        <v>3893</v>
      </c>
      <c r="B2756" t="s">
        <v>9790</v>
      </c>
      <c r="C2756" t="s">
        <v>330</v>
      </c>
      <c r="D2756" t="s">
        <v>332</v>
      </c>
      <c r="E2756" s="277">
        <v>18.78</v>
      </c>
    </row>
    <row r="2757" spans="1:5" x14ac:dyDescent="0.25">
      <c r="A2757">
        <v>3848</v>
      </c>
      <c r="B2757" t="s">
        <v>9791</v>
      </c>
      <c r="C2757" t="s">
        <v>330</v>
      </c>
      <c r="D2757" t="s">
        <v>332</v>
      </c>
      <c r="E2757" s="277">
        <v>11.45</v>
      </c>
    </row>
    <row r="2758" spans="1:5" x14ac:dyDescent="0.25">
      <c r="A2758">
        <v>3895</v>
      </c>
      <c r="B2758" t="s">
        <v>9792</v>
      </c>
      <c r="C2758" t="s">
        <v>330</v>
      </c>
      <c r="D2758" t="s">
        <v>332</v>
      </c>
      <c r="E2758" s="277">
        <v>12.72</v>
      </c>
    </row>
    <row r="2759" spans="1:5" x14ac:dyDescent="0.25">
      <c r="A2759">
        <v>12404</v>
      </c>
      <c r="B2759" t="s">
        <v>9793</v>
      </c>
      <c r="C2759" t="s">
        <v>330</v>
      </c>
      <c r="D2759" t="s">
        <v>334</v>
      </c>
      <c r="E2759" s="277">
        <v>11.67</v>
      </c>
    </row>
    <row r="2760" spans="1:5" x14ac:dyDescent="0.25">
      <c r="A2760">
        <v>3939</v>
      </c>
      <c r="B2760" t="s">
        <v>9794</v>
      </c>
      <c r="C2760" t="s">
        <v>330</v>
      </c>
      <c r="D2760" t="s">
        <v>334</v>
      </c>
      <c r="E2760" s="277">
        <v>24.05</v>
      </c>
    </row>
    <row r="2761" spans="1:5" x14ac:dyDescent="0.25">
      <c r="A2761">
        <v>3911</v>
      </c>
      <c r="B2761" t="s">
        <v>9795</v>
      </c>
      <c r="C2761" t="s">
        <v>330</v>
      </c>
      <c r="D2761" t="s">
        <v>334</v>
      </c>
      <c r="E2761" s="277">
        <v>19.64</v>
      </c>
    </row>
    <row r="2762" spans="1:5" x14ac:dyDescent="0.25">
      <c r="A2762">
        <v>3908</v>
      </c>
      <c r="B2762" t="s">
        <v>9796</v>
      </c>
      <c r="C2762" t="s">
        <v>330</v>
      </c>
      <c r="D2762" t="s">
        <v>334</v>
      </c>
      <c r="E2762" s="277">
        <v>6.35</v>
      </c>
    </row>
    <row r="2763" spans="1:5" x14ac:dyDescent="0.25">
      <c r="A2763">
        <v>3910</v>
      </c>
      <c r="B2763" t="s">
        <v>9797</v>
      </c>
      <c r="C2763" t="s">
        <v>330</v>
      </c>
      <c r="D2763" t="s">
        <v>334</v>
      </c>
      <c r="E2763" s="277">
        <v>14.05</v>
      </c>
    </row>
    <row r="2764" spans="1:5" x14ac:dyDescent="0.25">
      <c r="A2764">
        <v>3913</v>
      </c>
      <c r="B2764" t="s">
        <v>9798</v>
      </c>
      <c r="C2764" t="s">
        <v>330</v>
      </c>
      <c r="D2764" t="s">
        <v>334</v>
      </c>
      <c r="E2764" s="277">
        <v>67.180000000000007</v>
      </c>
    </row>
    <row r="2765" spans="1:5" x14ac:dyDescent="0.25">
      <c r="A2765">
        <v>3912</v>
      </c>
      <c r="B2765" t="s">
        <v>9799</v>
      </c>
      <c r="C2765" t="s">
        <v>330</v>
      </c>
      <c r="D2765" t="s">
        <v>334</v>
      </c>
      <c r="E2765" s="277">
        <v>36.82</v>
      </c>
    </row>
    <row r="2766" spans="1:5" x14ac:dyDescent="0.25">
      <c r="A2766">
        <v>3909</v>
      </c>
      <c r="B2766" t="s">
        <v>9800</v>
      </c>
      <c r="C2766" t="s">
        <v>330</v>
      </c>
      <c r="D2766" t="s">
        <v>334</v>
      </c>
      <c r="E2766" s="277">
        <v>8.64</v>
      </c>
    </row>
    <row r="2767" spans="1:5" x14ac:dyDescent="0.25">
      <c r="A2767">
        <v>3914</v>
      </c>
      <c r="B2767" t="s">
        <v>9801</v>
      </c>
      <c r="C2767" t="s">
        <v>330</v>
      </c>
      <c r="D2767" t="s">
        <v>334</v>
      </c>
      <c r="E2767" s="277">
        <v>101.34</v>
      </c>
    </row>
    <row r="2768" spans="1:5" x14ac:dyDescent="0.25">
      <c r="A2768">
        <v>3915</v>
      </c>
      <c r="B2768" t="s">
        <v>9802</v>
      </c>
      <c r="C2768" t="s">
        <v>330</v>
      </c>
      <c r="D2768" t="s">
        <v>334</v>
      </c>
      <c r="E2768" s="277">
        <v>159.81</v>
      </c>
    </row>
    <row r="2769" spans="1:5" x14ac:dyDescent="0.25">
      <c r="A2769">
        <v>3916</v>
      </c>
      <c r="B2769" t="s">
        <v>9803</v>
      </c>
      <c r="C2769" t="s">
        <v>330</v>
      </c>
      <c r="D2769" t="s">
        <v>334</v>
      </c>
      <c r="E2769" s="277">
        <v>291.14</v>
      </c>
    </row>
    <row r="2770" spans="1:5" x14ac:dyDescent="0.25">
      <c r="A2770">
        <v>3917</v>
      </c>
      <c r="B2770" t="s">
        <v>9804</v>
      </c>
      <c r="C2770" t="s">
        <v>330</v>
      </c>
      <c r="D2770" t="s">
        <v>334</v>
      </c>
      <c r="E2770" s="277">
        <v>480.21</v>
      </c>
    </row>
    <row r="2771" spans="1:5" x14ac:dyDescent="0.25">
      <c r="A2771">
        <v>1904</v>
      </c>
      <c r="B2771" t="s">
        <v>9805</v>
      </c>
      <c r="C2771" t="s">
        <v>330</v>
      </c>
      <c r="D2771" t="s">
        <v>332</v>
      </c>
      <c r="E2771" s="277">
        <v>0.62</v>
      </c>
    </row>
    <row r="2772" spans="1:5" x14ac:dyDescent="0.25">
      <c r="A2772">
        <v>1899</v>
      </c>
      <c r="B2772" t="s">
        <v>9806</v>
      </c>
      <c r="C2772" t="s">
        <v>330</v>
      </c>
      <c r="D2772" t="s">
        <v>332</v>
      </c>
      <c r="E2772" s="277">
        <v>0.7</v>
      </c>
    </row>
    <row r="2773" spans="1:5" x14ac:dyDescent="0.25">
      <c r="A2773">
        <v>1900</v>
      </c>
      <c r="B2773" t="s">
        <v>9807</v>
      </c>
      <c r="C2773" t="s">
        <v>330</v>
      </c>
      <c r="D2773" t="s">
        <v>332</v>
      </c>
      <c r="E2773" s="277">
        <v>1.1399999999999999</v>
      </c>
    </row>
    <row r="2774" spans="1:5" x14ac:dyDescent="0.25">
      <c r="A2774">
        <v>12407</v>
      </c>
      <c r="B2774" t="s">
        <v>9808</v>
      </c>
      <c r="C2774" t="s">
        <v>330</v>
      </c>
      <c r="D2774" t="s">
        <v>334</v>
      </c>
      <c r="E2774" s="277">
        <v>36.35</v>
      </c>
    </row>
    <row r="2775" spans="1:5" x14ac:dyDescent="0.25">
      <c r="A2775">
        <v>12408</v>
      </c>
      <c r="B2775" t="s">
        <v>9809</v>
      </c>
      <c r="C2775" t="s">
        <v>330</v>
      </c>
      <c r="D2775" t="s">
        <v>334</v>
      </c>
      <c r="E2775" s="277">
        <v>20.52</v>
      </c>
    </row>
    <row r="2776" spans="1:5" x14ac:dyDescent="0.25">
      <c r="A2776">
        <v>12409</v>
      </c>
      <c r="B2776" t="s">
        <v>9810</v>
      </c>
      <c r="C2776" t="s">
        <v>330</v>
      </c>
      <c r="D2776" t="s">
        <v>334</v>
      </c>
      <c r="E2776" s="277">
        <v>20.52</v>
      </c>
    </row>
    <row r="2777" spans="1:5" x14ac:dyDescent="0.25">
      <c r="A2777">
        <v>12410</v>
      </c>
      <c r="B2777" t="s">
        <v>9811</v>
      </c>
      <c r="C2777" t="s">
        <v>330</v>
      </c>
      <c r="D2777" t="s">
        <v>334</v>
      </c>
      <c r="E2777" s="277">
        <v>14.13</v>
      </c>
    </row>
    <row r="2778" spans="1:5" x14ac:dyDescent="0.25">
      <c r="A2778">
        <v>3936</v>
      </c>
      <c r="B2778" t="s">
        <v>9812</v>
      </c>
      <c r="C2778" t="s">
        <v>330</v>
      </c>
      <c r="D2778" t="s">
        <v>334</v>
      </c>
      <c r="E2778" s="277">
        <v>25.54</v>
      </c>
    </row>
    <row r="2779" spans="1:5" x14ac:dyDescent="0.25">
      <c r="A2779">
        <v>3922</v>
      </c>
      <c r="B2779" t="s">
        <v>9813</v>
      </c>
      <c r="C2779" t="s">
        <v>330</v>
      </c>
      <c r="D2779" t="s">
        <v>334</v>
      </c>
      <c r="E2779" s="277">
        <v>23.49</v>
      </c>
    </row>
    <row r="2780" spans="1:5" x14ac:dyDescent="0.25">
      <c r="A2780">
        <v>3924</v>
      </c>
      <c r="B2780" t="s">
        <v>9814</v>
      </c>
      <c r="C2780" t="s">
        <v>330</v>
      </c>
      <c r="D2780" t="s">
        <v>334</v>
      </c>
      <c r="E2780" s="277">
        <v>25.54</v>
      </c>
    </row>
    <row r="2781" spans="1:5" x14ac:dyDescent="0.25">
      <c r="A2781">
        <v>3923</v>
      </c>
      <c r="B2781" t="s">
        <v>9815</v>
      </c>
      <c r="C2781" t="s">
        <v>330</v>
      </c>
      <c r="D2781" t="s">
        <v>334</v>
      </c>
      <c r="E2781" s="277">
        <v>25.54</v>
      </c>
    </row>
    <row r="2782" spans="1:5" x14ac:dyDescent="0.25">
      <c r="A2782">
        <v>3937</v>
      </c>
      <c r="B2782" t="s">
        <v>9816</v>
      </c>
      <c r="C2782" t="s">
        <v>330</v>
      </c>
      <c r="D2782" t="s">
        <v>334</v>
      </c>
      <c r="E2782" s="277">
        <v>21.07</v>
      </c>
    </row>
    <row r="2783" spans="1:5" x14ac:dyDescent="0.25">
      <c r="A2783">
        <v>3921</v>
      </c>
      <c r="B2783" t="s">
        <v>9817</v>
      </c>
      <c r="C2783" t="s">
        <v>330</v>
      </c>
      <c r="D2783" t="s">
        <v>334</v>
      </c>
      <c r="E2783" s="277">
        <v>21.08</v>
      </c>
    </row>
    <row r="2784" spans="1:5" x14ac:dyDescent="0.25">
      <c r="A2784">
        <v>3920</v>
      </c>
      <c r="B2784" t="s">
        <v>9818</v>
      </c>
      <c r="C2784" t="s">
        <v>330</v>
      </c>
      <c r="D2784" t="s">
        <v>334</v>
      </c>
      <c r="E2784" s="277">
        <v>21.07</v>
      </c>
    </row>
    <row r="2785" spans="1:5" x14ac:dyDescent="0.25">
      <c r="A2785">
        <v>3938</v>
      </c>
      <c r="B2785" t="s">
        <v>9819</v>
      </c>
      <c r="C2785" t="s">
        <v>330</v>
      </c>
      <c r="D2785" t="s">
        <v>334</v>
      </c>
      <c r="E2785" s="277">
        <v>13.89</v>
      </c>
    </row>
    <row r="2786" spans="1:5" x14ac:dyDescent="0.25">
      <c r="A2786">
        <v>3919</v>
      </c>
      <c r="B2786" t="s">
        <v>9820</v>
      </c>
      <c r="C2786" t="s">
        <v>330</v>
      </c>
      <c r="D2786" t="s">
        <v>334</v>
      </c>
      <c r="E2786" s="277">
        <v>14.16</v>
      </c>
    </row>
    <row r="2787" spans="1:5" x14ac:dyDescent="0.25">
      <c r="A2787">
        <v>3927</v>
      </c>
      <c r="B2787" t="s">
        <v>9821</v>
      </c>
      <c r="C2787" t="s">
        <v>330</v>
      </c>
      <c r="D2787" t="s">
        <v>334</v>
      </c>
      <c r="E2787" s="277">
        <v>71.73</v>
      </c>
    </row>
    <row r="2788" spans="1:5" x14ac:dyDescent="0.25">
      <c r="A2788">
        <v>3928</v>
      </c>
      <c r="B2788" t="s">
        <v>9822</v>
      </c>
      <c r="C2788" t="s">
        <v>330</v>
      </c>
      <c r="D2788" t="s">
        <v>334</v>
      </c>
      <c r="E2788" s="277">
        <v>71.73</v>
      </c>
    </row>
    <row r="2789" spans="1:5" x14ac:dyDescent="0.25">
      <c r="A2789">
        <v>3926</v>
      </c>
      <c r="B2789" t="s">
        <v>9823</v>
      </c>
      <c r="C2789" t="s">
        <v>330</v>
      </c>
      <c r="D2789" t="s">
        <v>334</v>
      </c>
      <c r="E2789" s="277">
        <v>40.89</v>
      </c>
    </row>
    <row r="2790" spans="1:5" x14ac:dyDescent="0.25">
      <c r="A2790">
        <v>3935</v>
      </c>
      <c r="B2790" t="s">
        <v>9824</v>
      </c>
      <c r="C2790" t="s">
        <v>330</v>
      </c>
      <c r="D2790" t="s">
        <v>334</v>
      </c>
      <c r="E2790" s="277">
        <v>40.89</v>
      </c>
    </row>
    <row r="2791" spans="1:5" x14ac:dyDescent="0.25">
      <c r="A2791">
        <v>3925</v>
      </c>
      <c r="B2791" t="s">
        <v>9825</v>
      </c>
      <c r="C2791" t="s">
        <v>330</v>
      </c>
      <c r="D2791" t="s">
        <v>334</v>
      </c>
      <c r="E2791" s="277">
        <v>40.89</v>
      </c>
    </row>
    <row r="2792" spans="1:5" x14ac:dyDescent="0.25">
      <c r="A2792">
        <v>12406</v>
      </c>
      <c r="B2792" t="s">
        <v>9826</v>
      </c>
      <c r="C2792" t="s">
        <v>330</v>
      </c>
      <c r="D2792" t="s">
        <v>334</v>
      </c>
      <c r="E2792" s="277">
        <v>10.039999999999999</v>
      </c>
    </row>
    <row r="2793" spans="1:5" x14ac:dyDescent="0.25">
      <c r="A2793">
        <v>3929</v>
      </c>
      <c r="B2793" t="s">
        <v>9827</v>
      </c>
      <c r="C2793" t="s">
        <v>330</v>
      </c>
      <c r="D2793" t="s">
        <v>334</v>
      </c>
      <c r="E2793" s="277">
        <v>109.28</v>
      </c>
    </row>
    <row r="2794" spans="1:5" x14ac:dyDescent="0.25">
      <c r="A2794">
        <v>3931</v>
      </c>
      <c r="B2794" t="s">
        <v>9828</v>
      </c>
      <c r="C2794" t="s">
        <v>330</v>
      </c>
      <c r="D2794" t="s">
        <v>334</v>
      </c>
      <c r="E2794" s="277">
        <v>109.28</v>
      </c>
    </row>
    <row r="2795" spans="1:5" x14ac:dyDescent="0.25">
      <c r="A2795">
        <v>3930</v>
      </c>
      <c r="B2795" t="s">
        <v>9829</v>
      </c>
      <c r="C2795" t="s">
        <v>330</v>
      </c>
      <c r="D2795" t="s">
        <v>334</v>
      </c>
      <c r="E2795" s="277">
        <v>109.28</v>
      </c>
    </row>
    <row r="2796" spans="1:5" x14ac:dyDescent="0.25">
      <c r="A2796">
        <v>3932</v>
      </c>
      <c r="B2796" t="s">
        <v>9830</v>
      </c>
      <c r="C2796" t="s">
        <v>330</v>
      </c>
      <c r="D2796" t="s">
        <v>334</v>
      </c>
      <c r="E2796" s="277">
        <v>188.71</v>
      </c>
    </row>
    <row r="2797" spans="1:5" x14ac:dyDescent="0.25">
      <c r="A2797">
        <v>3933</v>
      </c>
      <c r="B2797" t="s">
        <v>9831</v>
      </c>
      <c r="C2797" t="s">
        <v>330</v>
      </c>
      <c r="D2797" t="s">
        <v>334</v>
      </c>
      <c r="E2797" s="277">
        <v>188.71</v>
      </c>
    </row>
    <row r="2798" spans="1:5" x14ac:dyDescent="0.25">
      <c r="A2798">
        <v>3934</v>
      </c>
      <c r="B2798" t="s">
        <v>9832</v>
      </c>
      <c r="C2798" t="s">
        <v>330</v>
      </c>
      <c r="D2798" t="s">
        <v>334</v>
      </c>
      <c r="E2798" s="277">
        <v>188.71</v>
      </c>
    </row>
    <row r="2799" spans="1:5" x14ac:dyDescent="0.25">
      <c r="A2799">
        <v>40355</v>
      </c>
      <c r="B2799" t="s">
        <v>9833</v>
      </c>
      <c r="C2799" t="s">
        <v>330</v>
      </c>
      <c r="D2799" t="s">
        <v>334</v>
      </c>
      <c r="E2799" s="277">
        <v>14.57</v>
      </c>
    </row>
    <row r="2800" spans="1:5" x14ac:dyDescent="0.25">
      <c r="A2800">
        <v>40364</v>
      </c>
      <c r="B2800" t="s">
        <v>9834</v>
      </c>
      <c r="C2800" t="s">
        <v>330</v>
      </c>
      <c r="D2800" t="s">
        <v>334</v>
      </c>
      <c r="E2800" s="277">
        <v>68.260000000000005</v>
      </c>
    </row>
    <row r="2801" spans="1:5" x14ac:dyDescent="0.25">
      <c r="A2801">
        <v>40361</v>
      </c>
      <c r="B2801" t="s">
        <v>9835</v>
      </c>
      <c r="C2801" t="s">
        <v>330</v>
      </c>
      <c r="D2801" t="s">
        <v>334</v>
      </c>
      <c r="E2801" s="277">
        <v>53.37</v>
      </c>
    </row>
    <row r="2802" spans="1:5" x14ac:dyDescent="0.25">
      <c r="A2802">
        <v>40358</v>
      </c>
      <c r="B2802" t="s">
        <v>9836</v>
      </c>
      <c r="C2802" t="s">
        <v>330</v>
      </c>
      <c r="D2802" t="s">
        <v>334</v>
      </c>
      <c r="E2802" s="277">
        <v>20.34</v>
      </c>
    </row>
    <row r="2803" spans="1:5" x14ac:dyDescent="0.25">
      <c r="A2803">
        <v>40370</v>
      </c>
      <c r="B2803" t="s">
        <v>9837</v>
      </c>
      <c r="C2803" t="s">
        <v>330</v>
      </c>
      <c r="D2803" t="s">
        <v>334</v>
      </c>
      <c r="E2803" s="277">
        <v>216.58</v>
      </c>
    </row>
    <row r="2804" spans="1:5" x14ac:dyDescent="0.25">
      <c r="A2804">
        <v>40367</v>
      </c>
      <c r="B2804" t="s">
        <v>9838</v>
      </c>
      <c r="C2804" t="s">
        <v>330</v>
      </c>
      <c r="D2804" t="s">
        <v>334</v>
      </c>
      <c r="E2804" s="277">
        <v>107.65</v>
      </c>
    </row>
    <row r="2805" spans="1:5" x14ac:dyDescent="0.25">
      <c r="A2805">
        <v>40373</v>
      </c>
      <c r="B2805" t="s">
        <v>9839</v>
      </c>
      <c r="C2805" t="s">
        <v>330</v>
      </c>
      <c r="D2805" t="s">
        <v>334</v>
      </c>
      <c r="E2805" s="277">
        <v>292.87</v>
      </c>
    </row>
    <row r="2806" spans="1:5" x14ac:dyDescent="0.25">
      <c r="A2806">
        <v>38947</v>
      </c>
      <c r="B2806" t="s">
        <v>9840</v>
      </c>
      <c r="C2806" t="s">
        <v>330</v>
      </c>
      <c r="D2806" t="s">
        <v>334</v>
      </c>
      <c r="E2806" s="277">
        <v>6.5</v>
      </c>
    </row>
    <row r="2807" spans="1:5" x14ac:dyDescent="0.25">
      <c r="A2807">
        <v>38948</v>
      </c>
      <c r="B2807" t="s">
        <v>9841</v>
      </c>
      <c r="C2807" t="s">
        <v>330</v>
      </c>
      <c r="D2807" t="s">
        <v>334</v>
      </c>
      <c r="E2807" s="277">
        <v>10.36</v>
      </c>
    </row>
    <row r="2808" spans="1:5" x14ac:dyDescent="0.25">
      <c r="A2808">
        <v>38949</v>
      </c>
      <c r="B2808" t="s">
        <v>9842</v>
      </c>
      <c r="C2808" t="s">
        <v>330</v>
      </c>
      <c r="D2808" t="s">
        <v>334</v>
      </c>
      <c r="E2808" s="277">
        <v>11.5</v>
      </c>
    </row>
    <row r="2809" spans="1:5" x14ac:dyDescent="0.25">
      <c r="A2809">
        <v>38951</v>
      </c>
      <c r="B2809" t="s">
        <v>9843</v>
      </c>
      <c r="C2809" t="s">
        <v>330</v>
      </c>
      <c r="D2809" t="s">
        <v>334</v>
      </c>
      <c r="E2809" s="277">
        <v>18.190000000000001</v>
      </c>
    </row>
    <row r="2810" spans="1:5" x14ac:dyDescent="0.25">
      <c r="A2810">
        <v>39312</v>
      </c>
      <c r="B2810" t="s">
        <v>9844</v>
      </c>
      <c r="C2810" t="s">
        <v>330</v>
      </c>
      <c r="D2810" t="s">
        <v>334</v>
      </c>
      <c r="E2810" s="277">
        <v>14.11</v>
      </c>
    </row>
    <row r="2811" spans="1:5" x14ac:dyDescent="0.25">
      <c r="A2811">
        <v>39313</v>
      </c>
      <c r="B2811" t="s">
        <v>9845</v>
      </c>
      <c r="C2811" t="s">
        <v>330</v>
      </c>
      <c r="D2811" t="s">
        <v>334</v>
      </c>
      <c r="E2811" s="277">
        <v>18.41</v>
      </c>
    </row>
    <row r="2812" spans="1:5" x14ac:dyDescent="0.25">
      <c r="A2812">
        <v>38950</v>
      </c>
      <c r="B2812" t="s">
        <v>9846</v>
      </c>
      <c r="C2812" t="s">
        <v>330</v>
      </c>
      <c r="D2812" t="s">
        <v>334</v>
      </c>
      <c r="E2812" s="277">
        <v>27.71</v>
      </c>
    </row>
    <row r="2813" spans="1:5" x14ac:dyDescent="0.25">
      <c r="A2813">
        <v>39314</v>
      </c>
      <c r="B2813" t="s">
        <v>9847</v>
      </c>
      <c r="C2813" t="s">
        <v>330</v>
      </c>
      <c r="D2813" t="s">
        <v>334</v>
      </c>
      <c r="E2813" s="277">
        <v>29.24</v>
      </c>
    </row>
    <row r="2814" spans="1:5" x14ac:dyDescent="0.25">
      <c r="A2814">
        <v>3907</v>
      </c>
      <c r="B2814" t="s">
        <v>9848</v>
      </c>
      <c r="C2814" t="s">
        <v>330</v>
      </c>
      <c r="D2814" t="s">
        <v>332</v>
      </c>
      <c r="E2814" s="277">
        <v>6.57</v>
      </c>
    </row>
    <row r="2815" spans="1:5" x14ac:dyDescent="0.25">
      <c r="A2815">
        <v>3889</v>
      </c>
      <c r="B2815" t="s">
        <v>9849</v>
      </c>
      <c r="C2815" t="s">
        <v>330</v>
      </c>
      <c r="D2815" t="s">
        <v>332</v>
      </c>
      <c r="E2815" s="277">
        <v>4.67</v>
      </c>
    </row>
    <row r="2816" spans="1:5" x14ac:dyDescent="0.25">
      <c r="A2816">
        <v>3868</v>
      </c>
      <c r="B2816" t="s">
        <v>9850</v>
      </c>
      <c r="C2816" t="s">
        <v>330</v>
      </c>
      <c r="D2816" t="s">
        <v>332</v>
      </c>
      <c r="E2816" s="277">
        <v>1.71</v>
      </c>
    </row>
    <row r="2817" spans="1:5" x14ac:dyDescent="0.25">
      <c r="A2817">
        <v>3869</v>
      </c>
      <c r="B2817" t="s">
        <v>9851</v>
      </c>
      <c r="C2817" t="s">
        <v>330</v>
      </c>
      <c r="D2817" t="s">
        <v>332</v>
      </c>
      <c r="E2817" s="277">
        <v>3.8</v>
      </c>
    </row>
    <row r="2818" spans="1:5" x14ac:dyDescent="0.25">
      <c r="A2818">
        <v>3872</v>
      </c>
      <c r="B2818" t="s">
        <v>9852</v>
      </c>
      <c r="C2818" t="s">
        <v>330</v>
      </c>
      <c r="D2818" t="s">
        <v>332</v>
      </c>
      <c r="E2818" s="277">
        <v>6.48</v>
      </c>
    </row>
    <row r="2819" spans="1:5" x14ac:dyDescent="0.25">
      <c r="A2819">
        <v>3850</v>
      </c>
      <c r="B2819" t="s">
        <v>9853</v>
      </c>
      <c r="C2819" t="s">
        <v>330</v>
      </c>
      <c r="D2819" t="s">
        <v>332</v>
      </c>
      <c r="E2819" s="277">
        <v>14.96</v>
      </c>
    </row>
    <row r="2820" spans="1:5" x14ac:dyDescent="0.25">
      <c r="A2820">
        <v>38023</v>
      </c>
      <c r="B2820" t="s">
        <v>13039</v>
      </c>
      <c r="C2820" t="s">
        <v>330</v>
      </c>
      <c r="D2820" t="s">
        <v>332</v>
      </c>
      <c r="E2820" s="277">
        <v>7.61</v>
      </c>
    </row>
    <row r="2821" spans="1:5" x14ac:dyDescent="0.25">
      <c r="A2821">
        <v>37986</v>
      </c>
      <c r="B2821" t="s">
        <v>9854</v>
      </c>
      <c r="C2821" t="s">
        <v>330</v>
      </c>
      <c r="D2821" t="s">
        <v>332</v>
      </c>
      <c r="E2821" s="277">
        <v>2.2400000000000002</v>
      </c>
    </row>
    <row r="2822" spans="1:5" x14ac:dyDescent="0.25">
      <c r="A2822">
        <v>37987</v>
      </c>
      <c r="B2822" t="s">
        <v>9855</v>
      </c>
      <c r="C2822" t="s">
        <v>330</v>
      </c>
      <c r="D2822" t="s">
        <v>332</v>
      </c>
      <c r="E2822" s="277">
        <v>111.92</v>
      </c>
    </row>
    <row r="2823" spans="1:5" x14ac:dyDescent="0.25">
      <c r="A2823">
        <v>37988</v>
      </c>
      <c r="B2823" t="s">
        <v>9856</v>
      </c>
      <c r="C2823" t="s">
        <v>330</v>
      </c>
      <c r="D2823" t="s">
        <v>332</v>
      </c>
      <c r="E2823" s="277">
        <v>177.85</v>
      </c>
    </row>
    <row r="2824" spans="1:5" x14ac:dyDescent="0.25">
      <c r="A2824">
        <v>21120</v>
      </c>
      <c r="B2824" t="s">
        <v>9857</v>
      </c>
      <c r="C2824" t="s">
        <v>330</v>
      </c>
      <c r="D2824" t="s">
        <v>332</v>
      </c>
      <c r="E2824" s="277">
        <v>11.45</v>
      </c>
    </row>
    <row r="2825" spans="1:5" x14ac:dyDescent="0.25">
      <c r="A2825">
        <v>39318</v>
      </c>
      <c r="B2825" t="s">
        <v>9858</v>
      </c>
      <c r="C2825" t="s">
        <v>330</v>
      </c>
      <c r="D2825" t="s">
        <v>332</v>
      </c>
      <c r="E2825" s="277">
        <v>10.64</v>
      </c>
    </row>
    <row r="2826" spans="1:5" x14ac:dyDescent="0.25">
      <c r="A2826">
        <v>40366</v>
      </c>
      <c r="B2826" t="s">
        <v>9859</v>
      </c>
      <c r="C2826" t="s">
        <v>330</v>
      </c>
      <c r="D2826" t="s">
        <v>334</v>
      </c>
      <c r="E2826" s="277">
        <v>53.24</v>
      </c>
    </row>
    <row r="2827" spans="1:5" x14ac:dyDescent="0.25">
      <c r="A2827">
        <v>40363</v>
      </c>
      <c r="B2827" t="s">
        <v>9860</v>
      </c>
      <c r="C2827" t="s">
        <v>330</v>
      </c>
      <c r="D2827" t="s">
        <v>334</v>
      </c>
      <c r="E2827" s="277">
        <v>41.64</v>
      </c>
    </row>
    <row r="2828" spans="1:5" x14ac:dyDescent="0.25">
      <c r="A2828">
        <v>40354</v>
      </c>
      <c r="B2828" t="s">
        <v>9861</v>
      </c>
      <c r="C2828" t="s">
        <v>330</v>
      </c>
      <c r="D2828" t="s">
        <v>334</v>
      </c>
      <c r="E2828" s="277">
        <v>18.13</v>
      </c>
    </row>
    <row r="2829" spans="1:5" x14ac:dyDescent="0.25">
      <c r="A2829">
        <v>40360</v>
      </c>
      <c r="B2829" t="s">
        <v>9862</v>
      </c>
      <c r="C2829" t="s">
        <v>330</v>
      </c>
      <c r="D2829" t="s">
        <v>334</v>
      </c>
      <c r="E2829" s="277">
        <v>27.3</v>
      </c>
    </row>
    <row r="2830" spans="1:5" x14ac:dyDescent="0.25">
      <c r="A2830">
        <v>40372</v>
      </c>
      <c r="B2830" t="s">
        <v>9863</v>
      </c>
      <c r="C2830" t="s">
        <v>330</v>
      </c>
      <c r="D2830" t="s">
        <v>334</v>
      </c>
      <c r="E2830" s="277">
        <v>168.59</v>
      </c>
    </row>
    <row r="2831" spans="1:5" x14ac:dyDescent="0.25">
      <c r="A2831">
        <v>40369</v>
      </c>
      <c r="B2831" t="s">
        <v>9864</v>
      </c>
      <c r="C2831" t="s">
        <v>330</v>
      </c>
      <c r="D2831" t="s">
        <v>334</v>
      </c>
      <c r="E2831" s="277">
        <v>83.91</v>
      </c>
    </row>
    <row r="2832" spans="1:5" x14ac:dyDescent="0.25">
      <c r="A2832">
        <v>40357</v>
      </c>
      <c r="B2832" t="s">
        <v>9865</v>
      </c>
      <c r="C2832" t="s">
        <v>330</v>
      </c>
      <c r="D2832" t="s">
        <v>334</v>
      </c>
      <c r="E2832" s="277">
        <v>20.34</v>
      </c>
    </row>
    <row r="2833" spans="1:5" x14ac:dyDescent="0.25">
      <c r="A2833">
        <v>40375</v>
      </c>
      <c r="B2833" t="s">
        <v>9866</v>
      </c>
      <c r="C2833" t="s">
        <v>330</v>
      </c>
      <c r="D2833" t="s">
        <v>334</v>
      </c>
      <c r="E2833" s="277">
        <v>228.23</v>
      </c>
    </row>
    <row r="2834" spans="1:5" x14ac:dyDescent="0.25">
      <c r="A2834">
        <v>1893</v>
      </c>
      <c r="B2834" t="s">
        <v>9867</v>
      </c>
      <c r="C2834" t="s">
        <v>330</v>
      </c>
      <c r="D2834" t="s">
        <v>332</v>
      </c>
      <c r="E2834" s="277">
        <v>2.35</v>
      </c>
    </row>
    <row r="2835" spans="1:5" x14ac:dyDescent="0.25">
      <c r="A2835">
        <v>1902</v>
      </c>
      <c r="B2835" t="s">
        <v>9868</v>
      </c>
      <c r="C2835" t="s">
        <v>330</v>
      </c>
      <c r="D2835" t="s">
        <v>332</v>
      </c>
      <c r="E2835" s="277">
        <v>1.71</v>
      </c>
    </row>
    <row r="2836" spans="1:5" x14ac:dyDescent="0.25">
      <c r="A2836">
        <v>1901</v>
      </c>
      <c r="B2836" t="s">
        <v>9869</v>
      </c>
      <c r="C2836" t="s">
        <v>330</v>
      </c>
      <c r="D2836" t="s">
        <v>332</v>
      </c>
      <c r="E2836" s="277">
        <v>0.53</v>
      </c>
    </row>
    <row r="2837" spans="1:5" x14ac:dyDescent="0.25">
      <c r="A2837">
        <v>1892</v>
      </c>
      <c r="B2837" t="s">
        <v>9870</v>
      </c>
      <c r="C2837" t="s">
        <v>330</v>
      </c>
      <c r="D2837" t="s">
        <v>332</v>
      </c>
      <c r="E2837" s="277">
        <v>1.1000000000000001</v>
      </c>
    </row>
    <row r="2838" spans="1:5" x14ac:dyDescent="0.25">
      <c r="A2838">
        <v>1907</v>
      </c>
      <c r="B2838" t="s">
        <v>9871</v>
      </c>
      <c r="C2838" t="s">
        <v>330</v>
      </c>
      <c r="D2838" t="s">
        <v>332</v>
      </c>
      <c r="E2838" s="277">
        <v>7.58</v>
      </c>
    </row>
    <row r="2839" spans="1:5" x14ac:dyDescent="0.25">
      <c r="A2839">
        <v>1894</v>
      </c>
      <c r="B2839" t="s">
        <v>9872</v>
      </c>
      <c r="C2839" t="s">
        <v>330</v>
      </c>
      <c r="D2839" t="s">
        <v>332</v>
      </c>
      <c r="E2839" s="277">
        <v>3.41</v>
      </c>
    </row>
    <row r="2840" spans="1:5" x14ac:dyDescent="0.25">
      <c r="A2840">
        <v>1891</v>
      </c>
      <c r="B2840" t="s">
        <v>9873</v>
      </c>
      <c r="C2840" t="s">
        <v>330</v>
      </c>
      <c r="D2840" t="s">
        <v>332</v>
      </c>
      <c r="E2840" s="277">
        <v>0.79</v>
      </c>
    </row>
    <row r="2841" spans="1:5" x14ac:dyDescent="0.25">
      <c r="A2841">
        <v>1896</v>
      </c>
      <c r="B2841" t="s">
        <v>9874</v>
      </c>
      <c r="C2841" t="s">
        <v>330</v>
      </c>
      <c r="D2841" t="s">
        <v>332</v>
      </c>
      <c r="E2841" s="277">
        <v>10.18</v>
      </c>
    </row>
    <row r="2842" spans="1:5" x14ac:dyDescent="0.25">
      <c r="A2842">
        <v>1895</v>
      </c>
      <c r="B2842" t="s">
        <v>9875</v>
      </c>
      <c r="C2842" t="s">
        <v>330</v>
      </c>
      <c r="D2842" t="s">
        <v>332</v>
      </c>
      <c r="E2842" s="277">
        <v>17.89</v>
      </c>
    </row>
    <row r="2843" spans="1:5" x14ac:dyDescent="0.25">
      <c r="A2843">
        <v>2641</v>
      </c>
      <c r="B2843" t="s">
        <v>9876</v>
      </c>
      <c r="C2843" t="s">
        <v>330</v>
      </c>
      <c r="D2843" t="s">
        <v>332</v>
      </c>
      <c r="E2843" s="277">
        <v>25.96</v>
      </c>
    </row>
    <row r="2844" spans="1:5" x14ac:dyDescent="0.25">
      <c r="A2844">
        <v>2636</v>
      </c>
      <c r="B2844" t="s">
        <v>9877</v>
      </c>
      <c r="C2844" t="s">
        <v>330</v>
      </c>
      <c r="D2844" t="s">
        <v>332</v>
      </c>
      <c r="E2844" s="277">
        <v>1.67</v>
      </c>
    </row>
    <row r="2845" spans="1:5" x14ac:dyDescent="0.25">
      <c r="A2845">
        <v>2637</v>
      </c>
      <c r="B2845" t="s">
        <v>9878</v>
      </c>
      <c r="C2845" t="s">
        <v>330</v>
      </c>
      <c r="D2845" t="s">
        <v>332</v>
      </c>
      <c r="E2845" s="277">
        <v>1.78</v>
      </c>
    </row>
    <row r="2846" spans="1:5" x14ac:dyDescent="0.25">
      <c r="A2846">
        <v>2638</v>
      </c>
      <c r="B2846" t="s">
        <v>9879</v>
      </c>
      <c r="C2846" t="s">
        <v>330</v>
      </c>
      <c r="D2846" t="s">
        <v>332</v>
      </c>
      <c r="E2846" s="277">
        <v>2.0699999999999998</v>
      </c>
    </row>
    <row r="2847" spans="1:5" x14ac:dyDescent="0.25">
      <c r="A2847">
        <v>2639</v>
      </c>
      <c r="B2847" t="s">
        <v>9880</v>
      </c>
      <c r="C2847" t="s">
        <v>330</v>
      </c>
      <c r="D2847" t="s">
        <v>332</v>
      </c>
      <c r="E2847" s="277">
        <v>3.67</v>
      </c>
    </row>
    <row r="2848" spans="1:5" x14ac:dyDescent="0.25">
      <c r="A2848">
        <v>2644</v>
      </c>
      <c r="B2848" t="s">
        <v>9881</v>
      </c>
      <c r="C2848" t="s">
        <v>330</v>
      </c>
      <c r="D2848" t="s">
        <v>332</v>
      </c>
      <c r="E2848" s="277">
        <v>5.31</v>
      </c>
    </row>
    <row r="2849" spans="1:5" x14ac:dyDescent="0.25">
      <c r="A2849">
        <v>2643</v>
      </c>
      <c r="B2849" t="s">
        <v>9882</v>
      </c>
      <c r="C2849" t="s">
        <v>330</v>
      </c>
      <c r="D2849" t="s">
        <v>332</v>
      </c>
      <c r="E2849" s="277">
        <v>7.4</v>
      </c>
    </row>
    <row r="2850" spans="1:5" x14ac:dyDescent="0.25">
      <c r="A2850">
        <v>2640</v>
      </c>
      <c r="B2850" t="s">
        <v>9883</v>
      </c>
      <c r="C2850" t="s">
        <v>330</v>
      </c>
      <c r="D2850" t="s">
        <v>332</v>
      </c>
      <c r="E2850" s="277">
        <v>10.8</v>
      </c>
    </row>
    <row r="2851" spans="1:5" x14ac:dyDescent="0.25">
      <c r="A2851">
        <v>2642</v>
      </c>
      <c r="B2851" t="s">
        <v>9884</v>
      </c>
      <c r="C2851" t="s">
        <v>330</v>
      </c>
      <c r="D2851" t="s">
        <v>332</v>
      </c>
      <c r="E2851" s="277">
        <v>16.45</v>
      </c>
    </row>
    <row r="2852" spans="1:5" x14ac:dyDescent="0.25">
      <c r="A2852">
        <v>38943</v>
      </c>
      <c r="B2852" t="s">
        <v>9885</v>
      </c>
      <c r="C2852" t="s">
        <v>330</v>
      </c>
      <c r="D2852" t="s">
        <v>334</v>
      </c>
      <c r="E2852" s="277">
        <v>4.79</v>
      </c>
    </row>
    <row r="2853" spans="1:5" x14ac:dyDescent="0.25">
      <c r="A2853">
        <v>38944</v>
      </c>
      <c r="B2853" t="s">
        <v>9886</v>
      </c>
      <c r="C2853" t="s">
        <v>330</v>
      </c>
      <c r="D2853" t="s">
        <v>334</v>
      </c>
      <c r="E2853" s="277">
        <v>7.41</v>
      </c>
    </row>
    <row r="2854" spans="1:5" x14ac:dyDescent="0.25">
      <c r="A2854">
        <v>38945</v>
      </c>
      <c r="B2854" t="s">
        <v>9887</v>
      </c>
      <c r="C2854" t="s">
        <v>330</v>
      </c>
      <c r="D2854" t="s">
        <v>334</v>
      </c>
      <c r="E2854" s="277">
        <v>15.03</v>
      </c>
    </row>
    <row r="2855" spans="1:5" x14ac:dyDescent="0.25">
      <c r="A2855">
        <v>38946</v>
      </c>
      <c r="B2855" t="s">
        <v>9888</v>
      </c>
      <c r="C2855" t="s">
        <v>330</v>
      </c>
      <c r="D2855" t="s">
        <v>334</v>
      </c>
      <c r="E2855" s="277">
        <v>22.42</v>
      </c>
    </row>
    <row r="2856" spans="1:5" x14ac:dyDescent="0.25">
      <c r="A2856">
        <v>39308</v>
      </c>
      <c r="B2856" t="s">
        <v>9889</v>
      </c>
      <c r="C2856" t="s">
        <v>330</v>
      </c>
      <c r="D2856" t="s">
        <v>334</v>
      </c>
      <c r="E2856" s="277">
        <v>9.77</v>
      </c>
    </row>
    <row r="2857" spans="1:5" x14ac:dyDescent="0.25">
      <c r="A2857">
        <v>39309</v>
      </c>
      <c r="B2857" t="s">
        <v>9890</v>
      </c>
      <c r="C2857" t="s">
        <v>330</v>
      </c>
      <c r="D2857" t="s">
        <v>334</v>
      </c>
      <c r="E2857" s="277">
        <v>14.14</v>
      </c>
    </row>
    <row r="2858" spans="1:5" x14ac:dyDescent="0.25">
      <c r="A2858">
        <v>39310</v>
      </c>
      <c r="B2858" t="s">
        <v>9891</v>
      </c>
      <c r="C2858" t="s">
        <v>330</v>
      </c>
      <c r="D2858" t="s">
        <v>334</v>
      </c>
      <c r="E2858" s="277">
        <v>21.42</v>
      </c>
    </row>
    <row r="2859" spans="1:5" x14ac:dyDescent="0.25">
      <c r="A2859">
        <v>39311</v>
      </c>
      <c r="B2859" t="s">
        <v>9892</v>
      </c>
      <c r="C2859" t="s">
        <v>330</v>
      </c>
      <c r="D2859" t="s">
        <v>334</v>
      </c>
      <c r="E2859" s="277">
        <v>32.200000000000003</v>
      </c>
    </row>
    <row r="2860" spans="1:5" x14ac:dyDescent="0.25">
      <c r="A2860">
        <v>39855</v>
      </c>
      <c r="B2860" t="s">
        <v>9893</v>
      </c>
      <c r="C2860" t="s">
        <v>330</v>
      </c>
      <c r="D2860" t="s">
        <v>334</v>
      </c>
      <c r="E2860" s="277">
        <v>2.79</v>
      </c>
    </row>
    <row r="2861" spans="1:5" x14ac:dyDescent="0.25">
      <c r="A2861">
        <v>39856</v>
      </c>
      <c r="B2861" t="s">
        <v>9894</v>
      </c>
      <c r="C2861" t="s">
        <v>330</v>
      </c>
      <c r="D2861" t="s">
        <v>334</v>
      </c>
      <c r="E2861" s="277">
        <v>6.58</v>
      </c>
    </row>
    <row r="2862" spans="1:5" x14ac:dyDescent="0.25">
      <c r="A2862">
        <v>39857</v>
      </c>
      <c r="B2862" t="s">
        <v>9895</v>
      </c>
      <c r="C2862" t="s">
        <v>330</v>
      </c>
      <c r="D2862" t="s">
        <v>334</v>
      </c>
      <c r="E2862" s="277">
        <v>10.65</v>
      </c>
    </row>
    <row r="2863" spans="1:5" x14ac:dyDescent="0.25">
      <c r="A2863">
        <v>39858</v>
      </c>
      <c r="B2863" t="s">
        <v>9896</v>
      </c>
      <c r="C2863" t="s">
        <v>330</v>
      </c>
      <c r="D2863" t="s">
        <v>334</v>
      </c>
      <c r="E2863" s="277">
        <v>23.64</v>
      </c>
    </row>
    <row r="2864" spans="1:5" x14ac:dyDescent="0.25">
      <c r="A2864">
        <v>39859</v>
      </c>
      <c r="B2864" t="s">
        <v>9897</v>
      </c>
      <c r="C2864" t="s">
        <v>330</v>
      </c>
      <c r="D2864" t="s">
        <v>334</v>
      </c>
      <c r="E2864" s="277">
        <v>36.450000000000003</v>
      </c>
    </row>
    <row r="2865" spans="1:5" x14ac:dyDescent="0.25">
      <c r="A2865">
        <v>39860</v>
      </c>
      <c r="B2865" t="s">
        <v>9898</v>
      </c>
      <c r="C2865" t="s">
        <v>330</v>
      </c>
      <c r="D2865" t="s">
        <v>334</v>
      </c>
      <c r="E2865" s="277">
        <v>55.93</v>
      </c>
    </row>
    <row r="2866" spans="1:5" x14ac:dyDescent="0.25">
      <c r="A2866">
        <v>39861</v>
      </c>
      <c r="B2866" t="s">
        <v>9899</v>
      </c>
      <c r="C2866" t="s">
        <v>330</v>
      </c>
      <c r="D2866" t="s">
        <v>334</v>
      </c>
      <c r="E2866" s="277">
        <v>159.69</v>
      </c>
    </row>
    <row r="2867" spans="1:5" x14ac:dyDescent="0.25">
      <c r="A2867">
        <v>3867</v>
      </c>
      <c r="B2867" t="s">
        <v>9900</v>
      </c>
      <c r="C2867" t="s">
        <v>330</v>
      </c>
      <c r="D2867" t="s">
        <v>332</v>
      </c>
      <c r="E2867" s="277">
        <v>91.09</v>
      </c>
    </row>
    <row r="2868" spans="1:5" x14ac:dyDescent="0.25">
      <c r="A2868">
        <v>3861</v>
      </c>
      <c r="B2868" t="s">
        <v>9901</v>
      </c>
      <c r="C2868" t="s">
        <v>330</v>
      </c>
      <c r="D2868" t="s">
        <v>332</v>
      </c>
      <c r="E2868" s="277">
        <v>0.94</v>
      </c>
    </row>
    <row r="2869" spans="1:5" x14ac:dyDescent="0.25">
      <c r="A2869">
        <v>3904</v>
      </c>
      <c r="B2869" t="s">
        <v>9902</v>
      </c>
      <c r="C2869" t="s">
        <v>330</v>
      </c>
      <c r="D2869" t="s">
        <v>332</v>
      </c>
      <c r="E2869" s="277">
        <v>1</v>
      </c>
    </row>
    <row r="2870" spans="1:5" x14ac:dyDescent="0.25">
      <c r="A2870">
        <v>3903</v>
      </c>
      <c r="B2870" t="s">
        <v>9903</v>
      </c>
      <c r="C2870" t="s">
        <v>330</v>
      </c>
      <c r="D2870" t="s">
        <v>332</v>
      </c>
      <c r="E2870" s="277">
        <v>2.44</v>
      </c>
    </row>
    <row r="2871" spans="1:5" x14ac:dyDescent="0.25">
      <c r="A2871">
        <v>3862</v>
      </c>
      <c r="B2871" t="s">
        <v>9904</v>
      </c>
      <c r="C2871" t="s">
        <v>330</v>
      </c>
      <c r="D2871" t="s">
        <v>332</v>
      </c>
      <c r="E2871" s="277">
        <v>5.21</v>
      </c>
    </row>
    <row r="2872" spans="1:5" x14ac:dyDescent="0.25">
      <c r="A2872">
        <v>3863</v>
      </c>
      <c r="B2872" t="s">
        <v>9905</v>
      </c>
      <c r="C2872" t="s">
        <v>330</v>
      </c>
      <c r="D2872" t="s">
        <v>332</v>
      </c>
      <c r="E2872" s="277">
        <v>5.34</v>
      </c>
    </row>
    <row r="2873" spans="1:5" x14ac:dyDescent="0.25">
      <c r="A2873">
        <v>3864</v>
      </c>
      <c r="B2873" t="s">
        <v>9906</v>
      </c>
      <c r="C2873" t="s">
        <v>330</v>
      </c>
      <c r="D2873" t="s">
        <v>332</v>
      </c>
      <c r="E2873" s="277">
        <v>16.34</v>
      </c>
    </row>
    <row r="2874" spans="1:5" x14ac:dyDescent="0.25">
      <c r="A2874">
        <v>3865</v>
      </c>
      <c r="B2874" t="s">
        <v>9907</v>
      </c>
      <c r="C2874" t="s">
        <v>330</v>
      </c>
      <c r="D2874" t="s">
        <v>332</v>
      </c>
      <c r="E2874" s="277">
        <v>23.89</v>
      </c>
    </row>
    <row r="2875" spans="1:5" x14ac:dyDescent="0.25">
      <c r="A2875">
        <v>3866</v>
      </c>
      <c r="B2875" t="s">
        <v>9908</v>
      </c>
      <c r="C2875" t="s">
        <v>330</v>
      </c>
      <c r="D2875" t="s">
        <v>332</v>
      </c>
      <c r="E2875" s="277">
        <v>53.64</v>
      </c>
    </row>
    <row r="2876" spans="1:5" x14ac:dyDescent="0.25">
      <c r="A2876">
        <v>3878</v>
      </c>
      <c r="B2876" t="s">
        <v>9909</v>
      </c>
      <c r="C2876" t="s">
        <v>330</v>
      </c>
      <c r="D2876" t="s">
        <v>332</v>
      </c>
      <c r="E2876" s="277">
        <v>14.63</v>
      </c>
    </row>
    <row r="2877" spans="1:5" x14ac:dyDescent="0.25">
      <c r="A2877">
        <v>3883</v>
      </c>
      <c r="B2877" t="s">
        <v>13040</v>
      </c>
      <c r="C2877" t="s">
        <v>330</v>
      </c>
      <c r="D2877" t="s">
        <v>332</v>
      </c>
      <c r="E2877" s="277">
        <v>1.87</v>
      </c>
    </row>
    <row r="2878" spans="1:5" x14ac:dyDescent="0.25">
      <c r="A2878">
        <v>3876</v>
      </c>
      <c r="B2878" t="s">
        <v>13041</v>
      </c>
      <c r="C2878" t="s">
        <v>330</v>
      </c>
      <c r="D2878" t="s">
        <v>332</v>
      </c>
      <c r="E2878" s="277">
        <v>5.82</v>
      </c>
    </row>
    <row r="2879" spans="1:5" x14ac:dyDescent="0.25">
      <c r="A2879">
        <v>3884</v>
      </c>
      <c r="B2879" t="s">
        <v>13042</v>
      </c>
      <c r="C2879" t="s">
        <v>330</v>
      </c>
      <c r="D2879" t="s">
        <v>332</v>
      </c>
      <c r="E2879" s="277">
        <v>2.96</v>
      </c>
    </row>
    <row r="2880" spans="1:5" x14ac:dyDescent="0.25">
      <c r="A2880">
        <v>12892</v>
      </c>
      <c r="B2880" t="s">
        <v>9910</v>
      </c>
      <c r="C2880" t="s">
        <v>347</v>
      </c>
      <c r="D2880" t="s">
        <v>332</v>
      </c>
      <c r="E2880" s="277">
        <v>11.09</v>
      </c>
    </row>
    <row r="2881" spans="1:5" x14ac:dyDescent="0.25">
      <c r="A2881">
        <v>38447</v>
      </c>
      <c r="B2881" t="s">
        <v>13043</v>
      </c>
      <c r="C2881" t="s">
        <v>330</v>
      </c>
      <c r="D2881" t="s">
        <v>334</v>
      </c>
      <c r="E2881" s="277">
        <v>84.84</v>
      </c>
    </row>
    <row r="2882" spans="1:5" x14ac:dyDescent="0.25">
      <c r="A2882">
        <v>36320</v>
      </c>
      <c r="B2882" t="s">
        <v>13044</v>
      </c>
      <c r="C2882" t="s">
        <v>330</v>
      </c>
      <c r="D2882" t="s">
        <v>334</v>
      </c>
      <c r="E2882" s="277">
        <v>2.2799999999999998</v>
      </c>
    </row>
    <row r="2883" spans="1:5" x14ac:dyDescent="0.25">
      <c r="A2883">
        <v>36324</v>
      </c>
      <c r="B2883" t="s">
        <v>13045</v>
      </c>
      <c r="C2883" t="s">
        <v>330</v>
      </c>
      <c r="D2883" t="s">
        <v>334</v>
      </c>
      <c r="E2883" s="277">
        <v>2.08</v>
      </c>
    </row>
    <row r="2884" spans="1:5" x14ac:dyDescent="0.25">
      <c r="A2884">
        <v>38441</v>
      </c>
      <c r="B2884" t="s">
        <v>13046</v>
      </c>
      <c r="C2884" t="s">
        <v>330</v>
      </c>
      <c r="D2884" t="s">
        <v>334</v>
      </c>
      <c r="E2884" s="277">
        <v>3.73</v>
      </c>
    </row>
    <row r="2885" spans="1:5" x14ac:dyDescent="0.25">
      <c r="A2885">
        <v>38442</v>
      </c>
      <c r="B2885" t="s">
        <v>13047</v>
      </c>
      <c r="C2885" t="s">
        <v>330</v>
      </c>
      <c r="D2885" t="s">
        <v>334</v>
      </c>
      <c r="E2885" s="277">
        <v>10.6</v>
      </c>
    </row>
    <row r="2886" spans="1:5" x14ac:dyDescent="0.25">
      <c r="A2886">
        <v>38443</v>
      </c>
      <c r="B2886" t="s">
        <v>13048</v>
      </c>
      <c r="C2886" t="s">
        <v>330</v>
      </c>
      <c r="D2886" t="s">
        <v>334</v>
      </c>
      <c r="E2886" s="277">
        <v>12.86</v>
      </c>
    </row>
    <row r="2887" spans="1:5" x14ac:dyDescent="0.25">
      <c r="A2887">
        <v>38444</v>
      </c>
      <c r="B2887" t="s">
        <v>13049</v>
      </c>
      <c r="C2887" t="s">
        <v>330</v>
      </c>
      <c r="D2887" t="s">
        <v>334</v>
      </c>
      <c r="E2887" s="277">
        <v>21.6</v>
      </c>
    </row>
    <row r="2888" spans="1:5" x14ac:dyDescent="0.25">
      <c r="A2888">
        <v>38445</v>
      </c>
      <c r="B2888" t="s">
        <v>13050</v>
      </c>
      <c r="C2888" t="s">
        <v>330</v>
      </c>
      <c r="D2888" t="s">
        <v>334</v>
      </c>
      <c r="E2888" s="277">
        <v>40.049999999999997</v>
      </c>
    </row>
    <row r="2889" spans="1:5" x14ac:dyDescent="0.25">
      <c r="A2889">
        <v>38446</v>
      </c>
      <c r="B2889" t="s">
        <v>13051</v>
      </c>
      <c r="C2889" t="s">
        <v>330</v>
      </c>
      <c r="D2889" t="s">
        <v>334</v>
      </c>
      <c r="E2889" s="277">
        <v>65.55</v>
      </c>
    </row>
    <row r="2890" spans="1:5" x14ac:dyDescent="0.25">
      <c r="A2890">
        <v>3837</v>
      </c>
      <c r="B2890" t="s">
        <v>9911</v>
      </c>
      <c r="C2890" t="s">
        <v>330</v>
      </c>
      <c r="D2890" t="s">
        <v>334</v>
      </c>
      <c r="E2890" s="277">
        <v>47.73</v>
      </c>
    </row>
    <row r="2891" spans="1:5" x14ac:dyDescent="0.25">
      <c r="A2891">
        <v>3845</v>
      </c>
      <c r="B2891" t="s">
        <v>9912</v>
      </c>
      <c r="C2891" t="s">
        <v>330</v>
      </c>
      <c r="D2891" t="s">
        <v>334</v>
      </c>
      <c r="E2891" s="277">
        <v>17.43</v>
      </c>
    </row>
    <row r="2892" spans="1:5" x14ac:dyDescent="0.25">
      <c r="A2892">
        <v>11045</v>
      </c>
      <c r="B2892" t="s">
        <v>9913</v>
      </c>
      <c r="C2892" t="s">
        <v>330</v>
      </c>
      <c r="D2892" t="s">
        <v>334</v>
      </c>
      <c r="E2892" s="277">
        <v>33.630000000000003</v>
      </c>
    </row>
    <row r="2893" spans="1:5" x14ac:dyDescent="0.25">
      <c r="A2893">
        <v>20170</v>
      </c>
      <c r="B2893" t="s">
        <v>13052</v>
      </c>
      <c r="C2893" t="s">
        <v>330</v>
      </c>
      <c r="D2893" t="s">
        <v>332</v>
      </c>
      <c r="E2893" s="277">
        <v>13.82</v>
      </c>
    </row>
    <row r="2894" spans="1:5" x14ac:dyDescent="0.25">
      <c r="A2894">
        <v>20171</v>
      </c>
      <c r="B2894" t="s">
        <v>13053</v>
      </c>
      <c r="C2894" t="s">
        <v>330</v>
      </c>
      <c r="D2894" t="s">
        <v>332</v>
      </c>
      <c r="E2894" s="277">
        <v>39.840000000000003</v>
      </c>
    </row>
    <row r="2895" spans="1:5" x14ac:dyDescent="0.25">
      <c r="A2895">
        <v>20167</v>
      </c>
      <c r="B2895" t="s">
        <v>13054</v>
      </c>
      <c r="C2895" t="s">
        <v>330</v>
      </c>
      <c r="D2895" t="s">
        <v>332</v>
      </c>
      <c r="E2895" s="277">
        <v>5.01</v>
      </c>
    </row>
    <row r="2896" spans="1:5" x14ac:dyDescent="0.25">
      <c r="A2896">
        <v>20168</v>
      </c>
      <c r="B2896" t="s">
        <v>13055</v>
      </c>
      <c r="C2896" t="s">
        <v>330</v>
      </c>
      <c r="D2896" t="s">
        <v>332</v>
      </c>
      <c r="E2896" s="277">
        <v>10.31</v>
      </c>
    </row>
    <row r="2897" spans="1:5" x14ac:dyDescent="0.25">
      <c r="A2897">
        <v>20169</v>
      </c>
      <c r="B2897" t="s">
        <v>13056</v>
      </c>
      <c r="C2897" t="s">
        <v>330</v>
      </c>
      <c r="D2897" t="s">
        <v>332</v>
      </c>
      <c r="E2897" s="277">
        <v>12.03</v>
      </c>
    </row>
    <row r="2898" spans="1:5" x14ac:dyDescent="0.25">
      <c r="A2898">
        <v>3899</v>
      </c>
      <c r="B2898" t="s">
        <v>9914</v>
      </c>
      <c r="C2898" t="s">
        <v>330</v>
      </c>
      <c r="D2898" t="s">
        <v>332</v>
      </c>
      <c r="E2898" s="277">
        <v>6.67</v>
      </c>
    </row>
    <row r="2899" spans="1:5" x14ac:dyDescent="0.25">
      <c r="A2899">
        <v>38676</v>
      </c>
      <c r="B2899" t="s">
        <v>9915</v>
      </c>
      <c r="C2899" t="s">
        <v>330</v>
      </c>
      <c r="D2899" t="s">
        <v>332</v>
      </c>
      <c r="E2899" s="277">
        <v>33.39</v>
      </c>
    </row>
    <row r="2900" spans="1:5" x14ac:dyDescent="0.25">
      <c r="A2900">
        <v>3897</v>
      </c>
      <c r="B2900" t="s">
        <v>9916</v>
      </c>
      <c r="C2900" t="s">
        <v>330</v>
      </c>
      <c r="D2900" t="s">
        <v>332</v>
      </c>
      <c r="E2900" s="277">
        <v>1.63</v>
      </c>
    </row>
    <row r="2901" spans="1:5" x14ac:dyDescent="0.25">
      <c r="A2901">
        <v>3875</v>
      </c>
      <c r="B2901" t="s">
        <v>9917</v>
      </c>
      <c r="C2901" t="s">
        <v>330</v>
      </c>
      <c r="D2901" t="s">
        <v>332</v>
      </c>
      <c r="E2901" s="277">
        <v>3.36</v>
      </c>
    </row>
    <row r="2902" spans="1:5" x14ac:dyDescent="0.25">
      <c r="A2902">
        <v>3898</v>
      </c>
      <c r="B2902" t="s">
        <v>9918</v>
      </c>
      <c r="C2902" t="s">
        <v>330</v>
      </c>
      <c r="D2902" t="s">
        <v>332</v>
      </c>
      <c r="E2902" s="277">
        <v>6.83</v>
      </c>
    </row>
    <row r="2903" spans="1:5" x14ac:dyDescent="0.25">
      <c r="A2903">
        <v>3855</v>
      </c>
      <c r="B2903" t="s">
        <v>9919</v>
      </c>
      <c r="C2903" t="s">
        <v>330</v>
      </c>
      <c r="D2903" t="s">
        <v>332</v>
      </c>
      <c r="E2903" s="277">
        <v>6.32</v>
      </c>
    </row>
    <row r="2904" spans="1:5" x14ac:dyDescent="0.25">
      <c r="A2904">
        <v>3874</v>
      </c>
      <c r="B2904" t="s">
        <v>9920</v>
      </c>
      <c r="C2904" t="s">
        <v>330</v>
      </c>
      <c r="D2904" t="s">
        <v>332</v>
      </c>
      <c r="E2904" s="277">
        <v>7.32</v>
      </c>
    </row>
    <row r="2905" spans="1:5" x14ac:dyDescent="0.25">
      <c r="A2905">
        <v>3870</v>
      </c>
      <c r="B2905" t="s">
        <v>9921</v>
      </c>
      <c r="C2905" t="s">
        <v>330</v>
      </c>
      <c r="D2905" t="s">
        <v>332</v>
      </c>
      <c r="E2905" s="277">
        <v>8.0299999999999994</v>
      </c>
    </row>
    <row r="2906" spans="1:5" x14ac:dyDescent="0.25">
      <c r="A2906">
        <v>38678</v>
      </c>
      <c r="B2906" t="s">
        <v>9922</v>
      </c>
      <c r="C2906" t="s">
        <v>330</v>
      </c>
      <c r="D2906" t="s">
        <v>332</v>
      </c>
      <c r="E2906" s="277">
        <v>21.25</v>
      </c>
    </row>
    <row r="2907" spans="1:5" x14ac:dyDescent="0.25">
      <c r="A2907">
        <v>3859</v>
      </c>
      <c r="B2907" t="s">
        <v>9923</v>
      </c>
      <c r="C2907" t="s">
        <v>330</v>
      </c>
      <c r="D2907" t="s">
        <v>332</v>
      </c>
      <c r="E2907" s="277">
        <v>1.62</v>
      </c>
    </row>
    <row r="2908" spans="1:5" x14ac:dyDescent="0.25">
      <c r="A2908">
        <v>3856</v>
      </c>
      <c r="B2908" t="s">
        <v>9924</v>
      </c>
      <c r="C2908" t="s">
        <v>330</v>
      </c>
      <c r="D2908" t="s">
        <v>332</v>
      </c>
      <c r="E2908" s="277">
        <v>2.2400000000000002</v>
      </c>
    </row>
    <row r="2909" spans="1:5" x14ac:dyDescent="0.25">
      <c r="A2909">
        <v>3906</v>
      </c>
      <c r="B2909" t="s">
        <v>9925</v>
      </c>
      <c r="C2909" t="s">
        <v>330</v>
      </c>
      <c r="D2909" t="s">
        <v>332</v>
      </c>
      <c r="E2909" s="277">
        <v>1.85</v>
      </c>
    </row>
    <row r="2910" spans="1:5" x14ac:dyDescent="0.25">
      <c r="A2910">
        <v>3860</v>
      </c>
      <c r="B2910" t="s">
        <v>9926</v>
      </c>
      <c r="C2910" t="s">
        <v>330</v>
      </c>
      <c r="D2910" t="s">
        <v>332</v>
      </c>
      <c r="E2910" s="277">
        <v>5.51</v>
      </c>
    </row>
    <row r="2911" spans="1:5" x14ac:dyDescent="0.25">
      <c r="A2911">
        <v>3905</v>
      </c>
      <c r="B2911" t="s">
        <v>9927</v>
      </c>
      <c r="C2911" t="s">
        <v>330</v>
      </c>
      <c r="D2911" t="s">
        <v>332</v>
      </c>
      <c r="E2911" s="277">
        <v>12.63</v>
      </c>
    </row>
    <row r="2912" spans="1:5" x14ac:dyDescent="0.25">
      <c r="A2912">
        <v>3871</v>
      </c>
      <c r="B2912" t="s">
        <v>9928</v>
      </c>
      <c r="C2912" t="s">
        <v>330</v>
      </c>
      <c r="D2912" t="s">
        <v>332</v>
      </c>
      <c r="E2912" s="277">
        <v>22.35</v>
      </c>
    </row>
    <row r="2913" spans="1:5" x14ac:dyDescent="0.25">
      <c r="A2913">
        <v>37429</v>
      </c>
      <c r="B2913" t="s">
        <v>9929</v>
      </c>
      <c r="C2913" t="s">
        <v>330</v>
      </c>
      <c r="D2913" t="s">
        <v>334</v>
      </c>
      <c r="E2913" s="278">
        <v>2799.26</v>
      </c>
    </row>
    <row r="2914" spans="1:5" x14ac:dyDescent="0.25">
      <c r="A2914">
        <v>37426</v>
      </c>
      <c r="B2914" t="s">
        <v>9930</v>
      </c>
      <c r="C2914" t="s">
        <v>330</v>
      </c>
      <c r="D2914" t="s">
        <v>334</v>
      </c>
      <c r="E2914" s="277">
        <v>26.92</v>
      </c>
    </row>
    <row r="2915" spans="1:5" x14ac:dyDescent="0.25">
      <c r="A2915">
        <v>37427</v>
      </c>
      <c r="B2915" t="s">
        <v>9931</v>
      </c>
      <c r="C2915" t="s">
        <v>330</v>
      </c>
      <c r="D2915" t="s">
        <v>334</v>
      </c>
      <c r="E2915" s="277">
        <v>64.23</v>
      </c>
    </row>
    <row r="2916" spans="1:5" x14ac:dyDescent="0.25">
      <c r="A2916">
        <v>37424</v>
      </c>
      <c r="B2916" t="s">
        <v>9932</v>
      </c>
      <c r="C2916" t="s">
        <v>330</v>
      </c>
      <c r="D2916" t="s">
        <v>334</v>
      </c>
      <c r="E2916" s="277">
        <v>12.37</v>
      </c>
    </row>
    <row r="2917" spans="1:5" x14ac:dyDescent="0.25">
      <c r="A2917">
        <v>37428</v>
      </c>
      <c r="B2917" t="s">
        <v>9933</v>
      </c>
      <c r="C2917" t="s">
        <v>330</v>
      </c>
      <c r="D2917" t="s">
        <v>334</v>
      </c>
      <c r="E2917" s="277">
        <v>221.36</v>
      </c>
    </row>
    <row r="2918" spans="1:5" x14ac:dyDescent="0.25">
      <c r="A2918">
        <v>37425</v>
      </c>
      <c r="B2918" t="s">
        <v>9934</v>
      </c>
      <c r="C2918" t="s">
        <v>330</v>
      </c>
      <c r="D2918" t="s">
        <v>334</v>
      </c>
      <c r="E2918" s="277">
        <v>13.34</v>
      </c>
    </row>
    <row r="2919" spans="1:5" x14ac:dyDescent="0.25">
      <c r="A2919">
        <v>11519</v>
      </c>
      <c r="B2919" t="s">
        <v>9935</v>
      </c>
      <c r="C2919" t="s">
        <v>347</v>
      </c>
      <c r="D2919" t="s">
        <v>332</v>
      </c>
      <c r="E2919" s="277">
        <v>74.84</v>
      </c>
    </row>
    <row r="2920" spans="1:5" x14ac:dyDescent="0.25">
      <c r="A2920">
        <v>11520</v>
      </c>
      <c r="B2920" t="s">
        <v>9936</v>
      </c>
      <c r="C2920" t="s">
        <v>347</v>
      </c>
      <c r="D2920" t="s">
        <v>332</v>
      </c>
      <c r="E2920" s="277">
        <v>34.6</v>
      </c>
    </row>
    <row r="2921" spans="1:5" x14ac:dyDescent="0.25">
      <c r="A2921">
        <v>11518</v>
      </c>
      <c r="B2921" t="s">
        <v>9937</v>
      </c>
      <c r="C2921" t="s">
        <v>347</v>
      </c>
      <c r="D2921" t="s">
        <v>332</v>
      </c>
      <c r="E2921" s="277">
        <v>125.81</v>
      </c>
    </row>
    <row r="2922" spans="1:5" x14ac:dyDescent="0.25">
      <c r="A2922">
        <v>38473</v>
      </c>
      <c r="B2922" t="s">
        <v>9938</v>
      </c>
      <c r="C2922" t="s">
        <v>330</v>
      </c>
      <c r="D2922" t="s">
        <v>332</v>
      </c>
      <c r="E2922" s="277">
        <v>127.52</v>
      </c>
    </row>
    <row r="2923" spans="1:5" x14ac:dyDescent="0.25">
      <c r="A2923">
        <v>4244</v>
      </c>
      <c r="B2923" t="s">
        <v>9939</v>
      </c>
      <c r="C2923" t="s">
        <v>341</v>
      </c>
      <c r="D2923" t="s">
        <v>332</v>
      </c>
      <c r="E2923" s="277">
        <v>17.62</v>
      </c>
    </row>
    <row r="2924" spans="1:5" x14ac:dyDescent="0.25">
      <c r="A2924">
        <v>40977</v>
      </c>
      <c r="B2924" t="s">
        <v>9940</v>
      </c>
      <c r="C2924" t="s">
        <v>342</v>
      </c>
      <c r="D2924" t="s">
        <v>332</v>
      </c>
      <c r="E2924" s="278">
        <v>3098.26</v>
      </c>
    </row>
    <row r="2925" spans="1:5" x14ac:dyDescent="0.25">
      <c r="A2925">
        <v>4115</v>
      </c>
      <c r="B2925" t="s">
        <v>9941</v>
      </c>
      <c r="C2925" t="s">
        <v>335</v>
      </c>
      <c r="D2925" t="s">
        <v>332</v>
      </c>
      <c r="E2925" s="277">
        <v>25.3</v>
      </c>
    </row>
    <row r="2926" spans="1:5" x14ac:dyDescent="0.25">
      <c r="A2926">
        <v>4119</v>
      </c>
      <c r="B2926" t="s">
        <v>9942</v>
      </c>
      <c r="C2926" t="s">
        <v>335</v>
      </c>
      <c r="D2926" t="s">
        <v>332</v>
      </c>
      <c r="E2926" s="277">
        <v>51.1</v>
      </c>
    </row>
    <row r="2927" spans="1:5" x14ac:dyDescent="0.25">
      <c r="A2927">
        <v>2794</v>
      </c>
      <c r="B2927" t="s">
        <v>9943</v>
      </c>
      <c r="C2927" t="s">
        <v>335</v>
      </c>
      <c r="D2927" t="s">
        <v>332</v>
      </c>
      <c r="E2927" s="277">
        <v>135.55000000000001</v>
      </c>
    </row>
    <row r="2928" spans="1:5" x14ac:dyDescent="0.25">
      <c r="A2928">
        <v>2788</v>
      </c>
      <c r="B2928" t="s">
        <v>9944</v>
      </c>
      <c r="C2928" t="s">
        <v>335</v>
      </c>
      <c r="D2928" t="s">
        <v>332</v>
      </c>
      <c r="E2928" s="277">
        <v>197.47</v>
      </c>
    </row>
    <row r="2929" spans="1:5" x14ac:dyDescent="0.25">
      <c r="A2929">
        <v>4006</v>
      </c>
      <c r="B2929" t="s">
        <v>9945</v>
      </c>
      <c r="C2929" t="s">
        <v>340</v>
      </c>
      <c r="D2929" t="s">
        <v>332</v>
      </c>
      <c r="E2929" s="278">
        <v>1900.38</v>
      </c>
    </row>
    <row r="2930" spans="1:5" x14ac:dyDescent="0.25">
      <c r="A2930">
        <v>36151</v>
      </c>
      <c r="B2930" t="s">
        <v>9946</v>
      </c>
      <c r="C2930" t="s">
        <v>330</v>
      </c>
      <c r="D2930" t="s">
        <v>332</v>
      </c>
      <c r="E2930" s="277">
        <v>24.66</v>
      </c>
    </row>
    <row r="2931" spans="1:5" x14ac:dyDescent="0.25">
      <c r="A2931">
        <v>37457</v>
      </c>
      <c r="B2931" t="s">
        <v>9947</v>
      </c>
      <c r="C2931" t="s">
        <v>335</v>
      </c>
      <c r="D2931" t="s">
        <v>332</v>
      </c>
      <c r="E2931" s="277">
        <v>3.7</v>
      </c>
    </row>
    <row r="2932" spans="1:5" x14ac:dyDescent="0.25">
      <c r="A2932">
        <v>37456</v>
      </c>
      <c r="B2932" t="s">
        <v>9948</v>
      </c>
      <c r="C2932" t="s">
        <v>335</v>
      </c>
      <c r="D2932" t="s">
        <v>332</v>
      </c>
      <c r="E2932" s="277">
        <v>1.95</v>
      </c>
    </row>
    <row r="2933" spans="1:5" x14ac:dyDescent="0.25">
      <c r="A2933">
        <v>37461</v>
      </c>
      <c r="B2933" t="s">
        <v>9949</v>
      </c>
      <c r="C2933" t="s">
        <v>335</v>
      </c>
      <c r="D2933" t="s">
        <v>332</v>
      </c>
      <c r="E2933" s="277">
        <v>13.74</v>
      </c>
    </row>
    <row r="2934" spans="1:5" x14ac:dyDescent="0.25">
      <c r="A2934">
        <v>37460</v>
      </c>
      <c r="B2934" t="s">
        <v>9950</v>
      </c>
      <c r="C2934" t="s">
        <v>335</v>
      </c>
      <c r="D2934" t="s">
        <v>332</v>
      </c>
      <c r="E2934" s="277">
        <v>18.760000000000002</v>
      </c>
    </row>
    <row r="2935" spans="1:5" x14ac:dyDescent="0.25">
      <c r="A2935">
        <v>37458</v>
      </c>
      <c r="B2935" t="s">
        <v>9951</v>
      </c>
      <c r="C2935" t="s">
        <v>335</v>
      </c>
      <c r="D2935" t="s">
        <v>331</v>
      </c>
      <c r="E2935" s="277">
        <v>5.5</v>
      </c>
    </row>
    <row r="2936" spans="1:5" x14ac:dyDescent="0.25">
      <c r="A2936">
        <v>37454</v>
      </c>
      <c r="B2936" t="s">
        <v>9952</v>
      </c>
      <c r="C2936" t="s">
        <v>335</v>
      </c>
      <c r="D2936" t="s">
        <v>332</v>
      </c>
      <c r="E2936" s="277">
        <v>1.44</v>
      </c>
    </row>
    <row r="2937" spans="1:5" x14ac:dyDescent="0.25">
      <c r="A2937">
        <v>37455</v>
      </c>
      <c r="B2937" t="s">
        <v>9953</v>
      </c>
      <c r="C2937" t="s">
        <v>335</v>
      </c>
      <c r="D2937" t="s">
        <v>332</v>
      </c>
      <c r="E2937" s="277">
        <v>2.4300000000000002</v>
      </c>
    </row>
    <row r="2938" spans="1:5" x14ac:dyDescent="0.25">
      <c r="A2938">
        <v>37459</v>
      </c>
      <c r="B2938" t="s">
        <v>9954</v>
      </c>
      <c r="C2938" t="s">
        <v>335</v>
      </c>
      <c r="D2938" t="s">
        <v>332</v>
      </c>
      <c r="E2938" s="277">
        <v>7.72</v>
      </c>
    </row>
    <row r="2939" spans="1:5" x14ac:dyDescent="0.25">
      <c r="A2939">
        <v>21029</v>
      </c>
      <c r="B2939" t="s">
        <v>9955</v>
      </c>
      <c r="C2939" t="s">
        <v>330</v>
      </c>
      <c r="D2939" t="s">
        <v>331</v>
      </c>
      <c r="E2939" s="277">
        <v>347</v>
      </c>
    </row>
    <row r="2940" spans="1:5" x14ac:dyDescent="0.25">
      <c r="A2940">
        <v>21030</v>
      </c>
      <c r="B2940" t="s">
        <v>9956</v>
      </c>
      <c r="C2940" t="s">
        <v>330</v>
      </c>
      <c r="D2940" t="s">
        <v>332</v>
      </c>
      <c r="E2940" s="277">
        <v>427.73</v>
      </c>
    </row>
    <row r="2941" spans="1:5" x14ac:dyDescent="0.25">
      <c r="A2941">
        <v>21031</v>
      </c>
      <c r="B2941" t="s">
        <v>9957</v>
      </c>
      <c r="C2941" t="s">
        <v>330</v>
      </c>
      <c r="D2941" t="s">
        <v>332</v>
      </c>
      <c r="E2941" s="277">
        <v>532.52</v>
      </c>
    </row>
    <row r="2942" spans="1:5" x14ac:dyDescent="0.25">
      <c r="A2942">
        <v>21032</v>
      </c>
      <c r="B2942" t="s">
        <v>9958</v>
      </c>
      <c r="C2942" t="s">
        <v>330</v>
      </c>
      <c r="D2942" t="s">
        <v>332</v>
      </c>
      <c r="E2942" s="277">
        <v>568.59</v>
      </c>
    </row>
    <row r="2943" spans="1:5" x14ac:dyDescent="0.25">
      <c r="A2943">
        <v>37527</v>
      </c>
      <c r="B2943" t="s">
        <v>9959</v>
      </c>
      <c r="C2943" t="s">
        <v>330</v>
      </c>
      <c r="D2943" t="s">
        <v>332</v>
      </c>
      <c r="E2943" s="277">
        <v>513.62</v>
      </c>
    </row>
    <row r="2944" spans="1:5" x14ac:dyDescent="0.25">
      <c r="A2944">
        <v>37528</v>
      </c>
      <c r="B2944" t="s">
        <v>9960</v>
      </c>
      <c r="C2944" t="s">
        <v>330</v>
      </c>
      <c r="D2944" t="s">
        <v>332</v>
      </c>
      <c r="E2944" s="277">
        <v>612.4</v>
      </c>
    </row>
    <row r="2945" spans="1:5" x14ac:dyDescent="0.25">
      <c r="A2945">
        <v>37529</v>
      </c>
      <c r="B2945" t="s">
        <v>9961</v>
      </c>
      <c r="C2945" t="s">
        <v>330</v>
      </c>
      <c r="D2945" t="s">
        <v>332</v>
      </c>
      <c r="E2945" s="277">
        <v>618.41</v>
      </c>
    </row>
    <row r="2946" spans="1:5" x14ac:dyDescent="0.25">
      <c r="A2946">
        <v>37530</v>
      </c>
      <c r="B2946" t="s">
        <v>9962</v>
      </c>
      <c r="C2946" t="s">
        <v>330</v>
      </c>
      <c r="D2946" t="s">
        <v>332</v>
      </c>
      <c r="E2946" s="277">
        <v>807.37</v>
      </c>
    </row>
    <row r="2947" spans="1:5" x14ac:dyDescent="0.25">
      <c r="A2947">
        <v>21034</v>
      </c>
      <c r="B2947" t="s">
        <v>9963</v>
      </c>
      <c r="C2947" t="s">
        <v>330</v>
      </c>
      <c r="D2947" t="s">
        <v>332</v>
      </c>
      <c r="E2947" s="277">
        <v>688.84</v>
      </c>
    </row>
    <row r="2948" spans="1:5" x14ac:dyDescent="0.25">
      <c r="A2948">
        <v>37531</v>
      </c>
      <c r="B2948" t="s">
        <v>9964</v>
      </c>
      <c r="C2948" t="s">
        <v>330</v>
      </c>
      <c r="D2948" t="s">
        <v>332</v>
      </c>
      <c r="E2948" s="277">
        <v>867.5</v>
      </c>
    </row>
    <row r="2949" spans="1:5" x14ac:dyDescent="0.25">
      <c r="A2949">
        <v>21036</v>
      </c>
      <c r="B2949" t="s">
        <v>9965</v>
      </c>
      <c r="C2949" t="s">
        <v>330</v>
      </c>
      <c r="D2949" t="s">
        <v>332</v>
      </c>
      <c r="E2949" s="278">
        <v>1054.74</v>
      </c>
    </row>
    <row r="2950" spans="1:5" x14ac:dyDescent="0.25">
      <c r="A2950">
        <v>21037</v>
      </c>
      <c r="B2950" t="s">
        <v>9966</v>
      </c>
      <c r="C2950" t="s">
        <v>330</v>
      </c>
      <c r="D2950" t="s">
        <v>332</v>
      </c>
      <c r="E2950" s="278">
        <v>1202.47</v>
      </c>
    </row>
    <row r="2951" spans="1:5" x14ac:dyDescent="0.25">
      <c r="A2951">
        <v>20185</v>
      </c>
      <c r="B2951" t="s">
        <v>9967</v>
      </c>
      <c r="C2951" t="s">
        <v>335</v>
      </c>
      <c r="D2951" t="s">
        <v>332</v>
      </c>
      <c r="E2951" s="277">
        <v>22.34</v>
      </c>
    </row>
    <row r="2952" spans="1:5" x14ac:dyDescent="0.25">
      <c r="A2952">
        <v>20260</v>
      </c>
      <c r="B2952" t="s">
        <v>9968</v>
      </c>
      <c r="C2952" t="s">
        <v>330</v>
      </c>
      <c r="D2952" t="s">
        <v>332</v>
      </c>
      <c r="E2952" s="277">
        <v>17.96</v>
      </c>
    </row>
    <row r="2953" spans="1:5" x14ac:dyDescent="0.25">
      <c r="A2953">
        <v>37523</v>
      </c>
      <c r="B2953" t="s">
        <v>9969</v>
      </c>
      <c r="C2953" t="s">
        <v>330</v>
      </c>
      <c r="D2953" t="s">
        <v>334</v>
      </c>
      <c r="E2953" s="278">
        <v>469601.78</v>
      </c>
    </row>
    <row r="2954" spans="1:5" x14ac:dyDescent="0.25">
      <c r="A2954">
        <v>37515</v>
      </c>
      <c r="B2954" t="s">
        <v>9970</v>
      </c>
      <c r="C2954" t="s">
        <v>330</v>
      </c>
      <c r="D2954" t="s">
        <v>334</v>
      </c>
      <c r="E2954" s="278">
        <v>417500</v>
      </c>
    </row>
    <row r="2955" spans="1:5" x14ac:dyDescent="0.25">
      <c r="A2955">
        <v>12899</v>
      </c>
      <c r="B2955" t="s">
        <v>9971</v>
      </c>
      <c r="C2955" t="s">
        <v>330</v>
      </c>
      <c r="D2955" t="s">
        <v>334</v>
      </c>
      <c r="E2955" s="277">
        <v>111.4</v>
      </c>
    </row>
    <row r="2956" spans="1:5" x14ac:dyDescent="0.25">
      <c r="A2956">
        <v>12898</v>
      </c>
      <c r="B2956" t="s">
        <v>9972</v>
      </c>
      <c r="C2956" t="s">
        <v>330</v>
      </c>
      <c r="D2956" t="s">
        <v>334</v>
      </c>
      <c r="E2956" s="277">
        <v>176.71</v>
      </c>
    </row>
    <row r="2957" spans="1:5" x14ac:dyDescent="0.25">
      <c r="A2957">
        <v>42528</v>
      </c>
      <c r="B2957" t="s">
        <v>9973</v>
      </c>
      <c r="C2957" t="s">
        <v>333</v>
      </c>
      <c r="D2957" t="s">
        <v>334</v>
      </c>
      <c r="E2957" s="277">
        <v>8.8699999999999992</v>
      </c>
    </row>
    <row r="2958" spans="1:5" x14ac:dyDescent="0.25">
      <c r="A2958">
        <v>39696</v>
      </c>
      <c r="B2958" t="s">
        <v>9974</v>
      </c>
      <c r="C2958" t="s">
        <v>333</v>
      </c>
      <c r="D2958" t="s">
        <v>334</v>
      </c>
      <c r="E2958" s="277">
        <v>6.24</v>
      </c>
    </row>
    <row r="2959" spans="1:5" x14ac:dyDescent="0.25">
      <c r="A2959">
        <v>39700</v>
      </c>
      <c r="B2959" t="s">
        <v>9975</v>
      </c>
      <c r="C2959" t="s">
        <v>333</v>
      </c>
      <c r="D2959" t="s">
        <v>332</v>
      </c>
      <c r="E2959" s="277">
        <v>27.39</v>
      </c>
    </row>
    <row r="2960" spans="1:5" x14ac:dyDescent="0.25">
      <c r="A2960">
        <v>11621</v>
      </c>
      <c r="B2960" t="s">
        <v>9976</v>
      </c>
      <c r="C2960" t="s">
        <v>333</v>
      </c>
      <c r="D2960" t="s">
        <v>332</v>
      </c>
      <c r="E2960" s="277">
        <v>54.5</v>
      </c>
    </row>
    <row r="2961" spans="1:5" x14ac:dyDescent="0.25">
      <c r="A2961">
        <v>4014</v>
      </c>
      <c r="B2961" t="s">
        <v>9977</v>
      </c>
      <c r="C2961" t="s">
        <v>333</v>
      </c>
      <c r="D2961" t="s">
        <v>332</v>
      </c>
      <c r="E2961" s="277">
        <v>56.39</v>
      </c>
    </row>
    <row r="2962" spans="1:5" x14ac:dyDescent="0.25">
      <c r="A2962">
        <v>4015</v>
      </c>
      <c r="B2962" t="s">
        <v>9978</v>
      </c>
      <c r="C2962" t="s">
        <v>333</v>
      </c>
      <c r="D2962" t="s">
        <v>332</v>
      </c>
      <c r="E2962" s="277">
        <v>69.25</v>
      </c>
    </row>
    <row r="2963" spans="1:5" x14ac:dyDescent="0.25">
      <c r="A2963">
        <v>4017</v>
      </c>
      <c r="B2963" t="s">
        <v>9979</v>
      </c>
      <c r="C2963" t="s">
        <v>333</v>
      </c>
      <c r="D2963" t="s">
        <v>332</v>
      </c>
      <c r="E2963" s="277">
        <v>100.77</v>
      </c>
    </row>
    <row r="2964" spans="1:5" x14ac:dyDescent="0.25">
      <c r="A2964">
        <v>4016</v>
      </c>
      <c r="B2964" t="s">
        <v>9980</v>
      </c>
      <c r="C2964" t="s">
        <v>333</v>
      </c>
      <c r="D2964" t="s">
        <v>331</v>
      </c>
      <c r="E2964" s="277">
        <v>39.799999999999997</v>
      </c>
    </row>
    <row r="2965" spans="1:5" x14ac:dyDescent="0.25">
      <c r="A2965">
        <v>39699</v>
      </c>
      <c r="B2965" t="s">
        <v>9981</v>
      </c>
      <c r="C2965" t="s">
        <v>333</v>
      </c>
      <c r="D2965" t="s">
        <v>332</v>
      </c>
      <c r="E2965" s="277">
        <v>19.170000000000002</v>
      </c>
    </row>
    <row r="2966" spans="1:5" x14ac:dyDescent="0.25">
      <c r="A2966">
        <v>38544</v>
      </c>
      <c r="B2966" t="s">
        <v>9982</v>
      </c>
      <c r="C2966" t="s">
        <v>333</v>
      </c>
      <c r="D2966" t="s">
        <v>332</v>
      </c>
      <c r="E2966" s="277">
        <v>10.210000000000001</v>
      </c>
    </row>
    <row r="2967" spans="1:5" x14ac:dyDescent="0.25">
      <c r="A2967">
        <v>38545</v>
      </c>
      <c r="B2967" t="s">
        <v>9983</v>
      </c>
      <c r="C2967" t="s">
        <v>333</v>
      </c>
      <c r="D2967" t="s">
        <v>332</v>
      </c>
      <c r="E2967" s="277">
        <v>6.56</v>
      </c>
    </row>
    <row r="2968" spans="1:5" x14ac:dyDescent="0.25">
      <c r="A2968">
        <v>42527</v>
      </c>
      <c r="B2968" t="s">
        <v>9984</v>
      </c>
      <c r="C2968" t="s">
        <v>333</v>
      </c>
      <c r="D2968" t="s">
        <v>334</v>
      </c>
      <c r="E2968" s="277">
        <v>23.44</v>
      </c>
    </row>
    <row r="2969" spans="1:5" x14ac:dyDescent="0.25">
      <c r="A2969">
        <v>39323</v>
      </c>
      <c r="B2969" t="s">
        <v>9985</v>
      </c>
      <c r="C2969" t="s">
        <v>333</v>
      </c>
      <c r="D2969" t="s">
        <v>332</v>
      </c>
      <c r="E2969" s="277">
        <v>25.04</v>
      </c>
    </row>
    <row r="2970" spans="1:5" x14ac:dyDescent="0.25">
      <c r="A2970">
        <v>626</v>
      </c>
      <c r="B2970" t="s">
        <v>9986</v>
      </c>
      <c r="C2970" t="s">
        <v>336</v>
      </c>
      <c r="D2970" t="s">
        <v>331</v>
      </c>
      <c r="E2970" s="277">
        <v>18.78</v>
      </c>
    </row>
    <row r="2971" spans="1:5" x14ac:dyDescent="0.25">
      <c r="A2971">
        <v>44504</v>
      </c>
      <c r="B2971" t="s">
        <v>9987</v>
      </c>
      <c r="C2971" t="s">
        <v>333</v>
      </c>
      <c r="D2971" t="s">
        <v>334</v>
      </c>
      <c r="E2971" s="277">
        <v>14.13</v>
      </c>
    </row>
    <row r="2972" spans="1:5" x14ac:dyDescent="0.25">
      <c r="A2972">
        <v>44505</v>
      </c>
      <c r="B2972" t="s">
        <v>9988</v>
      </c>
      <c r="C2972" t="s">
        <v>333</v>
      </c>
      <c r="D2972" t="s">
        <v>334</v>
      </c>
      <c r="E2972" s="277">
        <v>21.32</v>
      </c>
    </row>
    <row r="2973" spans="1:5" x14ac:dyDescent="0.25">
      <c r="A2973">
        <v>44506</v>
      </c>
      <c r="B2973" t="s">
        <v>9989</v>
      </c>
      <c r="C2973" t="s">
        <v>333</v>
      </c>
      <c r="D2973" t="s">
        <v>334</v>
      </c>
      <c r="E2973" s="277">
        <v>22.63</v>
      </c>
    </row>
    <row r="2974" spans="1:5" x14ac:dyDescent="0.25">
      <c r="A2974">
        <v>44507</v>
      </c>
      <c r="B2974" t="s">
        <v>9990</v>
      </c>
      <c r="C2974" t="s">
        <v>333</v>
      </c>
      <c r="D2974" t="s">
        <v>334</v>
      </c>
      <c r="E2974" s="277">
        <v>28.28</v>
      </c>
    </row>
    <row r="2975" spans="1:5" x14ac:dyDescent="0.25">
      <c r="A2975">
        <v>44508</v>
      </c>
      <c r="B2975" t="s">
        <v>9991</v>
      </c>
      <c r="C2975" t="s">
        <v>333</v>
      </c>
      <c r="D2975" t="s">
        <v>334</v>
      </c>
      <c r="E2975" s="277">
        <v>42.41</v>
      </c>
    </row>
    <row r="2976" spans="1:5" x14ac:dyDescent="0.25">
      <c r="A2976">
        <v>44509</v>
      </c>
      <c r="B2976" t="s">
        <v>9992</v>
      </c>
      <c r="C2976" t="s">
        <v>333</v>
      </c>
      <c r="D2976" t="s">
        <v>334</v>
      </c>
      <c r="E2976" s="277">
        <v>56.82</v>
      </c>
    </row>
    <row r="2977" spans="1:5" x14ac:dyDescent="0.25">
      <c r="A2977">
        <v>44510</v>
      </c>
      <c r="B2977" t="s">
        <v>9993</v>
      </c>
      <c r="C2977" t="s">
        <v>333</v>
      </c>
      <c r="D2977" t="s">
        <v>334</v>
      </c>
      <c r="E2977" s="277">
        <v>70.55</v>
      </c>
    </row>
    <row r="2978" spans="1:5" x14ac:dyDescent="0.25">
      <c r="A2978">
        <v>44512</v>
      </c>
      <c r="B2978" t="s">
        <v>9994</v>
      </c>
      <c r="C2978" t="s">
        <v>333</v>
      </c>
      <c r="D2978" t="s">
        <v>334</v>
      </c>
      <c r="E2978" s="277">
        <v>15.74</v>
      </c>
    </row>
    <row r="2979" spans="1:5" x14ac:dyDescent="0.25">
      <c r="A2979">
        <v>44513</v>
      </c>
      <c r="B2979" t="s">
        <v>9995</v>
      </c>
      <c r="C2979" t="s">
        <v>333</v>
      </c>
      <c r="D2979" t="s">
        <v>334</v>
      </c>
      <c r="E2979" s="277">
        <v>22.23</v>
      </c>
    </row>
    <row r="2980" spans="1:5" x14ac:dyDescent="0.25">
      <c r="A2980">
        <v>44514</v>
      </c>
      <c r="B2980" t="s">
        <v>9996</v>
      </c>
      <c r="C2980" t="s">
        <v>333</v>
      </c>
      <c r="D2980" t="s">
        <v>334</v>
      </c>
      <c r="E2980" s="277">
        <v>25.19</v>
      </c>
    </row>
    <row r="2981" spans="1:5" x14ac:dyDescent="0.25">
      <c r="A2981">
        <v>44515</v>
      </c>
      <c r="B2981" t="s">
        <v>9997</v>
      </c>
      <c r="C2981" t="s">
        <v>333</v>
      </c>
      <c r="D2981" t="s">
        <v>334</v>
      </c>
      <c r="E2981" s="277">
        <v>30.94</v>
      </c>
    </row>
    <row r="2982" spans="1:5" x14ac:dyDescent="0.25">
      <c r="A2982">
        <v>44511</v>
      </c>
      <c r="B2982" t="s">
        <v>9998</v>
      </c>
      <c r="C2982" t="s">
        <v>333</v>
      </c>
      <c r="D2982" t="s">
        <v>334</v>
      </c>
      <c r="E2982" s="277">
        <v>45.8</v>
      </c>
    </row>
    <row r="2983" spans="1:5" x14ac:dyDescent="0.25">
      <c r="A2983">
        <v>44516</v>
      </c>
      <c r="B2983" t="s">
        <v>9999</v>
      </c>
      <c r="C2983" t="s">
        <v>333</v>
      </c>
      <c r="D2983" t="s">
        <v>334</v>
      </c>
      <c r="E2983" s="277">
        <v>61.9</v>
      </c>
    </row>
    <row r="2984" spans="1:5" x14ac:dyDescent="0.25">
      <c r="A2984">
        <v>44517</v>
      </c>
      <c r="B2984" t="s">
        <v>10000</v>
      </c>
      <c r="C2984" t="s">
        <v>333</v>
      </c>
      <c r="D2984" t="s">
        <v>334</v>
      </c>
      <c r="E2984" s="277">
        <v>77.2</v>
      </c>
    </row>
    <row r="2985" spans="1:5" x14ac:dyDescent="0.25">
      <c r="A2985">
        <v>11479</v>
      </c>
      <c r="B2985" t="s">
        <v>10001</v>
      </c>
      <c r="C2985" t="s">
        <v>330</v>
      </c>
      <c r="D2985" t="s">
        <v>332</v>
      </c>
      <c r="E2985" s="277">
        <v>52.55</v>
      </c>
    </row>
    <row r="2986" spans="1:5" x14ac:dyDescent="0.25">
      <c r="A2986">
        <v>11481</v>
      </c>
      <c r="B2986" t="s">
        <v>10002</v>
      </c>
      <c r="C2986" t="s">
        <v>330</v>
      </c>
      <c r="D2986" t="s">
        <v>332</v>
      </c>
      <c r="E2986" s="277">
        <v>47.54</v>
      </c>
    </row>
    <row r="2987" spans="1:5" x14ac:dyDescent="0.25">
      <c r="A2987">
        <v>43609</v>
      </c>
      <c r="B2987" t="s">
        <v>10003</v>
      </c>
      <c r="C2987" t="s">
        <v>330</v>
      </c>
      <c r="D2987" t="s">
        <v>332</v>
      </c>
      <c r="E2987" s="277">
        <v>47.54</v>
      </c>
    </row>
    <row r="2988" spans="1:5" x14ac:dyDescent="0.25">
      <c r="A2988">
        <v>11478</v>
      </c>
      <c r="B2988" t="s">
        <v>10004</v>
      </c>
      <c r="C2988" t="s">
        <v>330</v>
      </c>
      <c r="D2988" t="s">
        <v>332</v>
      </c>
      <c r="E2988" s="277">
        <v>90.16</v>
      </c>
    </row>
    <row r="2989" spans="1:5" x14ac:dyDescent="0.25">
      <c r="A2989">
        <v>43608</v>
      </c>
      <c r="B2989" t="s">
        <v>10005</v>
      </c>
      <c r="C2989" t="s">
        <v>330</v>
      </c>
      <c r="D2989" t="s">
        <v>332</v>
      </c>
      <c r="E2989" s="277">
        <v>68.8</v>
      </c>
    </row>
    <row r="2990" spans="1:5" x14ac:dyDescent="0.25">
      <c r="A2990">
        <v>11476</v>
      </c>
      <c r="B2990" t="s">
        <v>10006</v>
      </c>
      <c r="C2990" t="s">
        <v>330</v>
      </c>
      <c r="D2990" t="s">
        <v>332</v>
      </c>
      <c r="E2990" s="277">
        <v>68.8</v>
      </c>
    </row>
    <row r="2991" spans="1:5" x14ac:dyDescent="0.25">
      <c r="A2991">
        <v>40637</v>
      </c>
      <c r="B2991" t="s">
        <v>10007</v>
      </c>
      <c r="C2991" t="s">
        <v>330</v>
      </c>
      <c r="D2991" t="s">
        <v>334</v>
      </c>
      <c r="E2991" s="278">
        <v>725729.26</v>
      </c>
    </row>
    <row r="2992" spans="1:5" x14ac:dyDescent="0.25">
      <c r="A2992">
        <v>13836</v>
      </c>
      <c r="B2992" t="s">
        <v>10008</v>
      </c>
      <c r="C2992" t="s">
        <v>330</v>
      </c>
      <c r="D2992" t="s">
        <v>334</v>
      </c>
      <c r="E2992" s="278">
        <v>68057.95</v>
      </c>
    </row>
    <row r="2993" spans="1:5" x14ac:dyDescent="0.25">
      <c r="A2993">
        <v>14534</v>
      </c>
      <c r="B2993" t="s">
        <v>10009</v>
      </c>
      <c r="C2993" t="s">
        <v>330</v>
      </c>
      <c r="D2993" t="s">
        <v>334</v>
      </c>
      <c r="E2993" s="278">
        <v>28490.86</v>
      </c>
    </row>
    <row r="2994" spans="1:5" x14ac:dyDescent="0.25">
      <c r="A2994">
        <v>14619</v>
      </c>
      <c r="B2994" t="s">
        <v>10010</v>
      </c>
      <c r="C2994" t="s">
        <v>330</v>
      </c>
      <c r="D2994" t="s">
        <v>332</v>
      </c>
      <c r="E2994" s="278">
        <v>14775.58</v>
      </c>
    </row>
    <row r="2995" spans="1:5" x14ac:dyDescent="0.25">
      <c r="A2995">
        <v>14535</v>
      </c>
      <c r="B2995" t="s">
        <v>10011</v>
      </c>
      <c r="C2995" t="s">
        <v>330</v>
      </c>
      <c r="D2995" t="s">
        <v>334</v>
      </c>
      <c r="E2995" s="278">
        <v>282774.51</v>
      </c>
    </row>
    <row r="2996" spans="1:5" x14ac:dyDescent="0.25">
      <c r="A2996">
        <v>39813</v>
      </c>
      <c r="B2996" t="s">
        <v>10012</v>
      </c>
      <c r="C2996" t="s">
        <v>330</v>
      </c>
      <c r="D2996" t="s">
        <v>334</v>
      </c>
      <c r="E2996" s="278">
        <v>36425.879999999997</v>
      </c>
    </row>
    <row r="2997" spans="1:5" x14ac:dyDescent="0.25">
      <c r="A2997">
        <v>40403</v>
      </c>
      <c r="B2997" t="s">
        <v>10013</v>
      </c>
      <c r="C2997" t="s">
        <v>330</v>
      </c>
      <c r="D2997" t="s">
        <v>332</v>
      </c>
      <c r="E2997" s="277">
        <v>485.34</v>
      </c>
    </row>
    <row r="2998" spans="1:5" x14ac:dyDescent="0.25">
      <c r="A2998">
        <v>12868</v>
      </c>
      <c r="B2998" t="s">
        <v>10014</v>
      </c>
      <c r="C2998" t="s">
        <v>341</v>
      </c>
      <c r="D2998" t="s">
        <v>332</v>
      </c>
      <c r="E2998" s="277">
        <v>16.5</v>
      </c>
    </row>
    <row r="2999" spans="1:5" x14ac:dyDescent="0.25">
      <c r="A2999">
        <v>40916</v>
      </c>
      <c r="B2999" t="s">
        <v>10015</v>
      </c>
      <c r="C2999" t="s">
        <v>342</v>
      </c>
      <c r="D2999" t="s">
        <v>332</v>
      </c>
      <c r="E2999" s="278">
        <v>2900.78</v>
      </c>
    </row>
    <row r="3000" spans="1:5" x14ac:dyDescent="0.25">
      <c r="A3000">
        <v>4755</v>
      </c>
      <c r="B3000" t="s">
        <v>10016</v>
      </c>
      <c r="C3000" t="s">
        <v>341</v>
      </c>
      <c r="D3000" t="s">
        <v>332</v>
      </c>
      <c r="E3000" s="277">
        <v>17.809999999999999</v>
      </c>
    </row>
    <row r="3001" spans="1:5" x14ac:dyDescent="0.25">
      <c r="A3001">
        <v>41067</v>
      </c>
      <c r="B3001" t="s">
        <v>10017</v>
      </c>
      <c r="C3001" t="s">
        <v>342</v>
      </c>
      <c r="D3001" t="s">
        <v>332</v>
      </c>
      <c r="E3001" s="278">
        <v>3129.94</v>
      </c>
    </row>
    <row r="3002" spans="1:5" x14ac:dyDescent="0.25">
      <c r="A3002">
        <v>38463</v>
      </c>
      <c r="B3002" t="s">
        <v>10018</v>
      </c>
      <c r="C3002" t="s">
        <v>330</v>
      </c>
      <c r="D3002" t="s">
        <v>332</v>
      </c>
      <c r="E3002" s="277">
        <v>30.98</v>
      </c>
    </row>
    <row r="3003" spans="1:5" x14ac:dyDescent="0.25">
      <c r="A3003">
        <v>40703</v>
      </c>
      <c r="B3003" t="s">
        <v>10019</v>
      </c>
      <c r="C3003" t="s">
        <v>330</v>
      </c>
      <c r="D3003" t="s">
        <v>334</v>
      </c>
      <c r="E3003" s="278">
        <v>9119.73</v>
      </c>
    </row>
    <row r="3004" spans="1:5" x14ac:dyDescent="0.25">
      <c r="A3004">
        <v>14531</v>
      </c>
      <c r="B3004" t="s">
        <v>10020</v>
      </c>
      <c r="C3004" t="s">
        <v>330</v>
      </c>
      <c r="D3004" t="s">
        <v>334</v>
      </c>
      <c r="E3004" s="278">
        <v>17002.61</v>
      </c>
    </row>
    <row r="3005" spans="1:5" x14ac:dyDescent="0.25">
      <c r="A3005">
        <v>36533</v>
      </c>
      <c r="B3005" t="s">
        <v>10021</v>
      </c>
      <c r="C3005" t="s">
        <v>330</v>
      </c>
      <c r="D3005" t="s">
        <v>334</v>
      </c>
      <c r="E3005" s="278">
        <v>19565.66</v>
      </c>
    </row>
    <row r="3006" spans="1:5" x14ac:dyDescent="0.25">
      <c r="A3006">
        <v>11616</v>
      </c>
      <c r="B3006" t="s">
        <v>10022</v>
      </c>
      <c r="C3006" t="s">
        <v>330</v>
      </c>
      <c r="D3006" t="s">
        <v>334</v>
      </c>
      <c r="E3006" s="278">
        <v>18479.47</v>
      </c>
    </row>
    <row r="3007" spans="1:5" x14ac:dyDescent="0.25">
      <c r="A3007">
        <v>41898</v>
      </c>
      <c r="B3007" t="s">
        <v>10023</v>
      </c>
      <c r="C3007" t="s">
        <v>330</v>
      </c>
      <c r="D3007" t="s">
        <v>334</v>
      </c>
      <c r="E3007" s="278">
        <v>20791.919999999998</v>
      </c>
    </row>
    <row r="3008" spans="1:5" x14ac:dyDescent="0.25">
      <c r="A3008">
        <v>13447</v>
      </c>
      <c r="B3008" t="s">
        <v>10024</v>
      </c>
      <c r="C3008" t="s">
        <v>330</v>
      </c>
      <c r="D3008" t="s">
        <v>334</v>
      </c>
      <c r="E3008" s="278">
        <v>38258.57</v>
      </c>
    </row>
    <row r="3009" spans="1:5" x14ac:dyDescent="0.25">
      <c r="A3009">
        <v>14529</v>
      </c>
      <c r="B3009" t="s">
        <v>10025</v>
      </c>
      <c r="C3009" t="s">
        <v>330</v>
      </c>
      <c r="D3009" t="s">
        <v>334</v>
      </c>
      <c r="E3009" s="278">
        <v>21397.040000000001</v>
      </c>
    </row>
    <row r="3010" spans="1:5" x14ac:dyDescent="0.25">
      <c r="A3010">
        <v>10747</v>
      </c>
      <c r="B3010" t="s">
        <v>10026</v>
      </c>
      <c r="C3010" t="s">
        <v>330</v>
      </c>
      <c r="D3010" t="s">
        <v>334</v>
      </c>
      <c r="E3010" s="278">
        <v>20993.77</v>
      </c>
    </row>
    <row r="3011" spans="1:5" x14ac:dyDescent="0.25">
      <c r="A3011">
        <v>36141</v>
      </c>
      <c r="B3011" t="s">
        <v>10027</v>
      </c>
      <c r="C3011" t="s">
        <v>330</v>
      </c>
      <c r="D3011" t="s">
        <v>332</v>
      </c>
      <c r="E3011" s="277">
        <v>33.29</v>
      </c>
    </row>
    <row r="3012" spans="1:5" x14ac:dyDescent="0.25">
      <c r="A3012">
        <v>43651</v>
      </c>
      <c r="B3012" t="s">
        <v>10028</v>
      </c>
      <c r="C3012" t="s">
        <v>336</v>
      </c>
      <c r="D3012" t="s">
        <v>332</v>
      </c>
      <c r="E3012" s="277">
        <v>5.39</v>
      </c>
    </row>
    <row r="3013" spans="1:5" x14ac:dyDescent="0.25">
      <c r="A3013">
        <v>43626</v>
      </c>
      <c r="B3013" t="s">
        <v>10029</v>
      </c>
      <c r="C3013" t="s">
        <v>336</v>
      </c>
      <c r="D3013" t="s">
        <v>331</v>
      </c>
      <c r="E3013" s="277">
        <v>3</v>
      </c>
    </row>
    <row r="3014" spans="1:5" x14ac:dyDescent="0.25">
      <c r="A3014">
        <v>39434</v>
      </c>
      <c r="B3014" t="s">
        <v>10030</v>
      </c>
      <c r="C3014" t="s">
        <v>336</v>
      </c>
      <c r="D3014" t="s">
        <v>332</v>
      </c>
      <c r="E3014" s="277">
        <v>3.79</v>
      </c>
    </row>
    <row r="3015" spans="1:5" x14ac:dyDescent="0.25">
      <c r="A3015">
        <v>39433</v>
      </c>
      <c r="B3015" t="s">
        <v>10031</v>
      </c>
      <c r="C3015" t="s">
        <v>336</v>
      </c>
      <c r="D3015" t="s">
        <v>332</v>
      </c>
      <c r="E3015" s="277">
        <v>3.01</v>
      </c>
    </row>
    <row r="3016" spans="1:5" x14ac:dyDescent="0.25">
      <c r="A3016">
        <v>4049</v>
      </c>
      <c r="B3016" t="s">
        <v>10032</v>
      </c>
      <c r="C3016" t="s">
        <v>337</v>
      </c>
      <c r="D3016" t="s">
        <v>332</v>
      </c>
      <c r="E3016" s="277">
        <v>60.21</v>
      </c>
    </row>
    <row r="3017" spans="1:5" x14ac:dyDescent="0.25">
      <c r="A3017">
        <v>38120</v>
      </c>
      <c r="B3017" t="s">
        <v>10033</v>
      </c>
      <c r="C3017" t="s">
        <v>336</v>
      </c>
      <c r="D3017" t="s">
        <v>332</v>
      </c>
      <c r="E3017" s="277">
        <v>133.65</v>
      </c>
    </row>
    <row r="3018" spans="1:5" x14ac:dyDescent="0.25">
      <c r="A3018">
        <v>43652</v>
      </c>
      <c r="B3018" t="s">
        <v>10034</v>
      </c>
      <c r="C3018" t="s">
        <v>336</v>
      </c>
      <c r="D3018" t="s">
        <v>332</v>
      </c>
      <c r="E3018" s="277">
        <v>12.09</v>
      </c>
    </row>
    <row r="3019" spans="1:5" x14ac:dyDescent="0.25">
      <c r="A3019">
        <v>10498</v>
      </c>
      <c r="B3019" t="s">
        <v>10035</v>
      </c>
      <c r="C3019" t="s">
        <v>336</v>
      </c>
      <c r="D3019" t="s">
        <v>332</v>
      </c>
      <c r="E3019" s="277">
        <v>7.64</v>
      </c>
    </row>
    <row r="3020" spans="1:5" x14ac:dyDescent="0.25">
      <c r="A3020">
        <v>4823</v>
      </c>
      <c r="B3020" t="s">
        <v>10036</v>
      </c>
      <c r="C3020" t="s">
        <v>336</v>
      </c>
      <c r="D3020" t="s">
        <v>332</v>
      </c>
      <c r="E3020" s="277">
        <v>51.08</v>
      </c>
    </row>
    <row r="3021" spans="1:5" x14ac:dyDescent="0.25">
      <c r="A3021">
        <v>38877</v>
      </c>
      <c r="B3021" t="s">
        <v>10037</v>
      </c>
      <c r="C3021" t="s">
        <v>336</v>
      </c>
      <c r="D3021" t="s">
        <v>332</v>
      </c>
      <c r="E3021" s="277">
        <v>6.6</v>
      </c>
    </row>
    <row r="3022" spans="1:5" x14ac:dyDescent="0.25">
      <c r="A3022">
        <v>34546</v>
      </c>
      <c r="B3022" t="s">
        <v>10038</v>
      </c>
      <c r="C3022" t="s">
        <v>336</v>
      </c>
      <c r="D3022" t="s">
        <v>332</v>
      </c>
      <c r="E3022" s="277">
        <v>6.79</v>
      </c>
    </row>
    <row r="3023" spans="1:5" x14ac:dyDescent="0.25">
      <c r="A3023">
        <v>41387</v>
      </c>
      <c r="B3023" t="s">
        <v>10039</v>
      </c>
      <c r="C3023" t="s">
        <v>335</v>
      </c>
      <c r="D3023" t="s">
        <v>332</v>
      </c>
      <c r="E3023" s="277">
        <v>54.95</v>
      </c>
    </row>
    <row r="3024" spans="1:5" x14ac:dyDescent="0.25">
      <c r="A3024">
        <v>41388</v>
      </c>
      <c r="B3024" t="s">
        <v>10040</v>
      </c>
      <c r="C3024" t="s">
        <v>335</v>
      </c>
      <c r="D3024" t="s">
        <v>332</v>
      </c>
      <c r="E3024" s="277">
        <v>65.930000000000007</v>
      </c>
    </row>
    <row r="3025" spans="1:5" x14ac:dyDescent="0.25">
      <c r="A3025">
        <v>41380</v>
      </c>
      <c r="B3025" t="s">
        <v>10041</v>
      </c>
      <c r="C3025" t="s">
        <v>330</v>
      </c>
      <c r="D3025" t="s">
        <v>332</v>
      </c>
      <c r="E3025" s="277">
        <v>438.67</v>
      </c>
    </row>
    <row r="3026" spans="1:5" x14ac:dyDescent="0.25">
      <c r="A3026">
        <v>41381</v>
      </c>
      <c r="B3026" t="s">
        <v>10042</v>
      </c>
      <c r="C3026" t="s">
        <v>330</v>
      </c>
      <c r="D3026" t="s">
        <v>332</v>
      </c>
      <c r="E3026" s="277">
        <v>459.56</v>
      </c>
    </row>
    <row r="3027" spans="1:5" x14ac:dyDescent="0.25">
      <c r="A3027">
        <v>41382</v>
      </c>
      <c r="B3027" t="s">
        <v>10043</v>
      </c>
      <c r="C3027" t="s">
        <v>330</v>
      </c>
      <c r="D3027" t="s">
        <v>332</v>
      </c>
      <c r="E3027" s="277">
        <v>444.83</v>
      </c>
    </row>
    <row r="3028" spans="1:5" x14ac:dyDescent="0.25">
      <c r="A3028">
        <v>41383</v>
      </c>
      <c r="B3028" t="s">
        <v>10044</v>
      </c>
      <c r="C3028" t="s">
        <v>330</v>
      </c>
      <c r="D3028" t="s">
        <v>332</v>
      </c>
      <c r="E3028" s="277">
        <v>603.77</v>
      </c>
    </row>
    <row r="3029" spans="1:5" x14ac:dyDescent="0.25">
      <c r="A3029">
        <v>41385</v>
      </c>
      <c r="B3029" t="s">
        <v>10045</v>
      </c>
      <c r="C3029" t="s">
        <v>330</v>
      </c>
      <c r="D3029" t="s">
        <v>332</v>
      </c>
      <c r="E3029" s="277">
        <v>751.31</v>
      </c>
    </row>
    <row r="3030" spans="1:5" x14ac:dyDescent="0.25">
      <c r="A3030">
        <v>11079</v>
      </c>
      <c r="B3030" t="s">
        <v>10046</v>
      </c>
      <c r="C3030" t="s">
        <v>340</v>
      </c>
      <c r="D3030" t="s">
        <v>332</v>
      </c>
      <c r="E3030" s="278">
        <v>2034.42</v>
      </c>
    </row>
    <row r="3031" spans="1:5" x14ac:dyDescent="0.25">
      <c r="A3031">
        <v>11082</v>
      </c>
      <c r="B3031" t="s">
        <v>10047</v>
      </c>
      <c r="C3031" t="s">
        <v>340</v>
      </c>
      <c r="D3031" t="s">
        <v>332</v>
      </c>
      <c r="E3031" s="278">
        <v>2034.42</v>
      </c>
    </row>
    <row r="3032" spans="1:5" x14ac:dyDescent="0.25">
      <c r="A3032">
        <v>4058</v>
      </c>
      <c r="B3032" t="s">
        <v>10048</v>
      </c>
      <c r="C3032" t="s">
        <v>341</v>
      </c>
      <c r="D3032" t="s">
        <v>332</v>
      </c>
      <c r="E3032" s="277">
        <v>20.18</v>
      </c>
    </row>
    <row r="3033" spans="1:5" x14ac:dyDescent="0.25">
      <c r="A3033">
        <v>40974</v>
      </c>
      <c r="B3033" t="s">
        <v>10049</v>
      </c>
      <c r="C3033" t="s">
        <v>342</v>
      </c>
      <c r="D3033" t="s">
        <v>332</v>
      </c>
      <c r="E3033" s="278">
        <v>3547.14</v>
      </c>
    </row>
    <row r="3034" spans="1:5" x14ac:dyDescent="0.25">
      <c r="A3034">
        <v>34794</v>
      </c>
      <c r="B3034" t="s">
        <v>10050</v>
      </c>
      <c r="C3034" t="s">
        <v>341</v>
      </c>
      <c r="D3034" t="s">
        <v>332</v>
      </c>
      <c r="E3034" s="277">
        <v>17.75</v>
      </c>
    </row>
    <row r="3035" spans="1:5" x14ac:dyDescent="0.25">
      <c r="A3035">
        <v>40925</v>
      </c>
      <c r="B3035" t="s">
        <v>10051</v>
      </c>
      <c r="C3035" t="s">
        <v>342</v>
      </c>
      <c r="D3035" t="s">
        <v>332</v>
      </c>
      <c r="E3035" s="278">
        <v>3122.69</v>
      </c>
    </row>
    <row r="3036" spans="1:5" x14ac:dyDescent="0.25">
      <c r="A3036">
        <v>13741</v>
      </c>
      <c r="B3036" t="s">
        <v>10052</v>
      </c>
      <c r="C3036" t="s">
        <v>330</v>
      </c>
      <c r="D3036" t="s">
        <v>332</v>
      </c>
      <c r="E3036" s="278">
        <v>2379.62</v>
      </c>
    </row>
    <row r="3037" spans="1:5" x14ac:dyDescent="0.25">
      <c r="A3037">
        <v>3288</v>
      </c>
      <c r="B3037" t="s">
        <v>10053</v>
      </c>
      <c r="C3037" t="s">
        <v>335</v>
      </c>
      <c r="D3037" t="s">
        <v>334</v>
      </c>
      <c r="E3037" s="277">
        <v>6.1</v>
      </c>
    </row>
    <row r="3038" spans="1:5" x14ac:dyDescent="0.25">
      <c r="A3038">
        <v>13587</v>
      </c>
      <c r="B3038" t="s">
        <v>10054</v>
      </c>
      <c r="C3038" t="s">
        <v>335</v>
      </c>
      <c r="D3038" t="s">
        <v>334</v>
      </c>
      <c r="E3038" s="277">
        <v>3.68</v>
      </c>
    </row>
    <row r="3039" spans="1:5" x14ac:dyDescent="0.25">
      <c r="A3039">
        <v>38598</v>
      </c>
      <c r="B3039" t="s">
        <v>10055</v>
      </c>
      <c r="C3039" t="s">
        <v>330</v>
      </c>
      <c r="D3039" t="s">
        <v>332</v>
      </c>
      <c r="E3039" s="277">
        <v>3.8</v>
      </c>
    </row>
    <row r="3040" spans="1:5" x14ac:dyDescent="0.25">
      <c r="A3040">
        <v>38595</v>
      </c>
      <c r="B3040" t="s">
        <v>10056</v>
      </c>
      <c r="C3040" t="s">
        <v>330</v>
      </c>
      <c r="D3040" t="s">
        <v>332</v>
      </c>
      <c r="E3040" s="277">
        <v>3.22</v>
      </c>
    </row>
    <row r="3041" spans="1:5" x14ac:dyDescent="0.25">
      <c r="A3041">
        <v>38592</v>
      </c>
      <c r="B3041" t="s">
        <v>10057</v>
      </c>
      <c r="C3041" t="s">
        <v>330</v>
      </c>
      <c r="D3041" t="s">
        <v>332</v>
      </c>
      <c r="E3041" s="277">
        <v>3.25</v>
      </c>
    </row>
    <row r="3042" spans="1:5" x14ac:dyDescent="0.25">
      <c r="A3042">
        <v>38588</v>
      </c>
      <c r="B3042" t="s">
        <v>10058</v>
      </c>
      <c r="C3042" t="s">
        <v>330</v>
      </c>
      <c r="D3042" t="s">
        <v>332</v>
      </c>
      <c r="E3042" s="277">
        <v>2.6</v>
      </c>
    </row>
    <row r="3043" spans="1:5" x14ac:dyDescent="0.25">
      <c r="A3043">
        <v>38593</v>
      </c>
      <c r="B3043" t="s">
        <v>10059</v>
      </c>
      <c r="C3043" t="s">
        <v>330</v>
      </c>
      <c r="D3043" t="s">
        <v>332</v>
      </c>
      <c r="E3043" s="277">
        <v>3.6</v>
      </c>
    </row>
    <row r="3044" spans="1:5" x14ac:dyDescent="0.25">
      <c r="A3044">
        <v>38589</v>
      </c>
      <c r="B3044" t="s">
        <v>10060</v>
      </c>
      <c r="C3044" t="s">
        <v>330</v>
      </c>
      <c r="D3044" t="s">
        <v>332</v>
      </c>
      <c r="E3044" s="277">
        <v>2.73</v>
      </c>
    </row>
    <row r="3045" spans="1:5" x14ac:dyDescent="0.25">
      <c r="A3045">
        <v>38594</v>
      </c>
      <c r="B3045" t="s">
        <v>10061</v>
      </c>
      <c r="C3045" t="s">
        <v>330</v>
      </c>
      <c r="D3045" t="s">
        <v>332</v>
      </c>
      <c r="E3045" s="277">
        <v>5.67</v>
      </c>
    </row>
    <row r="3046" spans="1:5" x14ac:dyDescent="0.25">
      <c r="A3046">
        <v>34773</v>
      </c>
      <c r="B3046" t="s">
        <v>10062</v>
      </c>
      <c r="C3046" t="s">
        <v>330</v>
      </c>
      <c r="D3046" t="s">
        <v>332</v>
      </c>
      <c r="E3046" s="277">
        <v>2.68</v>
      </c>
    </row>
    <row r="3047" spans="1:5" x14ac:dyDescent="0.25">
      <c r="A3047">
        <v>34769</v>
      </c>
      <c r="B3047" t="s">
        <v>10063</v>
      </c>
      <c r="C3047" t="s">
        <v>330</v>
      </c>
      <c r="D3047" t="s">
        <v>332</v>
      </c>
      <c r="E3047" s="277">
        <v>3.32</v>
      </c>
    </row>
    <row r="3048" spans="1:5" x14ac:dyDescent="0.25">
      <c r="A3048">
        <v>34763</v>
      </c>
      <c r="B3048" t="s">
        <v>10064</v>
      </c>
      <c r="C3048" t="s">
        <v>330</v>
      </c>
      <c r="D3048" t="s">
        <v>332</v>
      </c>
      <c r="E3048" s="277">
        <v>2.0499999999999998</v>
      </c>
    </row>
    <row r="3049" spans="1:5" x14ac:dyDescent="0.25">
      <c r="A3049">
        <v>34774</v>
      </c>
      <c r="B3049" t="s">
        <v>10065</v>
      </c>
      <c r="C3049" t="s">
        <v>330</v>
      </c>
      <c r="D3049" t="s">
        <v>332</v>
      </c>
      <c r="E3049" s="277">
        <v>2.5499999999999998</v>
      </c>
    </row>
    <row r="3050" spans="1:5" x14ac:dyDescent="0.25">
      <c r="A3050">
        <v>34771</v>
      </c>
      <c r="B3050" t="s">
        <v>10066</v>
      </c>
      <c r="C3050" t="s">
        <v>330</v>
      </c>
      <c r="D3050" t="s">
        <v>332</v>
      </c>
      <c r="E3050" s="277">
        <v>3.07</v>
      </c>
    </row>
    <row r="3051" spans="1:5" x14ac:dyDescent="0.25">
      <c r="A3051">
        <v>34764</v>
      </c>
      <c r="B3051" t="s">
        <v>10067</v>
      </c>
      <c r="C3051" t="s">
        <v>330</v>
      </c>
      <c r="D3051" t="s">
        <v>332</v>
      </c>
      <c r="E3051" s="277">
        <v>2.0099999999999998</v>
      </c>
    </row>
    <row r="3052" spans="1:5" x14ac:dyDescent="0.25">
      <c r="A3052">
        <v>34788</v>
      </c>
      <c r="B3052" t="s">
        <v>10068</v>
      </c>
      <c r="C3052" t="s">
        <v>330</v>
      </c>
      <c r="D3052" t="s">
        <v>332</v>
      </c>
      <c r="E3052" s="277">
        <v>1.62</v>
      </c>
    </row>
    <row r="3053" spans="1:5" x14ac:dyDescent="0.25">
      <c r="A3053">
        <v>34781</v>
      </c>
      <c r="B3053" t="s">
        <v>10069</v>
      </c>
      <c r="C3053" t="s">
        <v>330</v>
      </c>
      <c r="D3053" t="s">
        <v>332</v>
      </c>
      <c r="E3053" s="277">
        <v>1.84</v>
      </c>
    </row>
    <row r="3054" spans="1:5" x14ac:dyDescent="0.25">
      <c r="A3054">
        <v>41682</v>
      </c>
      <c r="B3054" t="s">
        <v>10070</v>
      </c>
      <c r="C3054" t="s">
        <v>330</v>
      </c>
      <c r="D3054" t="s">
        <v>332</v>
      </c>
      <c r="E3054" s="277">
        <v>34.450000000000003</v>
      </c>
    </row>
    <row r="3055" spans="1:5" x14ac:dyDescent="0.25">
      <c r="A3055">
        <v>41683</v>
      </c>
      <c r="B3055" t="s">
        <v>10071</v>
      </c>
      <c r="C3055" t="s">
        <v>330</v>
      </c>
      <c r="D3055" t="s">
        <v>332</v>
      </c>
      <c r="E3055" s="277">
        <v>25.34</v>
      </c>
    </row>
    <row r="3056" spans="1:5" x14ac:dyDescent="0.25">
      <c r="A3056">
        <v>41680</v>
      </c>
      <c r="B3056" t="s">
        <v>10072</v>
      </c>
      <c r="C3056" t="s">
        <v>330</v>
      </c>
      <c r="D3056" t="s">
        <v>332</v>
      </c>
      <c r="E3056" s="277">
        <v>13.64</v>
      </c>
    </row>
    <row r="3057" spans="1:5" x14ac:dyDescent="0.25">
      <c r="A3057">
        <v>41679</v>
      </c>
      <c r="B3057" t="s">
        <v>10073</v>
      </c>
      <c r="C3057" t="s">
        <v>330</v>
      </c>
      <c r="D3057" t="s">
        <v>332</v>
      </c>
      <c r="E3057" s="277">
        <v>31.19</v>
      </c>
    </row>
    <row r="3058" spans="1:5" x14ac:dyDescent="0.25">
      <c r="A3058">
        <v>41681</v>
      </c>
      <c r="B3058" t="s">
        <v>10074</v>
      </c>
      <c r="C3058" t="s">
        <v>330</v>
      </c>
      <c r="D3058" t="s">
        <v>332</v>
      </c>
      <c r="E3058" s="277">
        <v>21.34</v>
      </c>
    </row>
    <row r="3059" spans="1:5" x14ac:dyDescent="0.25">
      <c r="A3059">
        <v>43386</v>
      </c>
      <c r="B3059" t="s">
        <v>10075</v>
      </c>
      <c r="C3059" t="s">
        <v>330</v>
      </c>
      <c r="D3059" t="s">
        <v>332</v>
      </c>
      <c r="E3059" s="277">
        <v>48.74</v>
      </c>
    </row>
    <row r="3060" spans="1:5" x14ac:dyDescent="0.25">
      <c r="A3060">
        <v>4059</v>
      </c>
      <c r="B3060" t="s">
        <v>10076</v>
      </c>
      <c r="C3060" t="s">
        <v>335</v>
      </c>
      <c r="D3060" t="s">
        <v>332</v>
      </c>
      <c r="E3060" s="277">
        <v>34.450000000000003</v>
      </c>
    </row>
    <row r="3061" spans="1:5" x14ac:dyDescent="0.25">
      <c r="A3061">
        <v>4062</v>
      </c>
      <c r="B3061" t="s">
        <v>10077</v>
      </c>
      <c r="C3061" t="s">
        <v>330</v>
      </c>
      <c r="D3061" t="s">
        <v>332</v>
      </c>
      <c r="E3061" s="277">
        <v>34.450000000000003</v>
      </c>
    </row>
    <row r="3062" spans="1:5" x14ac:dyDescent="0.25">
      <c r="A3062">
        <v>4061</v>
      </c>
      <c r="B3062" t="s">
        <v>10078</v>
      </c>
      <c r="C3062" t="s">
        <v>330</v>
      </c>
      <c r="D3062" t="s">
        <v>332</v>
      </c>
      <c r="E3062" s="277">
        <v>42.89</v>
      </c>
    </row>
    <row r="3063" spans="1:5" x14ac:dyDescent="0.25">
      <c r="A3063">
        <v>41315</v>
      </c>
      <c r="B3063" t="s">
        <v>10079</v>
      </c>
      <c r="C3063" t="s">
        <v>336</v>
      </c>
      <c r="D3063" t="s">
        <v>332</v>
      </c>
      <c r="E3063" s="277">
        <v>101.59</v>
      </c>
    </row>
    <row r="3064" spans="1:5" x14ac:dyDescent="0.25">
      <c r="A3064">
        <v>43148</v>
      </c>
      <c r="B3064" t="s">
        <v>10080</v>
      </c>
      <c r="C3064" t="s">
        <v>336</v>
      </c>
      <c r="D3064" t="s">
        <v>332</v>
      </c>
      <c r="E3064" s="277">
        <v>68.95</v>
      </c>
    </row>
    <row r="3065" spans="1:5" x14ac:dyDescent="0.25">
      <c r="A3065">
        <v>43147</v>
      </c>
      <c r="B3065" t="s">
        <v>10081</v>
      </c>
      <c r="C3065" t="s">
        <v>336</v>
      </c>
      <c r="D3065" t="s">
        <v>332</v>
      </c>
      <c r="E3065" s="277">
        <v>26.71</v>
      </c>
    </row>
    <row r="3066" spans="1:5" x14ac:dyDescent="0.25">
      <c r="A3066">
        <v>10608</v>
      </c>
      <c r="B3066" t="s">
        <v>10082</v>
      </c>
      <c r="C3066" t="s">
        <v>330</v>
      </c>
      <c r="D3066" t="s">
        <v>334</v>
      </c>
      <c r="E3066" s="278">
        <v>9735.98</v>
      </c>
    </row>
    <row r="3067" spans="1:5" x14ac:dyDescent="0.25">
      <c r="A3067">
        <v>4069</v>
      </c>
      <c r="B3067" t="s">
        <v>10083</v>
      </c>
      <c r="C3067" t="s">
        <v>341</v>
      </c>
      <c r="D3067" t="s">
        <v>332</v>
      </c>
      <c r="E3067" s="277">
        <v>34.83</v>
      </c>
    </row>
    <row r="3068" spans="1:5" x14ac:dyDescent="0.25">
      <c r="A3068">
        <v>40819</v>
      </c>
      <c r="B3068" t="s">
        <v>10084</v>
      </c>
      <c r="C3068" t="s">
        <v>342</v>
      </c>
      <c r="D3068" t="s">
        <v>332</v>
      </c>
      <c r="E3068" s="278">
        <v>6123.27</v>
      </c>
    </row>
    <row r="3069" spans="1:5" x14ac:dyDescent="0.25">
      <c r="A3069">
        <v>34361</v>
      </c>
      <c r="B3069" t="s">
        <v>10085</v>
      </c>
      <c r="C3069" t="s">
        <v>336</v>
      </c>
      <c r="D3069" t="s">
        <v>332</v>
      </c>
      <c r="E3069" s="277">
        <v>19.440000000000001</v>
      </c>
    </row>
    <row r="3070" spans="1:5" x14ac:dyDescent="0.25">
      <c r="A3070">
        <v>36512</v>
      </c>
      <c r="B3070" t="s">
        <v>10086</v>
      </c>
      <c r="C3070" t="s">
        <v>330</v>
      </c>
      <c r="D3070" t="s">
        <v>334</v>
      </c>
      <c r="E3070" s="278">
        <v>21265.16</v>
      </c>
    </row>
    <row r="3071" spans="1:5" x14ac:dyDescent="0.25">
      <c r="A3071">
        <v>44478</v>
      </c>
      <c r="B3071" t="s">
        <v>10087</v>
      </c>
      <c r="C3071" t="s">
        <v>336</v>
      </c>
      <c r="D3071" t="s">
        <v>332</v>
      </c>
      <c r="E3071" s="277">
        <v>9.99</v>
      </c>
    </row>
    <row r="3072" spans="1:5" x14ac:dyDescent="0.25">
      <c r="A3072">
        <v>44477</v>
      </c>
      <c r="B3072" t="s">
        <v>10088</v>
      </c>
      <c r="C3072" t="s">
        <v>336</v>
      </c>
      <c r="D3072" t="s">
        <v>332</v>
      </c>
      <c r="E3072" s="277">
        <v>9.99</v>
      </c>
    </row>
    <row r="3073" spans="1:5" x14ac:dyDescent="0.25">
      <c r="A3073">
        <v>11697</v>
      </c>
      <c r="B3073" t="s">
        <v>10089</v>
      </c>
      <c r="C3073" t="s">
        <v>330</v>
      </c>
      <c r="D3073" t="s">
        <v>332</v>
      </c>
      <c r="E3073" s="277">
        <v>610.33000000000004</v>
      </c>
    </row>
    <row r="3074" spans="1:5" x14ac:dyDescent="0.25">
      <c r="A3074">
        <v>11698</v>
      </c>
      <c r="B3074" t="s">
        <v>10090</v>
      </c>
      <c r="C3074" t="s">
        <v>330</v>
      </c>
      <c r="D3074" t="s">
        <v>332</v>
      </c>
      <c r="E3074" s="277">
        <v>728.09</v>
      </c>
    </row>
    <row r="3075" spans="1:5" x14ac:dyDescent="0.25">
      <c r="A3075">
        <v>10432</v>
      </c>
      <c r="B3075" t="s">
        <v>10091</v>
      </c>
      <c r="C3075" t="s">
        <v>330</v>
      </c>
      <c r="D3075" t="s">
        <v>332</v>
      </c>
      <c r="E3075" s="277">
        <v>348.21</v>
      </c>
    </row>
    <row r="3076" spans="1:5" x14ac:dyDescent="0.25">
      <c r="A3076">
        <v>11699</v>
      </c>
      <c r="B3076" t="s">
        <v>10092</v>
      </c>
      <c r="C3076" t="s">
        <v>330</v>
      </c>
      <c r="D3076" t="s">
        <v>332</v>
      </c>
      <c r="E3076" s="277">
        <v>804.7</v>
      </c>
    </row>
    <row r="3077" spans="1:5" x14ac:dyDescent="0.25">
      <c r="A3077">
        <v>44020</v>
      </c>
      <c r="B3077" t="s">
        <v>10093</v>
      </c>
      <c r="C3077" t="s">
        <v>330</v>
      </c>
      <c r="D3077" t="s">
        <v>332</v>
      </c>
      <c r="E3077" s="277">
        <v>859.09</v>
      </c>
    </row>
    <row r="3078" spans="1:5" x14ac:dyDescent="0.25">
      <c r="A3078">
        <v>41420</v>
      </c>
      <c r="B3078" t="s">
        <v>10094</v>
      </c>
      <c r="C3078" t="s">
        <v>330</v>
      </c>
      <c r="D3078" t="s">
        <v>332</v>
      </c>
      <c r="E3078" s="277">
        <v>11.18</v>
      </c>
    </row>
    <row r="3079" spans="1:5" x14ac:dyDescent="0.25">
      <c r="A3079">
        <v>41422</v>
      </c>
      <c r="B3079" t="s">
        <v>10095</v>
      </c>
      <c r="C3079" t="s">
        <v>330</v>
      </c>
      <c r="D3079" t="s">
        <v>332</v>
      </c>
      <c r="E3079" s="277">
        <v>15.27</v>
      </c>
    </row>
    <row r="3080" spans="1:5" x14ac:dyDescent="0.25">
      <c r="A3080">
        <v>41425</v>
      </c>
      <c r="B3080" t="s">
        <v>10096</v>
      </c>
      <c r="C3080" t="s">
        <v>330</v>
      </c>
      <c r="D3080" t="s">
        <v>332</v>
      </c>
      <c r="E3080" s="277">
        <v>7.81</v>
      </c>
    </row>
    <row r="3081" spans="1:5" x14ac:dyDescent="0.25">
      <c r="A3081">
        <v>41426</v>
      </c>
      <c r="B3081" t="s">
        <v>10097</v>
      </c>
      <c r="C3081" t="s">
        <v>330</v>
      </c>
      <c r="D3081" t="s">
        <v>332</v>
      </c>
      <c r="E3081" s="277">
        <v>14.09</v>
      </c>
    </row>
    <row r="3082" spans="1:5" x14ac:dyDescent="0.25">
      <c r="A3082">
        <v>41419</v>
      </c>
      <c r="B3082" t="s">
        <v>10098</v>
      </c>
      <c r="C3082" t="s">
        <v>330</v>
      </c>
      <c r="D3082" t="s">
        <v>332</v>
      </c>
      <c r="E3082" s="277">
        <v>8.2200000000000006</v>
      </c>
    </row>
    <row r="3083" spans="1:5" x14ac:dyDescent="0.25">
      <c r="A3083">
        <v>41421</v>
      </c>
      <c r="B3083" t="s">
        <v>10099</v>
      </c>
      <c r="C3083" t="s">
        <v>330</v>
      </c>
      <c r="D3083" t="s">
        <v>332</v>
      </c>
      <c r="E3083" s="277">
        <v>11.15</v>
      </c>
    </row>
    <row r="3084" spans="1:5" x14ac:dyDescent="0.25">
      <c r="A3084">
        <v>41414</v>
      </c>
      <c r="B3084" t="s">
        <v>10100</v>
      </c>
      <c r="C3084" t="s">
        <v>330</v>
      </c>
      <c r="D3084" t="s">
        <v>332</v>
      </c>
      <c r="E3084" s="277">
        <v>25.86</v>
      </c>
    </row>
    <row r="3085" spans="1:5" x14ac:dyDescent="0.25">
      <c r="A3085">
        <v>41415</v>
      </c>
      <c r="B3085" t="s">
        <v>10101</v>
      </c>
      <c r="C3085" t="s">
        <v>330</v>
      </c>
      <c r="D3085" t="s">
        <v>332</v>
      </c>
      <c r="E3085" s="277">
        <v>30.12</v>
      </c>
    </row>
    <row r="3086" spans="1:5" x14ac:dyDescent="0.25">
      <c r="A3086">
        <v>37514</v>
      </c>
      <c r="B3086" t="s">
        <v>10102</v>
      </c>
      <c r="C3086" t="s">
        <v>330</v>
      </c>
      <c r="D3086" t="s">
        <v>334</v>
      </c>
      <c r="E3086" s="278">
        <v>252500</v>
      </c>
    </row>
    <row r="3087" spans="1:5" x14ac:dyDescent="0.25">
      <c r="A3087">
        <v>37519</v>
      </c>
      <c r="B3087" t="s">
        <v>10103</v>
      </c>
      <c r="C3087" t="s">
        <v>330</v>
      </c>
      <c r="D3087" t="s">
        <v>334</v>
      </c>
      <c r="E3087" s="278">
        <v>389681.58</v>
      </c>
    </row>
    <row r="3088" spans="1:5" x14ac:dyDescent="0.25">
      <c r="A3088">
        <v>37520</v>
      </c>
      <c r="B3088" t="s">
        <v>10104</v>
      </c>
      <c r="C3088" t="s">
        <v>330</v>
      </c>
      <c r="D3088" t="s">
        <v>334</v>
      </c>
      <c r="E3088" s="278">
        <v>383293.35</v>
      </c>
    </row>
    <row r="3089" spans="1:5" x14ac:dyDescent="0.25">
      <c r="A3089">
        <v>37521</v>
      </c>
      <c r="B3089" t="s">
        <v>10105</v>
      </c>
      <c r="C3089" t="s">
        <v>330</v>
      </c>
      <c r="D3089" t="s">
        <v>334</v>
      </c>
      <c r="E3089" s="278">
        <v>467617.9</v>
      </c>
    </row>
    <row r="3090" spans="1:5" x14ac:dyDescent="0.25">
      <c r="A3090">
        <v>37522</v>
      </c>
      <c r="B3090" t="s">
        <v>10106</v>
      </c>
      <c r="C3090" t="s">
        <v>330</v>
      </c>
      <c r="D3090" t="s">
        <v>334</v>
      </c>
      <c r="E3090" s="278">
        <v>481686.54</v>
      </c>
    </row>
    <row r="3091" spans="1:5" x14ac:dyDescent="0.25">
      <c r="A3091">
        <v>21109</v>
      </c>
      <c r="B3091" t="s">
        <v>10107</v>
      </c>
      <c r="C3091" t="s">
        <v>330</v>
      </c>
      <c r="D3091" t="s">
        <v>334</v>
      </c>
      <c r="E3091" s="277">
        <v>61.94</v>
      </c>
    </row>
    <row r="3092" spans="1:5" x14ac:dyDescent="0.25">
      <c r="A3092">
        <v>37546</v>
      </c>
      <c r="B3092" t="s">
        <v>10108</v>
      </c>
      <c r="C3092" t="s">
        <v>330</v>
      </c>
      <c r="D3092" t="s">
        <v>332</v>
      </c>
      <c r="E3092" s="278">
        <v>12611.29</v>
      </c>
    </row>
    <row r="3093" spans="1:5" x14ac:dyDescent="0.25">
      <c r="A3093">
        <v>37544</v>
      </c>
      <c r="B3093" t="s">
        <v>10109</v>
      </c>
      <c r="C3093" t="s">
        <v>330</v>
      </c>
      <c r="D3093" t="s">
        <v>332</v>
      </c>
      <c r="E3093" s="278">
        <v>13338.56</v>
      </c>
    </row>
    <row r="3094" spans="1:5" x14ac:dyDescent="0.25">
      <c r="A3094">
        <v>37545</v>
      </c>
      <c r="B3094" t="s">
        <v>10110</v>
      </c>
      <c r="C3094" t="s">
        <v>330</v>
      </c>
      <c r="D3094" t="s">
        <v>332</v>
      </c>
      <c r="E3094" s="278">
        <v>15871.1</v>
      </c>
    </row>
    <row r="3095" spans="1:5" x14ac:dyDescent="0.25">
      <c r="A3095">
        <v>36793</v>
      </c>
      <c r="B3095" t="s">
        <v>10111</v>
      </c>
      <c r="C3095" t="s">
        <v>330</v>
      </c>
      <c r="D3095" t="s">
        <v>332</v>
      </c>
      <c r="E3095" s="277">
        <v>920.94</v>
      </c>
    </row>
    <row r="3096" spans="1:5" x14ac:dyDescent="0.25">
      <c r="A3096">
        <v>11769</v>
      </c>
      <c r="B3096" t="s">
        <v>10112</v>
      </c>
      <c r="C3096" t="s">
        <v>330</v>
      </c>
      <c r="D3096" t="s">
        <v>332</v>
      </c>
      <c r="E3096" s="277">
        <v>406.99</v>
      </c>
    </row>
    <row r="3097" spans="1:5" x14ac:dyDescent="0.25">
      <c r="A3097">
        <v>11771</v>
      </c>
      <c r="B3097" t="s">
        <v>10113</v>
      </c>
      <c r="C3097" t="s">
        <v>330</v>
      </c>
      <c r="D3097" t="s">
        <v>332</v>
      </c>
      <c r="E3097" s="277">
        <v>498.51</v>
      </c>
    </row>
    <row r="3098" spans="1:5" x14ac:dyDescent="0.25">
      <c r="A3098">
        <v>39919</v>
      </c>
      <c r="B3098" t="s">
        <v>10114</v>
      </c>
      <c r="C3098" t="s">
        <v>330</v>
      </c>
      <c r="D3098" t="s">
        <v>332</v>
      </c>
      <c r="E3098" s="278">
        <v>63126.5</v>
      </c>
    </row>
    <row r="3099" spans="1:5" x14ac:dyDescent="0.25">
      <c r="A3099">
        <v>38385</v>
      </c>
      <c r="B3099" t="s">
        <v>10115</v>
      </c>
      <c r="C3099" t="s">
        <v>330</v>
      </c>
      <c r="D3099" t="s">
        <v>332</v>
      </c>
      <c r="E3099" s="277">
        <v>44.04</v>
      </c>
    </row>
    <row r="3100" spans="1:5" x14ac:dyDescent="0.25">
      <c r="A3100">
        <v>36800</v>
      </c>
      <c r="B3100" t="s">
        <v>10116</v>
      </c>
      <c r="C3100" t="s">
        <v>330</v>
      </c>
      <c r="D3100" t="s">
        <v>332</v>
      </c>
      <c r="E3100" s="277">
        <v>244.55</v>
      </c>
    </row>
    <row r="3101" spans="1:5" x14ac:dyDescent="0.25">
      <c r="A3101">
        <v>37587</v>
      </c>
      <c r="B3101" t="s">
        <v>10117</v>
      </c>
      <c r="C3101" t="s">
        <v>330</v>
      </c>
      <c r="D3101" t="s">
        <v>332</v>
      </c>
      <c r="E3101" s="277">
        <v>537.28</v>
      </c>
    </row>
    <row r="3102" spans="1:5" x14ac:dyDescent="0.25">
      <c r="A3102">
        <v>11561</v>
      </c>
      <c r="B3102" t="s">
        <v>10118</v>
      </c>
      <c r="C3102" t="s">
        <v>330</v>
      </c>
      <c r="D3102" t="s">
        <v>332</v>
      </c>
      <c r="E3102" s="277">
        <v>228</v>
      </c>
    </row>
    <row r="3103" spans="1:5" x14ac:dyDescent="0.25">
      <c r="A3103">
        <v>43604</v>
      </c>
      <c r="B3103" t="s">
        <v>10119</v>
      </c>
      <c r="C3103" t="s">
        <v>330</v>
      </c>
      <c r="D3103" t="s">
        <v>332</v>
      </c>
      <c r="E3103" s="277">
        <v>121.55</v>
      </c>
    </row>
    <row r="3104" spans="1:5" x14ac:dyDescent="0.25">
      <c r="A3104">
        <v>11560</v>
      </c>
      <c r="B3104" t="s">
        <v>10120</v>
      </c>
      <c r="C3104" t="s">
        <v>330</v>
      </c>
      <c r="D3104" t="s">
        <v>332</v>
      </c>
      <c r="E3104" s="277">
        <v>175.98</v>
      </c>
    </row>
    <row r="3105" spans="1:5" x14ac:dyDescent="0.25">
      <c r="A3105">
        <v>11499</v>
      </c>
      <c r="B3105" t="s">
        <v>10121</v>
      </c>
      <c r="C3105" t="s">
        <v>330</v>
      </c>
      <c r="D3105" t="s">
        <v>332</v>
      </c>
      <c r="E3105" s="278">
        <v>1242.1099999999999</v>
      </c>
    </row>
    <row r="3106" spans="1:5" x14ac:dyDescent="0.25">
      <c r="A3106">
        <v>34761</v>
      </c>
      <c r="B3106" t="s">
        <v>10122</v>
      </c>
      <c r="C3106" t="s">
        <v>341</v>
      </c>
      <c r="D3106" t="s">
        <v>332</v>
      </c>
      <c r="E3106" s="277">
        <v>15.06</v>
      </c>
    </row>
    <row r="3107" spans="1:5" x14ac:dyDescent="0.25">
      <c r="A3107">
        <v>40924</v>
      </c>
      <c r="B3107" t="s">
        <v>10123</v>
      </c>
      <c r="C3107" t="s">
        <v>342</v>
      </c>
      <c r="D3107" t="s">
        <v>332</v>
      </c>
      <c r="E3107" s="278">
        <v>2650.75</v>
      </c>
    </row>
    <row r="3108" spans="1:5" x14ac:dyDescent="0.25">
      <c r="A3108">
        <v>40983</v>
      </c>
      <c r="B3108" t="s">
        <v>10124</v>
      </c>
      <c r="C3108" t="s">
        <v>342</v>
      </c>
      <c r="D3108" t="s">
        <v>332</v>
      </c>
      <c r="E3108" s="278">
        <v>2480.5</v>
      </c>
    </row>
    <row r="3109" spans="1:5" x14ac:dyDescent="0.25">
      <c r="A3109">
        <v>44497</v>
      </c>
      <c r="B3109" t="s">
        <v>10125</v>
      </c>
      <c r="C3109" t="s">
        <v>341</v>
      </c>
      <c r="D3109" t="s">
        <v>332</v>
      </c>
      <c r="E3109" s="277">
        <v>14.11</v>
      </c>
    </row>
    <row r="3110" spans="1:5" x14ac:dyDescent="0.25">
      <c r="A3110">
        <v>2437</v>
      </c>
      <c r="B3110" t="s">
        <v>10126</v>
      </c>
      <c r="C3110" t="s">
        <v>341</v>
      </c>
      <c r="D3110" t="s">
        <v>332</v>
      </c>
      <c r="E3110" s="277">
        <v>19.13</v>
      </c>
    </row>
    <row r="3111" spans="1:5" x14ac:dyDescent="0.25">
      <c r="A3111">
        <v>40921</v>
      </c>
      <c r="B3111" t="s">
        <v>10127</v>
      </c>
      <c r="C3111" t="s">
        <v>342</v>
      </c>
      <c r="D3111" t="s">
        <v>332</v>
      </c>
      <c r="E3111" s="278">
        <v>3364.71</v>
      </c>
    </row>
    <row r="3112" spans="1:5" x14ac:dyDescent="0.25">
      <c r="A3112">
        <v>14252</v>
      </c>
      <c r="B3112" t="s">
        <v>10128</v>
      </c>
      <c r="C3112" t="s">
        <v>330</v>
      </c>
      <c r="D3112" t="s">
        <v>332</v>
      </c>
      <c r="E3112" s="278">
        <v>3102.34</v>
      </c>
    </row>
    <row r="3113" spans="1:5" x14ac:dyDescent="0.25">
      <c r="A3113">
        <v>730</v>
      </c>
      <c r="B3113" t="s">
        <v>10129</v>
      </c>
      <c r="C3113" t="s">
        <v>330</v>
      </c>
      <c r="D3113" t="s">
        <v>332</v>
      </c>
      <c r="E3113" s="278">
        <v>8288.8799999999992</v>
      </c>
    </row>
    <row r="3114" spans="1:5" x14ac:dyDescent="0.25">
      <c r="A3114">
        <v>723</v>
      </c>
      <c r="B3114" t="s">
        <v>10130</v>
      </c>
      <c r="C3114" t="s">
        <v>330</v>
      </c>
      <c r="D3114" t="s">
        <v>332</v>
      </c>
      <c r="E3114" s="278">
        <v>4119.8599999999997</v>
      </c>
    </row>
    <row r="3115" spans="1:5" x14ac:dyDescent="0.25">
      <c r="A3115">
        <v>36502</v>
      </c>
      <c r="B3115" t="s">
        <v>10131</v>
      </c>
      <c r="C3115" t="s">
        <v>330</v>
      </c>
      <c r="D3115" t="s">
        <v>332</v>
      </c>
      <c r="E3115" s="278">
        <v>3872.18</v>
      </c>
    </row>
    <row r="3116" spans="1:5" x14ac:dyDescent="0.25">
      <c r="A3116">
        <v>36503</v>
      </c>
      <c r="B3116" t="s">
        <v>10132</v>
      </c>
      <c r="C3116" t="s">
        <v>330</v>
      </c>
      <c r="D3116" t="s">
        <v>332</v>
      </c>
      <c r="E3116" s="278">
        <v>4774.8599999999997</v>
      </c>
    </row>
    <row r="3117" spans="1:5" x14ac:dyDescent="0.25">
      <c r="A3117">
        <v>4090</v>
      </c>
      <c r="B3117" t="s">
        <v>10133</v>
      </c>
      <c r="C3117" t="s">
        <v>330</v>
      </c>
      <c r="D3117" t="s">
        <v>334</v>
      </c>
      <c r="E3117" s="278">
        <v>1120000</v>
      </c>
    </row>
    <row r="3118" spans="1:5" x14ac:dyDescent="0.25">
      <c r="A3118">
        <v>13227</v>
      </c>
      <c r="B3118" t="s">
        <v>10134</v>
      </c>
      <c r="C3118" t="s">
        <v>330</v>
      </c>
      <c r="D3118" t="s">
        <v>334</v>
      </c>
      <c r="E3118" s="278">
        <v>1391739.66</v>
      </c>
    </row>
    <row r="3119" spans="1:5" x14ac:dyDescent="0.25">
      <c r="A3119">
        <v>10597</v>
      </c>
      <c r="B3119" t="s">
        <v>10135</v>
      </c>
      <c r="C3119" t="s">
        <v>330</v>
      </c>
      <c r="D3119" t="s">
        <v>334</v>
      </c>
      <c r="E3119" s="278">
        <v>1464985.53</v>
      </c>
    </row>
    <row r="3120" spans="1:5" x14ac:dyDescent="0.25">
      <c r="A3120">
        <v>39628</v>
      </c>
      <c r="B3120" t="s">
        <v>10136</v>
      </c>
      <c r="C3120" t="s">
        <v>330</v>
      </c>
      <c r="D3120" t="s">
        <v>334</v>
      </c>
      <c r="E3120" s="278">
        <v>4562.5600000000004</v>
      </c>
    </row>
    <row r="3121" spans="1:5" x14ac:dyDescent="0.25">
      <c r="A3121">
        <v>39404</v>
      </c>
      <c r="B3121" t="s">
        <v>10137</v>
      </c>
      <c r="C3121" t="s">
        <v>330</v>
      </c>
      <c r="D3121" t="s">
        <v>334</v>
      </c>
      <c r="E3121" s="278">
        <v>2262.4299999999998</v>
      </c>
    </row>
    <row r="3122" spans="1:5" x14ac:dyDescent="0.25">
      <c r="A3122">
        <v>39402</v>
      </c>
      <c r="B3122" t="s">
        <v>10138</v>
      </c>
      <c r="C3122" t="s">
        <v>330</v>
      </c>
      <c r="D3122" t="s">
        <v>334</v>
      </c>
      <c r="E3122" s="278">
        <v>1863.81</v>
      </c>
    </row>
    <row r="3123" spans="1:5" x14ac:dyDescent="0.25">
      <c r="A3123">
        <v>39403</v>
      </c>
      <c r="B3123" t="s">
        <v>10139</v>
      </c>
      <c r="C3123" t="s">
        <v>330</v>
      </c>
      <c r="D3123" t="s">
        <v>334</v>
      </c>
      <c r="E3123" s="278">
        <v>1823.27</v>
      </c>
    </row>
    <row r="3124" spans="1:5" x14ac:dyDescent="0.25">
      <c r="A3124">
        <v>4093</v>
      </c>
      <c r="B3124" t="s">
        <v>10140</v>
      </c>
      <c r="C3124" t="s">
        <v>341</v>
      </c>
      <c r="D3124" t="s">
        <v>332</v>
      </c>
      <c r="E3124" s="277">
        <v>14.63</v>
      </c>
    </row>
    <row r="3125" spans="1:5" x14ac:dyDescent="0.25">
      <c r="A3125">
        <v>10512</v>
      </c>
      <c r="B3125" t="s">
        <v>10141</v>
      </c>
      <c r="C3125" t="s">
        <v>342</v>
      </c>
      <c r="D3125" t="s">
        <v>332</v>
      </c>
      <c r="E3125" s="278">
        <v>2574.7199999999998</v>
      </c>
    </row>
    <row r="3126" spans="1:5" x14ac:dyDescent="0.25">
      <c r="A3126">
        <v>20020</v>
      </c>
      <c r="B3126" t="s">
        <v>10142</v>
      </c>
      <c r="C3126" t="s">
        <v>341</v>
      </c>
      <c r="D3126" t="s">
        <v>332</v>
      </c>
      <c r="E3126" s="277">
        <v>13.81</v>
      </c>
    </row>
    <row r="3127" spans="1:5" x14ac:dyDescent="0.25">
      <c r="A3127">
        <v>41038</v>
      </c>
      <c r="B3127" t="s">
        <v>10143</v>
      </c>
      <c r="C3127" t="s">
        <v>342</v>
      </c>
      <c r="D3127" t="s">
        <v>332</v>
      </c>
      <c r="E3127" s="278">
        <v>2428.61</v>
      </c>
    </row>
    <row r="3128" spans="1:5" x14ac:dyDescent="0.25">
      <c r="A3128">
        <v>4094</v>
      </c>
      <c r="B3128" t="s">
        <v>10144</v>
      </c>
      <c r="C3128" t="s">
        <v>341</v>
      </c>
      <c r="D3128" t="s">
        <v>332</v>
      </c>
      <c r="E3128" s="277">
        <v>19.559999999999999</v>
      </c>
    </row>
    <row r="3129" spans="1:5" x14ac:dyDescent="0.25">
      <c r="A3129">
        <v>40988</v>
      </c>
      <c r="B3129" t="s">
        <v>10145</v>
      </c>
      <c r="C3129" t="s">
        <v>342</v>
      </c>
      <c r="D3129" t="s">
        <v>332</v>
      </c>
      <c r="E3129" s="278">
        <v>3438.38</v>
      </c>
    </row>
    <row r="3130" spans="1:5" x14ac:dyDescent="0.25">
      <c r="A3130">
        <v>4095</v>
      </c>
      <c r="B3130" t="s">
        <v>10146</v>
      </c>
      <c r="C3130" t="s">
        <v>341</v>
      </c>
      <c r="D3130" t="s">
        <v>332</v>
      </c>
      <c r="E3130" s="277">
        <v>14.41</v>
      </c>
    </row>
    <row r="3131" spans="1:5" x14ac:dyDescent="0.25">
      <c r="A3131">
        <v>40990</v>
      </c>
      <c r="B3131" t="s">
        <v>10147</v>
      </c>
      <c r="C3131" t="s">
        <v>342</v>
      </c>
      <c r="D3131" t="s">
        <v>332</v>
      </c>
      <c r="E3131" s="278">
        <v>2535.62</v>
      </c>
    </row>
    <row r="3132" spans="1:5" x14ac:dyDescent="0.25">
      <c r="A3132">
        <v>4097</v>
      </c>
      <c r="B3132" t="s">
        <v>10148</v>
      </c>
      <c r="C3132" t="s">
        <v>341</v>
      </c>
      <c r="D3132" t="s">
        <v>332</v>
      </c>
      <c r="E3132" s="277">
        <v>16.84</v>
      </c>
    </row>
    <row r="3133" spans="1:5" x14ac:dyDescent="0.25">
      <c r="A3133">
        <v>40994</v>
      </c>
      <c r="B3133" t="s">
        <v>10149</v>
      </c>
      <c r="C3133" t="s">
        <v>342</v>
      </c>
      <c r="D3133" t="s">
        <v>332</v>
      </c>
      <c r="E3133" s="278">
        <v>2961.91</v>
      </c>
    </row>
    <row r="3134" spans="1:5" x14ac:dyDescent="0.25">
      <c r="A3134">
        <v>4096</v>
      </c>
      <c r="B3134" t="s">
        <v>10150</v>
      </c>
      <c r="C3134" t="s">
        <v>341</v>
      </c>
      <c r="D3134" t="s">
        <v>332</v>
      </c>
      <c r="E3134" s="277">
        <v>15.27</v>
      </c>
    </row>
    <row r="3135" spans="1:5" x14ac:dyDescent="0.25">
      <c r="A3135">
        <v>40992</v>
      </c>
      <c r="B3135" t="s">
        <v>10151</v>
      </c>
      <c r="C3135" t="s">
        <v>342</v>
      </c>
      <c r="D3135" t="s">
        <v>332</v>
      </c>
      <c r="E3135" s="278">
        <v>2684.65</v>
      </c>
    </row>
    <row r="3136" spans="1:5" x14ac:dyDescent="0.25">
      <c r="A3136">
        <v>4114</v>
      </c>
      <c r="B3136" t="s">
        <v>10152</v>
      </c>
      <c r="C3136" t="s">
        <v>330</v>
      </c>
      <c r="D3136" t="s">
        <v>332</v>
      </c>
      <c r="E3136" s="277">
        <v>78.959999999999994</v>
      </c>
    </row>
    <row r="3137" spans="1:5" x14ac:dyDescent="0.25">
      <c r="A3137">
        <v>36797</v>
      </c>
      <c r="B3137" t="s">
        <v>10153</v>
      </c>
      <c r="C3137" t="s">
        <v>330</v>
      </c>
      <c r="D3137" t="s">
        <v>332</v>
      </c>
      <c r="E3137" s="277">
        <v>70.3</v>
      </c>
    </row>
    <row r="3138" spans="1:5" x14ac:dyDescent="0.25">
      <c r="A3138">
        <v>4107</v>
      </c>
      <c r="B3138" t="s">
        <v>10154</v>
      </c>
      <c r="C3138" t="s">
        <v>330</v>
      </c>
      <c r="D3138" t="s">
        <v>332</v>
      </c>
      <c r="E3138" s="277">
        <v>66.28</v>
      </c>
    </row>
    <row r="3139" spans="1:5" x14ac:dyDescent="0.25">
      <c r="A3139">
        <v>4102</v>
      </c>
      <c r="B3139" t="s">
        <v>10155</v>
      </c>
      <c r="C3139" t="s">
        <v>330</v>
      </c>
      <c r="D3139" t="s">
        <v>331</v>
      </c>
      <c r="E3139" s="277">
        <v>80.91</v>
      </c>
    </row>
    <row r="3140" spans="1:5" x14ac:dyDescent="0.25">
      <c r="A3140">
        <v>36799</v>
      </c>
      <c r="B3140" t="s">
        <v>10156</v>
      </c>
      <c r="C3140" t="s">
        <v>330</v>
      </c>
      <c r="D3140" t="s">
        <v>332</v>
      </c>
      <c r="E3140" s="277">
        <v>68.23</v>
      </c>
    </row>
    <row r="3141" spans="1:5" x14ac:dyDescent="0.25">
      <c r="A3141">
        <v>2747</v>
      </c>
      <c r="B3141" t="s">
        <v>10157</v>
      </c>
      <c r="C3141" t="s">
        <v>335</v>
      </c>
      <c r="D3141" t="s">
        <v>332</v>
      </c>
      <c r="E3141" s="277">
        <v>28.67</v>
      </c>
    </row>
    <row r="3142" spans="1:5" x14ac:dyDescent="0.25">
      <c r="A3142">
        <v>21138</v>
      </c>
      <c r="B3142" t="s">
        <v>10158</v>
      </c>
      <c r="C3142" t="s">
        <v>335</v>
      </c>
      <c r="D3142" t="s">
        <v>331</v>
      </c>
      <c r="E3142" s="277">
        <v>9.09</v>
      </c>
    </row>
    <row r="3143" spans="1:5" x14ac:dyDescent="0.25">
      <c r="A3143">
        <v>10826</v>
      </c>
      <c r="B3143" t="s">
        <v>10159</v>
      </c>
      <c r="C3143" t="s">
        <v>330</v>
      </c>
      <c r="D3143" t="s">
        <v>332</v>
      </c>
      <c r="E3143" s="277">
        <v>57.47</v>
      </c>
    </row>
    <row r="3144" spans="1:5" x14ac:dyDescent="0.25">
      <c r="A3144">
        <v>365</v>
      </c>
      <c r="B3144" t="s">
        <v>10160</v>
      </c>
      <c r="C3144" t="s">
        <v>330</v>
      </c>
      <c r="D3144" t="s">
        <v>332</v>
      </c>
      <c r="E3144" s="277">
        <v>35.630000000000003</v>
      </c>
    </row>
    <row r="3145" spans="1:5" x14ac:dyDescent="0.25">
      <c r="A3145">
        <v>38639</v>
      </c>
      <c r="B3145" t="s">
        <v>13057</v>
      </c>
      <c r="C3145" t="s">
        <v>330</v>
      </c>
      <c r="D3145" t="s">
        <v>332</v>
      </c>
      <c r="E3145" s="277">
        <v>137.93</v>
      </c>
    </row>
    <row r="3146" spans="1:5" x14ac:dyDescent="0.25">
      <c r="A3146">
        <v>38640</v>
      </c>
      <c r="B3146" t="s">
        <v>10161</v>
      </c>
      <c r="C3146" t="s">
        <v>330</v>
      </c>
      <c r="D3146" t="s">
        <v>332</v>
      </c>
      <c r="E3146" s="277">
        <v>2.06</v>
      </c>
    </row>
    <row r="3147" spans="1:5" x14ac:dyDescent="0.25">
      <c r="A3147">
        <v>358</v>
      </c>
      <c r="B3147" t="s">
        <v>10162</v>
      </c>
      <c r="C3147" t="s">
        <v>330</v>
      </c>
      <c r="D3147" t="s">
        <v>332</v>
      </c>
      <c r="E3147" s="277">
        <v>42.52</v>
      </c>
    </row>
    <row r="3148" spans="1:5" x14ac:dyDescent="0.25">
      <c r="A3148">
        <v>359</v>
      </c>
      <c r="B3148" t="s">
        <v>10163</v>
      </c>
      <c r="C3148" t="s">
        <v>330</v>
      </c>
      <c r="D3148" t="s">
        <v>332</v>
      </c>
      <c r="E3148" s="277">
        <v>87.35</v>
      </c>
    </row>
    <row r="3149" spans="1:5" x14ac:dyDescent="0.25">
      <c r="A3149">
        <v>38641</v>
      </c>
      <c r="B3149" t="s">
        <v>13058</v>
      </c>
      <c r="C3149" t="s">
        <v>330</v>
      </c>
      <c r="D3149" t="s">
        <v>332</v>
      </c>
      <c r="E3149" s="277">
        <v>86.2</v>
      </c>
    </row>
    <row r="3150" spans="1:5" x14ac:dyDescent="0.25">
      <c r="A3150">
        <v>360</v>
      </c>
      <c r="B3150" t="s">
        <v>10164</v>
      </c>
      <c r="C3150" t="s">
        <v>330</v>
      </c>
      <c r="D3150" t="s">
        <v>331</v>
      </c>
      <c r="E3150" s="277">
        <v>2</v>
      </c>
    </row>
    <row r="3151" spans="1:5" x14ac:dyDescent="0.25">
      <c r="A3151">
        <v>42430</v>
      </c>
      <c r="B3151" t="s">
        <v>10165</v>
      </c>
      <c r="C3151" t="s">
        <v>330</v>
      </c>
      <c r="D3151" t="s">
        <v>334</v>
      </c>
      <c r="E3151" s="278">
        <v>6377.55</v>
      </c>
    </row>
    <row r="3152" spans="1:5" x14ac:dyDescent="0.25">
      <c r="A3152">
        <v>4209</v>
      </c>
      <c r="B3152" t="s">
        <v>10166</v>
      </c>
      <c r="C3152" t="s">
        <v>330</v>
      </c>
      <c r="D3152" t="s">
        <v>334</v>
      </c>
      <c r="E3152" s="277">
        <v>23.7</v>
      </c>
    </row>
    <row r="3153" spans="1:5" x14ac:dyDescent="0.25">
      <c r="A3153">
        <v>4180</v>
      </c>
      <c r="B3153" t="s">
        <v>10167</v>
      </c>
      <c r="C3153" t="s">
        <v>330</v>
      </c>
      <c r="D3153" t="s">
        <v>334</v>
      </c>
      <c r="E3153" s="277">
        <v>17.84</v>
      </c>
    </row>
    <row r="3154" spans="1:5" x14ac:dyDescent="0.25">
      <c r="A3154">
        <v>4177</v>
      </c>
      <c r="B3154" t="s">
        <v>10168</v>
      </c>
      <c r="C3154" t="s">
        <v>330</v>
      </c>
      <c r="D3154" t="s">
        <v>334</v>
      </c>
      <c r="E3154" s="277">
        <v>5.92</v>
      </c>
    </row>
    <row r="3155" spans="1:5" x14ac:dyDescent="0.25">
      <c r="A3155">
        <v>4179</v>
      </c>
      <c r="B3155" t="s">
        <v>10169</v>
      </c>
      <c r="C3155" t="s">
        <v>330</v>
      </c>
      <c r="D3155" t="s">
        <v>334</v>
      </c>
      <c r="E3155" s="277">
        <v>12.11</v>
      </c>
    </row>
    <row r="3156" spans="1:5" x14ac:dyDescent="0.25">
      <c r="A3156">
        <v>4208</v>
      </c>
      <c r="B3156" t="s">
        <v>10170</v>
      </c>
      <c r="C3156" t="s">
        <v>330</v>
      </c>
      <c r="D3156" t="s">
        <v>334</v>
      </c>
      <c r="E3156" s="277">
        <v>56.4</v>
      </c>
    </row>
    <row r="3157" spans="1:5" x14ac:dyDescent="0.25">
      <c r="A3157">
        <v>4181</v>
      </c>
      <c r="B3157" t="s">
        <v>10171</v>
      </c>
      <c r="C3157" t="s">
        <v>330</v>
      </c>
      <c r="D3157" t="s">
        <v>334</v>
      </c>
      <c r="E3157" s="277">
        <v>36.85</v>
      </c>
    </row>
    <row r="3158" spans="1:5" x14ac:dyDescent="0.25">
      <c r="A3158">
        <v>4178</v>
      </c>
      <c r="B3158" t="s">
        <v>10172</v>
      </c>
      <c r="C3158" t="s">
        <v>330</v>
      </c>
      <c r="D3158" t="s">
        <v>334</v>
      </c>
      <c r="E3158" s="277">
        <v>8.2100000000000009</v>
      </c>
    </row>
    <row r="3159" spans="1:5" x14ac:dyDescent="0.25">
      <c r="A3159">
        <v>4182</v>
      </c>
      <c r="B3159" t="s">
        <v>10173</v>
      </c>
      <c r="C3159" t="s">
        <v>330</v>
      </c>
      <c r="D3159" t="s">
        <v>334</v>
      </c>
      <c r="E3159" s="277">
        <v>91.75</v>
      </c>
    </row>
    <row r="3160" spans="1:5" x14ac:dyDescent="0.25">
      <c r="A3160">
        <v>4183</v>
      </c>
      <c r="B3160" t="s">
        <v>10174</v>
      </c>
      <c r="C3160" t="s">
        <v>330</v>
      </c>
      <c r="D3160" t="s">
        <v>334</v>
      </c>
      <c r="E3160" s="277">
        <v>147.72</v>
      </c>
    </row>
    <row r="3161" spans="1:5" x14ac:dyDescent="0.25">
      <c r="A3161">
        <v>4184</v>
      </c>
      <c r="B3161" t="s">
        <v>10175</v>
      </c>
      <c r="C3161" t="s">
        <v>330</v>
      </c>
      <c r="D3161" t="s">
        <v>334</v>
      </c>
      <c r="E3161" s="277">
        <v>326.07</v>
      </c>
    </row>
    <row r="3162" spans="1:5" x14ac:dyDescent="0.25">
      <c r="A3162">
        <v>4185</v>
      </c>
      <c r="B3162" t="s">
        <v>10176</v>
      </c>
      <c r="C3162" t="s">
        <v>330</v>
      </c>
      <c r="D3162" t="s">
        <v>334</v>
      </c>
      <c r="E3162" s="277">
        <v>541.79</v>
      </c>
    </row>
    <row r="3163" spans="1:5" x14ac:dyDescent="0.25">
      <c r="A3163">
        <v>4205</v>
      </c>
      <c r="B3163" t="s">
        <v>10177</v>
      </c>
      <c r="C3163" t="s">
        <v>330</v>
      </c>
      <c r="D3163" t="s">
        <v>334</v>
      </c>
      <c r="E3163" s="277">
        <v>31.29</v>
      </c>
    </row>
    <row r="3164" spans="1:5" x14ac:dyDescent="0.25">
      <c r="A3164">
        <v>4192</v>
      </c>
      <c r="B3164" t="s">
        <v>10178</v>
      </c>
      <c r="C3164" t="s">
        <v>330</v>
      </c>
      <c r="D3164" t="s">
        <v>334</v>
      </c>
      <c r="E3164" s="277">
        <v>31.29</v>
      </c>
    </row>
    <row r="3165" spans="1:5" x14ac:dyDescent="0.25">
      <c r="A3165">
        <v>4191</v>
      </c>
      <c r="B3165" t="s">
        <v>10179</v>
      </c>
      <c r="C3165" t="s">
        <v>330</v>
      </c>
      <c r="D3165" t="s">
        <v>334</v>
      </c>
      <c r="E3165" s="277">
        <v>31.29</v>
      </c>
    </row>
    <row r="3166" spans="1:5" x14ac:dyDescent="0.25">
      <c r="A3166">
        <v>4207</v>
      </c>
      <c r="B3166" t="s">
        <v>10180</v>
      </c>
      <c r="C3166" t="s">
        <v>330</v>
      </c>
      <c r="D3166" t="s">
        <v>334</v>
      </c>
      <c r="E3166" s="277">
        <v>25.18</v>
      </c>
    </row>
    <row r="3167" spans="1:5" x14ac:dyDescent="0.25">
      <c r="A3167">
        <v>4206</v>
      </c>
      <c r="B3167" t="s">
        <v>10181</v>
      </c>
      <c r="C3167" t="s">
        <v>330</v>
      </c>
      <c r="D3167" t="s">
        <v>334</v>
      </c>
      <c r="E3167" s="277">
        <v>24.45</v>
      </c>
    </row>
    <row r="3168" spans="1:5" x14ac:dyDescent="0.25">
      <c r="A3168">
        <v>4190</v>
      </c>
      <c r="B3168" t="s">
        <v>10182</v>
      </c>
      <c r="C3168" t="s">
        <v>330</v>
      </c>
      <c r="D3168" t="s">
        <v>334</v>
      </c>
      <c r="E3168" s="277">
        <v>24.45</v>
      </c>
    </row>
    <row r="3169" spans="1:5" x14ac:dyDescent="0.25">
      <c r="A3169">
        <v>4186</v>
      </c>
      <c r="B3169" t="s">
        <v>10183</v>
      </c>
      <c r="C3169" t="s">
        <v>330</v>
      </c>
      <c r="D3169" t="s">
        <v>334</v>
      </c>
      <c r="E3169" s="277">
        <v>7.23</v>
      </c>
    </row>
    <row r="3170" spans="1:5" x14ac:dyDescent="0.25">
      <c r="A3170">
        <v>4188</v>
      </c>
      <c r="B3170" t="s">
        <v>10184</v>
      </c>
      <c r="C3170" t="s">
        <v>330</v>
      </c>
      <c r="D3170" t="s">
        <v>334</v>
      </c>
      <c r="E3170" s="277">
        <v>14.75</v>
      </c>
    </row>
    <row r="3171" spans="1:5" x14ac:dyDescent="0.25">
      <c r="A3171">
        <v>4189</v>
      </c>
      <c r="B3171" t="s">
        <v>10185</v>
      </c>
      <c r="C3171" t="s">
        <v>330</v>
      </c>
      <c r="D3171" t="s">
        <v>334</v>
      </c>
      <c r="E3171" s="277">
        <v>14.75</v>
      </c>
    </row>
    <row r="3172" spans="1:5" x14ac:dyDescent="0.25">
      <c r="A3172">
        <v>4197</v>
      </c>
      <c r="B3172" t="s">
        <v>10186</v>
      </c>
      <c r="C3172" t="s">
        <v>330</v>
      </c>
      <c r="D3172" t="s">
        <v>334</v>
      </c>
      <c r="E3172" s="277">
        <v>78.12</v>
      </c>
    </row>
    <row r="3173" spans="1:5" x14ac:dyDescent="0.25">
      <c r="A3173">
        <v>4194</v>
      </c>
      <c r="B3173" t="s">
        <v>10187</v>
      </c>
      <c r="C3173" t="s">
        <v>330</v>
      </c>
      <c r="D3173" t="s">
        <v>334</v>
      </c>
      <c r="E3173" s="277">
        <v>47.21</v>
      </c>
    </row>
    <row r="3174" spans="1:5" x14ac:dyDescent="0.25">
      <c r="A3174">
        <v>4193</v>
      </c>
      <c r="B3174" t="s">
        <v>10188</v>
      </c>
      <c r="C3174" t="s">
        <v>330</v>
      </c>
      <c r="D3174" t="s">
        <v>334</v>
      </c>
      <c r="E3174" s="277">
        <v>47.21</v>
      </c>
    </row>
    <row r="3175" spans="1:5" x14ac:dyDescent="0.25">
      <c r="A3175">
        <v>4204</v>
      </c>
      <c r="B3175" t="s">
        <v>10189</v>
      </c>
      <c r="C3175" t="s">
        <v>330</v>
      </c>
      <c r="D3175" t="s">
        <v>334</v>
      </c>
      <c r="E3175" s="277">
        <v>47.21</v>
      </c>
    </row>
    <row r="3176" spans="1:5" x14ac:dyDescent="0.25">
      <c r="A3176">
        <v>4187</v>
      </c>
      <c r="B3176" t="s">
        <v>10190</v>
      </c>
      <c r="C3176" t="s">
        <v>330</v>
      </c>
      <c r="D3176" t="s">
        <v>334</v>
      </c>
      <c r="E3176" s="277">
        <v>9.41</v>
      </c>
    </row>
    <row r="3177" spans="1:5" x14ac:dyDescent="0.25">
      <c r="A3177">
        <v>4202</v>
      </c>
      <c r="B3177" t="s">
        <v>10191</v>
      </c>
      <c r="C3177" t="s">
        <v>330</v>
      </c>
      <c r="D3177" t="s">
        <v>334</v>
      </c>
      <c r="E3177" s="277">
        <v>142.68</v>
      </c>
    </row>
    <row r="3178" spans="1:5" x14ac:dyDescent="0.25">
      <c r="A3178">
        <v>4203</v>
      </c>
      <c r="B3178" t="s">
        <v>10192</v>
      </c>
      <c r="C3178" t="s">
        <v>330</v>
      </c>
      <c r="D3178" t="s">
        <v>334</v>
      </c>
      <c r="E3178" s="277">
        <v>126.01</v>
      </c>
    </row>
    <row r="3179" spans="1:5" x14ac:dyDescent="0.25">
      <c r="A3179">
        <v>40368</v>
      </c>
      <c r="B3179" t="s">
        <v>10193</v>
      </c>
      <c r="C3179" t="s">
        <v>330</v>
      </c>
      <c r="D3179" t="s">
        <v>334</v>
      </c>
      <c r="E3179" s="277">
        <v>65.23</v>
      </c>
    </row>
    <row r="3180" spans="1:5" x14ac:dyDescent="0.25">
      <c r="A3180">
        <v>40365</v>
      </c>
      <c r="B3180" t="s">
        <v>10194</v>
      </c>
      <c r="C3180" t="s">
        <v>330</v>
      </c>
      <c r="D3180" t="s">
        <v>334</v>
      </c>
      <c r="E3180" s="277">
        <v>44</v>
      </c>
    </row>
    <row r="3181" spans="1:5" x14ac:dyDescent="0.25">
      <c r="A3181">
        <v>40356</v>
      </c>
      <c r="B3181" t="s">
        <v>10195</v>
      </c>
      <c r="C3181" t="s">
        <v>330</v>
      </c>
      <c r="D3181" t="s">
        <v>334</v>
      </c>
      <c r="E3181" s="277">
        <v>15.03</v>
      </c>
    </row>
    <row r="3182" spans="1:5" x14ac:dyDescent="0.25">
      <c r="A3182">
        <v>40362</v>
      </c>
      <c r="B3182" t="s">
        <v>10196</v>
      </c>
      <c r="C3182" t="s">
        <v>330</v>
      </c>
      <c r="D3182" t="s">
        <v>334</v>
      </c>
      <c r="E3182" s="277">
        <v>29.15</v>
      </c>
    </row>
    <row r="3183" spans="1:5" x14ac:dyDescent="0.25">
      <c r="A3183">
        <v>40374</v>
      </c>
      <c r="B3183" t="s">
        <v>10197</v>
      </c>
      <c r="C3183" t="s">
        <v>330</v>
      </c>
      <c r="D3183" t="s">
        <v>334</v>
      </c>
      <c r="E3183" s="277">
        <v>170.48</v>
      </c>
    </row>
    <row r="3184" spans="1:5" x14ac:dyDescent="0.25">
      <c r="A3184">
        <v>40371</v>
      </c>
      <c r="B3184" t="s">
        <v>10198</v>
      </c>
      <c r="C3184" t="s">
        <v>330</v>
      </c>
      <c r="D3184" t="s">
        <v>334</v>
      </c>
      <c r="E3184" s="277">
        <v>107.31</v>
      </c>
    </row>
    <row r="3185" spans="1:5" x14ac:dyDescent="0.25">
      <c r="A3185">
        <v>40359</v>
      </c>
      <c r="B3185" t="s">
        <v>10199</v>
      </c>
      <c r="C3185" t="s">
        <v>330</v>
      </c>
      <c r="D3185" t="s">
        <v>334</v>
      </c>
      <c r="E3185" s="277">
        <v>19.420000000000002</v>
      </c>
    </row>
    <row r="3186" spans="1:5" x14ac:dyDescent="0.25">
      <c r="A3186">
        <v>7595</v>
      </c>
      <c r="B3186" t="s">
        <v>10200</v>
      </c>
      <c r="C3186" t="s">
        <v>341</v>
      </c>
      <c r="D3186" t="s">
        <v>332</v>
      </c>
      <c r="E3186" s="277">
        <v>10.210000000000001</v>
      </c>
    </row>
    <row r="3187" spans="1:5" x14ac:dyDescent="0.25">
      <c r="A3187">
        <v>41094</v>
      </c>
      <c r="B3187" t="s">
        <v>10201</v>
      </c>
      <c r="C3187" t="s">
        <v>342</v>
      </c>
      <c r="D3187" t="s">
        <v>332</v>
      </c>
      <c r="E3187" s="278">
        <v>1797.19</v>
      </c>
    </row>
    <row r="3188" spans="1:5" x14ac:dyDescent="0.25">
      <c r="A3188">
        <v>39609</v>
      </c>
      <c r="B3188" t="s">
        <v>10202</v>
      </c>
      <c r="C3188" t="s">
        <v>330</v>
      </c>
      <c r="D3188" t="s">
        <v>334</v>
      </c>
      <c r="E3188" s="278">
        <v>76112.009999999995</v>
      </c>
    </row>
    <row r="3189" spans="1:5" x14ac:dyDescent="0.25">
      <c r="A3189">
        <v>39610</v>
      </c>
      <c r="B3189" t="s">
        <v>10203</v>
      </c>
      <c r="C3189" t="s">
        <v>330</v>
      </c>
      <c r="D3189" t="s">
        <v>334</v>
      </c>
      <c r="E3189" s="278">
        <v>111099.79</v>
      </c>
    </row>
    <row r="3190" spans="1:5" x14ac:dyDescent="0.25">
      <c r="A3190">
        <v>39611</v>
      </c>
      <c r="B3190" t="s">
        <v>10204</v>
      </c>
      <c r="C3190" t="s">
        <v>330</v>
      </c>
      <c r="D3190" t="s">
        <v>334</v>
      </c>
      <c r="E3190" s="278">
        <v>134448.93</v>
      </c>
    </row>
    <row r="3191" spans="1:5" x14ac:dyDescent="0.25">
      <c r="A3191">
        <v>39612</v>
      </c>
      <c r="B3191" t="s">
        <v>10205</v>
      </c>
      <c r="C3191" t="s">
        <v>330</v>
      </c>
      <c r="D3191" t="s">
        <v>334</v>
      </c>
      <c r="E3191" s="278">
        <v>210617.28</v>
      </c>
    </row>
    <row r="3192" spans="1:5" x14ac:dyDescent="0.25">
      <c r="A3192">
        <v>39608</v>
      </c>
      <c r="B3192" t="s">
        <v>10206</v>
      </c>
      <c r="C3192" t="s">
        <v>330</v>
      </c>
      <c r="D3192" t="s">
        <v>334</v>
      </c>
      <c r="E3192" s="278">
        <v>60858.36</v>
      </c>
    </row>
    <row r="3193" spans="1:5" x14ac:dyDescent="0.25">
      <c r="A3193">
        <v>38175</v>
      </c>
      <c r="B3193" t="s">
        <v>10207</v>
      </c>
      <c r="C3193" t="s">
        <v>330</v>
      </c>
      <c r="D3193" t="s">
        <v>332</v>
      </c>
      <c r="E3193" s="277">
        <v>4.57</v>
      </c>
    </row>
    <row r="3194" spans="1:5" x14ac:dyDescent="0.25">
      <c r="A3194">
        <v>38176</v>
      </c>
      <c r="B3194" t="s">
        <v>10208</v>
      </c>
      <c r="C3194" t="s">
        <v>330</v>
      </c>
      <c r="D3194" t="s">
        <v>332</v>
      </c>
      <c r="E3194" s="277">
        <v>13.45</v>
      </c>
    </row>
    <row r="3195" spans="1:5" x14ac:dyDescent="0.25">
      <c r="A3195">
        <v>36152</v>
      </c>
      <c r="B3195" t="s">
        <v>10209</v>
      </c>
      <c r="C3195" t="s">
        <v>330</v>
      </c>
      <c r="D3195" t="s">
        <v>332</v>
      </c>
      <c r="E3195" s="277">
        <v>4.8</v>
      </c>
    </row>
    <row r="3196" spans="1:5" x14ac:dyDescent="0.25">
      <c r="A3196">
        <v>11138</v>
      </c>
      <c r="B3196" t="s">
        <v>10210</v>
      </c>
      <c r="C3196" t="s">
        <v>337</v>
      </c>
      <c r="D3196" t="s">
        <v>332</v>
      </c>
      <c r="E3196" s="277">
        <v>4</v>
      </c>
    </row>
    <row r="3197" spans="1:5" x14ac:dyDescent="0.25">
      <c r="A3197">
        <v>4221</v>
      </c>
      <c r="B3197" t="s">
        <v>10211</v>
      </c>
      <c r="C3197" t="s">
        <v>337</v>
      </c>
      <c r="D3197" t="s">
        <v>331</v>
      </c>
      <c r="E3197" s="277">
        <v>6.22</v>
      </c>
    </row>
    <row r="3198" spans="1:5" x14ac:dyDescent="0.25">
      <c r="A3198">
        <v>4227</v>
      </c>
      <c r="B3198" t="s">
        <v>10212</v>
      </c>
      <c r="C3198" t="s">
        <v>337</v>
      </c>
      <c r="D3198" t="s">
        <v>331</v>
      </c>
      <c r="E3198" s="277">
        <v>25.63</v>
      </c>
    </row>
    <row r="3199" spans="1:5" x14ac:dyDescent="0.25">
      <c r="A3199">
        <v>38170</v>
      </c>
      <c r="B3199" t="s">
        <v>10213</v>
      </c>
      <c r="C3199" t="s">
        <v>330</v>
      </c>
      <c r="D3199" t="s">
        <v>332</v>
      </c>
      <c r="E3199" s="277">
        <v>19.98</v>
      </c>
    </row>
    <row r="3200" spans="1:5" x14ac:dyDescent="0.25">
      <c r="A3200">
        <v>4252</v>
      </c>
      <c r="B3200" t="s">
        <v>10214</v>
      </c>
      <c r="C3200" t="s">
        <v>341</v>
      </c>
      <c r="D3200" t="s">
        <v>332</v>
      </c>
      <c r="E3200" s="277">
        <v>16.22</v>
      </c>
    </row>
    <row r="3201" spans="1:5" x14ac:dyDescent="0.25">
      <c r="A3201">
        <v>40980</v>
      </c>
      <c r="B3201" t="s">
        <v>10215</v>
      </c>
      <c r="C3201" t="s">
        <v>342</v>
      </c>
      <c r="D3201" t="s">
        <v>332</v>
      </c>
      <c r="E3201" s="278">
        <v>2854.24</v>
      </c>
    </row>
    <row r="3202" spans="1:5" x14ac:dyDescent="0.25">
      <c r="A3202">
        <v>4243</v>
      </c>
      <c r="B3202" t="s">
        <v>10216</v>
      </c>
      <c r="C3202" t="s">
        <v>341</v>
      </c>
      <c r="D3202" t="s">
        <v>332</v>
      </c>
      <c r="E3202" s="277">
        <v>13.19</v>
      </c>
    </row>
    <row r="3203" spans="1:5" x14ac:dyDescent="0.25">
      <c r="A3203">
        <v>41031</v>
      </c>
      <c r="B3203" t="s">
        <v>10217</v>
      </c>
      <c r="C3203" t="s">
        <v>342</v>
      </c>
      <c r="D3203" t="s">
        <v>332</v>
      </c>
      <c r="E3203" s="278">
        <v>2321.4699999999998</v>
      </c>
    </row>
    <row r="3204" spans="1:5" x14ac:dyDescent="0.25">
      <c r="A3204">
        <v>37666</v>
      </c>
      <c r="B3204" t="s">
        <v>10218</v>
      </c>
      <c r="C3204" t="s">
        <v>341</v>
      </c>
      <c r="D3204" t="s">
        <v>332</v>
      </c>
      <c r="E3204" s="277">
        <v>12.73</v>
      </c>
    </row>
    <row r="3205" spans="1:5" x14ac:dyDescent="0.25">
      <c r="A3205">
        <v>40986</v>
      </c>
      <c r="B3205" t="s">
        <v>10219</v>
      </c>
      <c r="C3205" t="s">
        <v>342</v>
      </c>
      <c r="D3205" t="s">
        <v>332</v>
      </c>
      <c r="E3205" s="278">
        <v>2240.3000000000002</v>
      </c>
    </row>
    <row r="3206" spans="1:5" x14ac:dyDescent="0.25">
      <c r="A3206">
        <v>4250</v>
      </c>
      <c r="B3206" t="s">
        <v>10220</v>
      </c>
      <c r="C3206" t="s">
        <v>341</v>
      </c>
      <c r="D3206" t="s">
        <v>332</v>
      </c>
      <c r="E3206" s="277">
        <v>14.63</v>
      </c>
    </row>
    <row r="3207" spans="1:5" x14ac:dyDescent="0.25">
      <c r="A3207">
        <v>40978</v>
      </c>
      <c r="B3207" t="s">
        <v>10221</v>
      </c>
      <c r="C3207" t="s">
        <v>342</v>
      </c>
      <c r="D3207" t="s">
        <v>332</v>
      </c>
      <c r="E3207" s="278">
        <v>2574.52</v>
      </c>
    </row>
    <row r="3208" spans="1:5" x14ac:dyDescent="0.25">
      <c r="A3208">
        <v>41043</v>
      </c>
      <c r="B3208" t="s">
        <v>10222</v>
      </c>
      <c r="C3208" t="s">
        <v>342</v>
      </c>
      <c r="D3208" t="s">
        <v>332</v>
      </c>
      <c r="E3208" s="278">
        <v>2857.19</v>
      </c>
    </row>
    <row r="3209" spans="1:5" x14ac:dyDescent="0.25">
      <c r="A3209">
        <v>44501</v>
      </c>
      <c r="B3209" t="s">
        <v>10223</v>
      </c>
      <c r="C3209" t="s">
        <v>341</v>
      </c>
      <c r="D3209" t="s">
        <v>332</v>
      </c>
      <c r="E3209" s="277">
        <v>16.239999999999998</v>
      </c>
    </row>
    <row r="3210" spans="1:5" x14ac:dyDescent="0.25">
      <c r="A3210">
        <v>4234</v>
      </c>
      <c r="B3210" t="s">
        <v>10224</v>
      </c>
      <c r="C3210" t="s">
        <v>341</v>
      </c>
      <c r="D3210" t="s">
        <v>331</v>
      </c>
      <c r="E3210" s="277">
        <v>17.809999999999999</v>
      </c>
    </row>
    <row r="3211" spans="1:5" x14ac:dyDescent="0.25">
      <c r="A3211">
        <v>40987</v>
      </c>
      <c r="B3211" t="s">
        <v>10225</v>
      </c>
      <c r="C3211" t="s">
        <v>342</v>
      </c>
      <c r="D3211" t="s">
        <v>332</v>
      </c>
      <c r="E3211" s="278">
        <v>3129.94</v>
      </c>
    </row>
    <row r="3212" spans="1:5" x14ac:dyDescent="0.25">
      <c r="A3212">
        <v>4253</v>
      </c>
      <c r="B3212" t="s">
        <v>10226</v>
      </c>
      <c r="C3212" t="s">
        <v>341</v>
      </c>
      <c r="D3212" t="s">
        <v>332</v>
      </c>
      <c r="E3212" s="277">
        <v>10.23</v>
      </c>
    </row>
    <row r="3213" spans="1:5" x14ac:dyDescent="0.25">
      <c r="A3213">
        <v>40981</v>
      </c>
      <c r="B3213" t="s">
        <v>10227</v>
      </c>
      <c r="C3213" t="s">
        <v>342</v>
      </c>
      <c r="D3213" t="s">
        <v>332</v>
      </c>
      <c r="E3213" s="278">
        <v>1799.19</v>
      </c>
    </row>
    <row r="3214" spans="1:5" x14ac:dyDescent="0.25">
      <c r="A3214">
        <v>4254</v>
      </c>
      <c r="B3214" t="s">
        <v>10228</v>
      </c>
      <c r="C3214" t="s">
        <v>341</v>
      </c>
      <c r="D3214" t="s">
        <v>332</v>
      </c>
      <c r="E3214" s="277">
        <v>14.41</v>
      </c>
    </row>
    <row r="3215" spans="1:5" x14ac:dyDescent="0.25">
      <c r="A3215">
        <v>41036</v>
      </c>
      <c r="B3215" t="s">
        <v>10229</v>
      </c>
      <c r="C3215" t="s">
        <v>342</v>
      </c>
      <c r="D3215" t="s">
        <v>332</v>
      </c>
      <c r="E3215" s="278">
        <v>2535.62</v>
      </c>
    </row>
    <row r="3216" spans="1:5" x14ac:dyDescent="0.25">
      <c r="A3216">
        <v>4251</v>
      </c>
      <c r="B3216" t="s">
        <v>10230</v>
      </c>
      <c r="C3216" t="s">
        <v>341</v>
      </c>
      <c r="D3216" t="s">
        <v>332</v>
      </c>
      <c r="E3216" s="277">
        <v>15.94</v>
      </c>
    </row>
    <row r="3217" spans="1:5" x14ac:dyDescent="0.25">
      <c r="A3217">
        <v>40979</v>
      </c>
      <c r="B3217" t="s">
        <v>10231</v>
      </c>
      <c r="C3217" t="s">
        <v>342</v>
      </c>
      <c r="D3217" t="s">
        <v>332</v>
      </c>
      <c r="E3217" s="278">
        <v>2802</v>
      </c>
    </row>
    <row r="3218" spans="1:5" x14ac:dyDescent="0.25">
      <c r="A3218">
        <v>4230</v>
      </c>
      <c r="B3218" t="s">
        <v>10232</v>
      </c>
      <c r="C3218" t="s">
        <v>341</v>
      </c>
      <c r="D3218" t="s">
        <v>332</v>
      </c>
      <c r="E3218" s="277">
        <v>13.77</v>
      </c>
    </row>
    <row r="3219" spans="1:5" x14ac:dyDescent="0.25">
      <c r="A3219">
        <v>40998</v>
      </c>
      <c r="B3219" t="s">
        <v>10233</v>
      </c>
      <c r="C3219" t="s">
        <v>342</v>
      </c>
      <c r="D3219" t="s">
        <v>332</v>
      </c>
      <c r="E3219" s="278">
        <v>2421.6999999999998</v>
      </c>
    </row>
    <row r="3220" spans="1:5" x14ac:dyDescent="0.25">
      <c r="A3220">
        <v>4257</v>
      </c>
      <c r="B3220" t="s">
        <v>10234</v>
      </c>
      <c r="C3220" t="s">
        <v>341</v>
      </c>
      <c r="D3220" t="s">
        <v>332</v>
      </c>
      <c r="E3220" s="277">
        <v>9.68</v>
      </c>
    </row>
    <row r="3221" spans="1:5" x14ac:dyDescent="0.25">
      <c r="A3221">
        <v>40982</v>
      </c>
      <c r="B3221" t="s">
        <v>10235</v>
      </c>
      <c r="C3221" t="s">
        <v>342</v>
      </c>
      <c r="D3221" t="s">
        <v>332</v>
      </c>
      <c r="E3221" s="278">
        <v>1703.78</v>
      </c>
    </row>
    <row r="3222" spans="1:5" x14ac:dyDescent="0.25">
      <c r="A3222">
        <v>4240</v>
      </c>
      <c r="B3222" t="s">
        <v>10236</v>
      </c>
      <c r="C3222" t="s">
        <v>341</v>
      </c>
      <c r="D3222" t="s">
        <v>332</v>
      </c>
      <c r="E3222" s="277">
        <v>16.52</v>
      </c>
    </row>
    <row r="3223" spans="1:5" x14ac:dyDescent="0.25">
      <c r="A3223">
        <v>41026</v>
      </c>
      <c r="B3223" t="s">
        <v>10237</v>
      </c>
      <c r="C3223" t="s">
        <v>342</v>
      </c>
      <c r="D3223" t="s">
        <v>332</v>
      </c>
      <c r="E3223" s="278">
        <v>2905.9</v>
      </c>
    </row>
    <row r="3224" spans="1:5" x14ac:dyDescent="0.25">
      <c r="A3224">
        <v>4239</v>
      </c>
      <c r="B3224" t="s">
        <v>10238</v>
      </c>
      <c r="C3224" t="s">
        <v>341</v>
      </c>
      <c r="D3224" t="s">
        <v>332</v>
      </c>
      <c r="E3224" s="277">
        <v>20.27</v>
      </c>
    </row>
    <row r="3225" spans="1:5" x14ac:dyDescent="0.25">
      <c r="A3225">
        <v>41024</v>
      </c>
      <c r="B3225" t="s">
        <v>10239</v>
      </c>
      <c r="C3225" t="s">
        <v>342</v>
      </c>
      <c r="D3225" t="s">
        <v>332</v>
      </c>
      <c r="E3225" s="278">
        <v>3565.01</v>
      </c>
    </row>
    <row r="3226" spans="1:5" x14ac:dyDescent="0.25">
      <c r="A3226">
        <v>4248</v>
      </c>
      <c r="B3226" t="s">
        <v>10240</v>
      </c>
      <c r="C3226" t="s">
        <v>341</v>
      </c>
      <c r="D3226" t="s">
        <v>332</v>
      </c>
      <c r="E3226" s="277">
        <v>14.17</v>
      </c>
    </row>
    <row r="3227" spans="1:5" x14ac:dyDescent="0.25">
      <c r="A3227">
        <v>41033</v>
      </c>
      <c r="B3227" t="s">
        <v>10241</v>
      </c>
      <c r="C3227" t="s">
        <v>342</v>
      </c>
      <c r="D3227" t="s">
        <v>332</v>
      </c>
      <c r="E3227" s="278">
        <v>2493.0300000000002</v>
      </c>
    </row>
    <row r="3228" spans="1:5" x14ac:dyDescent="0.25">
      <c r="A3228">
        <v>41040</v>
      </c>
      <c r="B3228" t="s">
        <v>10242</v>
      </c>
      <c r="C3228" t="s">
        <v>342</v>
      </c>
      <c r="D3228" t="s">
        <v>332</v>
      </c>
      <c r="E3228" s="278">
        <v>3000.06</v>
      </c>
    </row>
    <row r="3229" spans="1:5" x14ac:dyDescent="0.25">
      <c r="A3229">
        <v>44500</v>
      </c>
      <c r="B3229" t="s">
        <v>10243</v>
      </c>
      <c r="C3229" t="s">
        <v>341</v>
      </c>
      <c r="D3229" t="s">
        <v>332</v>
      </c>
      <c r="E3229" s="277">
        <v>17.059999999999999</v>
      </c>
    </row>
    <row r="3230" spans="1:5" x14ac:dyDescent="0.25">
      <c r="A3230">
        <v>4238</v>
      </c>
      <c r="B3230" t="s">
        <v>10244</v>
      </c>
      <c r="C3230" t="s">
        <v>341</v>
      </c>
      <c r="D3230" t="s">
        <v>332</v>
      </c>
      <c r="E3230" s="277">
        <v>13.77</v>
      </c>
    </row>
    <row r="3231" spans="1:5" x14ac:dyDescent="0.25">
      <c r="A3231">
        <v>41012</v>
      </c>
      <c r="B3231" t="s">
        <v>10245</v>
      </c>
      <c r="C3231" t="s">
        <v>342</v>
      </c>
      <c r="D3231" t="s">
        <v>332</v>
      </c>
      <c r="E3231" s="278">
        <v>2421.6999999999998</v>
      </c>
    </row>
    <row r="3232" spans="1:5" x14ac:dyDescent="0.25">
      <c r="A3232">
        <v>4237</v>
      </c>
      <c r="B3232" t="s">
        <v>10246</v>
      </c>
      <c r="C3232" t="s">
        <v>341</v>
      </c>
      <c r="D3232" t="s">
        <v>332</v>
      </c>
      <c r="E3232" s="277">
        <v>14.41</v>
      </c>
    </row>
    <row r="3233" spans="1:5" x14ac:dyDescent="0.25">
      <c r="A3233">
        <v>41002</v>
      </c>
      <c r="B3233" t="s">
        <v>10247</v>
      </c>
      <c r="C3233" t="s">
        <v>342</v>
      </c>
      <c r="D3233" t="s">
        <v>332</v>
      </c>
      <c r="E3233" s="278">
        <v>2535.62</v>
      </c>
    </row>
    <row r="3234" spans="1:5" x14ac:dyDescent="0.25">
      <c r="A3234">
        <v>4233</v>
      </c>
      <c r="B3234" t="s">
        <v>10248</v>
      </c>
      <c r="C3234" t="s">
        <v>341</v>
      </c>
      <c r="D3234" t="s">
        <v>332</v>
      </c>
      <c r="E3234" s="277">
        <v>14.65</v>
      </c>
    </row>
    <row r="3235" spans="1:5" x14ac:dyDescent="0.25">
      <c r="A3235">
        <v>41001</v>
      </c>
      <c r="B3235" t="s">
        <v>10249</v>
      </c>
      <c r="C3235" t="s">
        <v>342</v>
      </c>
      <c r="D3235" t="s">
        <v>332</v>
      </c>
      <c r="E3235" s="278">
        <v>2576.35</v>
      </c>
    </row>
    <row r="3236" spans="1:5" x14ac:dyDescent="0.25">
      <c r="A3236">
        <v>2</v>
      </c>
      <c r="B3236" t="s">
        <v>10250</v>
      </c>
      <c r="C3236" t="s">
        <v>340</v>
      </c>
      <c r="D3236" t="s">
        <v>332</v>
      </c>
      <c r="E3236" s="277">
        <v>15.03</v>
      </c>
    </row>
    <row r="3237" spans="1:5" x14ac:dyDescent="0.25">
      <c r="A3237">
        <v>36517</v>
      </c>
      <c r="B3237" t="s">
        <v>10251</v>
      </c>
      <c r="C3237" t="s">
        <v>330</v>
      </c>
      <c r="D3237" t="s">
        <v>334</v>
      </c>
      <c r="E3237" s="278">
        <v>603840</v>
      </c>
    </row>
    <row r="3238" spans="1:5" x14ac:dyDescent="0.25">
      <c r="A3238">
        <v>4262</v>
      </c>
      <c r="B3238" t="s">
        <v>10252</v>
      </c>
      <c r="C3238" t="s">
        <v>330</v>
      </c>
      <c r="D3238" t="s">
        <v>334</v>
      </c>
      <c r="E3238" s="278">
        <v>680000</v>
      </c>
    </row>
    <row r="3239" spans="1:5" x14ac:dyDescent="0.25">
      <c r="A3239">
        <v>4263</v>
      </c>
      <c r="B3239" t="s">
        <v>10253</v>
      </c>
      <c r="C3239" t="s">
        <v>330</v>
      </c>
      <c r="D3239" t="s">
        <v>334</v>
      </c>
      <c r="E3239" s="278">
        <v>942933.28</v>
      </c>
    </row>
    <row r="3240" spans="1:5" x14ac:dyDescent="0.25">
      <c r="A3240">
        <v>36518</v>
      </c>
      <c r="B3240" t="s">
        <v>10254</v>
      </c>
      <c r="C3240" t="s">
        <v>330</v>
      </c>
      <c r="D3240" t="s">
        <v>334</v>
      </c>
      <c r="E3240" s="278">
        <v>1073493.28</v>
      </c>
    </row>
    <row r="3241" spans="1:5" x14ac:dyDescent="0.25">
      <c r="A3241">
        <v>14221</v>
      </c>
      <c r="B3241" t="s">
        <v>10255</v>
      </c>
      <c r="C3241" t="s">
        <v>330</v>
      </c>
      <c r="D3241" t="s">
        <v>334</v>
      </c>
      <c r="E3241" s="278">
        <v>626506.64</v>
      </c>
    </row>
    <row r="3242" spans="1:5" x14ac:dyDescent="0.25">
      <c r="A3242">
        <v>38402</v>
      </c>
      <c r="B3242" t="s">
        <v>10256</v>
      </c>
      <c r="C3242" t="s">
        <v>330</v>
      </c>
      <c r="D3242" t="s">
        <v>332</v>
      </c>
      <c r="E3242" s="277">
        <v>13.06</v>
      </c>
    </row>
    <row r="3243" spans="1:5" x14ac:dyDescent="0.25">
      <c r="A3243">
        <v>3412</v>
      </c>
      <c r="B3243" t="s">
        <v>10257</v>
      </c>
      <c r="C3243" t="s">
        <v>333</v>
      </c>
      <c r="D3243" t="s">
        <v>334</v>
      </c>
      <c r="E3243" s="277">
        <v>20.55</v>
      </c>
    </row>
    <row r="3244" spans="1:5" x14ac:dyDescent="0.25">
      <c r="A3244">
        <v>3413</v>
      </c>
      <c r="B3244" t="s">
        <v>10258</v>
      </c>
      <c r="C3244" t="s">
        <v>333</v>
      </c>
      <c r="D3244" t="s">
        <v>334</v>
      </c>
      <c r="E3244" s="277">
        <v>46.28</v>
      </c>
    </row>
    <row r="3245" spans="1:5" x14ac:dyDescent="0.25">
      <c r="A3245">
        <v>39744</v>
      </c>
      <c r="B3245" t="s">
        <v>10259</v>
      </c>
      <c r="C3245" t="s">
        <v>333</v>
      </c>
      <c r="D3245" t="s">
        <v>334</v>
      </c>
      <c r="E3245" s="277">
        <v>35.93</v>
      </c>
    </row>
    <row r="3246" spans="1:5" x14ac:dyDescent="0.25">
      <c r="A3246">
        <v>39745</v>
      </c>
      <c r="B3246" t="s">
        <v>10260</v>
      </c>
      <c r="C3246" t="s">
        <v>333</v>
      </c>
      <c r="D3246" t="s">
        <v>334</v>
      </c>
      <c r="E3246" s="277">
        <v>75.84</v>
      </c>
    </row>
    <row r="3247" spans="1:5" x14ac:dyDescent="0.25">
      <c r="A3247">
        <v>39637</v>
      </c>
      <c r="B3247" t="s">
        <v>10261</v>
      </c>
      <c r="C3247" t="s">
        <v>333</v>
      </c>
      <c r="D3247" t="s">
        <v>332</v>
      </c>
      <c r="E3247" s="277">
        <v>126.95</v>
      </c>
    </row>
    <row r="3248" spans="1:5" x14ac:dyDescent="0.25">
      <c r="A3248">
        <v>39638</v>
      </c>
      <c r="B3248" t="s">
        <v>10262</v>
      </c>
      <c r="C3248" t="s">
        <v>333</v>
      </c>
      <c r="D3248" t="s">
        <v>332</v>
      </c>
      <c r="E3248" s="277">
        <v>143.66</v>
      </c>
    </row>
    <row r="3249" spans="1:5" x14ac:dyDescent="0.25">
      <c r="A3249">
        <v>39639</v>
      </c>
      <c r="B3249" t="s">
        <v>10263</v>
      </c>
      <c r="C3249" t="s">
        <v>333</v>
      </c>
      <c r="D3249" t="s">
        <v>332</v>
      </c>
      <c r="E3249" s="277">
        <v>216.74</v>
      </c>
    </row>
    <row r="3250" spans="1:5" x14ac:dyDescent="0.25">
      <c r="A3250">
        <v>39517</v>
      </c>
      <c r="B3250" t="s">
        <v>10264</v>
      </c>
      <c r="C3250" t="s">
        <v>333</v>
      </c>
      <c r="D3250" t="s">
        <v>334</v>
      </c>
      <c r="E3250" s="277">
        <v>267.33999999999997</v>
      </c>
    </row>
    <row r="3251" spans="1:5" x14ac:dyDescent="0.25">
      <c r="A3251">
        <v>39518</v>
      </c>
      <c r="B3251" t="s">
        <v>10265</v>
      </c>
      <c r="C3251" t="s">
        <v>333</v>
      </c>
      <c r="D3251" t="s">
        <v>334</v>
      </c>
      <c r="E3251" s="277">
        <v>316.94</v>
      </c>
    </row>
    <row r="3252" spans="1:5" x14ac:dyDescent="0.25">
      <c r="A3252">
        <v>38366</v>
      </c>
      <c r="B3252" t="s">
        <v>10266</v>
      </c>
      <c r="C3252" t="s">
        <v>333</v>
      </c>
      <c r="D3252" t="s">
        <v>332</v>
      </c>
      <c r="E3252" s="277">
        <v>5.79</v>
      </c>
    </row>
    <row r="3253" spans="1:5" x14ac:dyDescent="0.25">
      <c r="A3253">
        <v>11703</v>
      </c>
      <c r="B3253" t="s">
        <v>10267</v>
      </c>
      <c r="C3253" t="s">
        <v>330</v>
      </c>
      <c r="D3253" t="s">
        <v>332</v>
      </c>
      <c r="E3253" s="277">
        <v>23.59</v>
      </c>
    </row>
    <row r="3254" spans="1:5" x14ac:dyDescent="0.25">
      <c r="A3254">
        <v>37400</v>
      </c>
      <c r="B3254" t="s">
        <v>10268</v>
      </c>
      <c r="C3254" t="s">
        <v>330</v>
      </c>
      <c r="D3254" t="s">
        <v>332</v>
      </c>
      <c r="E3254" s="277">
        <v>71.7</v>
      </c>
    </row>
    <row r="3255" spans="1:5" x14ac:dyDescent="0.25">
      <c r="A3255">
        <v>25400</v>
      </c>
      <c r="B3255" t="s">
        <v>10269</v>
      </c>
      <c r="C3255" t="s">
        <v>330</v>
      </c>
      <c r="D3255" t="s">
        <v>332</v>
      </c>
      <c r="E3255" s="278">
        <v>2823.97</v>
      </c>
    </row>
    <row r="3256" spans="1:5" x14ac:dyDescent="0.25">
      <c r="A3256">
        <v>4276</v>
      </c>
      <c r="B3256" t="s">
        <v>10270</v>
      </c>
      <c r="C3256" t="s">
        <v>330</v>
      </c>
      <c r="D3256" t="s">
        <v>332</v>
      </c>
      <c r="E3256" s="277">
        <v>208.17</v>
      </c>
    </row>
    <row r="3257" spans="1:5" x14ac:dyDescent="0.25">
      <c r="A3257">
        <v>4273</v>
      </c>
      <c r="B3257" t="s">
        <v>10271</v>
      </c>
      <c r="C3257" t="s">
        <v>330</v>
      </c>
      <c r="D3257" t="s">
        <v>332</v>
      </c>
      <c r="E3257" s="277">
        <v>377.95</v>
      </c>
    </row>
    <row r="3258" spans="1:5" x14ac:dyDescent="0.25">
      <c r="A3258">
        <v>4274</v>
      </c>
      <c r="B3258" t="s">
        <v>10272</v>
      </c>
      <c r="C3258" t="s">
        <v>330</v>
      </c>
      <c r="D3258" t="s">
        <v>331</v>
      </c>
      <c r="E3258" s="277">
        <v>138.27000000000001</v>
      </c>
    </row>
    <row r="3259" spans="1:5" x14ac:dyDescent="0.25">
      <c r="A3259">
        <v>39438</v>
      </c>
      <c r="B3259" t="s">
        <v>10273</v>
      </c>
      <c r="C3259" t="s">
        <v>330</v>
      </c>
      <c r="D3259" t="s">
        <v>334</v>
      </c>
      <c r="E3259" s="277">
        <v>0.28999999999999998</v>
      </c>
    </row>
    <row r="3260" spans="1:5" x14ac:dyDescent="0.25">
      <c r="A3260">
        <v>11963</v>
      </c>
      <c r="B3260" t="s">
        <v>10274</v>
      </c>
      <c r="C3260" t="s">
        <v>330</v>
      </c>
      <c r="D3260" t="s">
        <v>334</v>
      </c>
      <c r="E3260" s="277">
        <v>10.54</v>
      </c>
    </row>
    <row r="3261" spans="1:5" x14ac:dyDescent="0.25">
      <c r="A3261">
        <v>11964</v>
      </c>
      <c r="B3261" t="s">
        <v>10275</v>
      </c>
      <c r="C3261" t="s">
        <v>330</v>
      </c>
      <c r="D3261" t="s">
        <v>334</v>
      </c>
      <c r="E3261" s="277">
        <v>2.66</v>
      </c>
    </row>
    <row r="3262" spans="1:5" x14ac:dyDescent="0.25">
      <c r="A3262">
        <v>4379</v>
      </c>
      <c r="B3262" t="s">
        <v>10276</v>
      </c>
      <c r="C3262" t="s">
        <v>330</v>
      </c>
      <c r="D3262" t="s">
        <v>334</v>
      </c>
      <c r="E3262" s="277">
        <v>0.05</v>
      </c>
    </row>
    <row r="3263" spans="1:5" x14ac:dyDescent="0.25">
      <c r="A3263">
        <v>4377</v>
      </c>
      <c r="B3263" t="s">
        <v>10277</v>
      </c>
      <c r="C3263" t="s">
        <v>330</v>
      </c>
      <c r="D3263" t="s">
        <v>334</v>
      </c>
      <c r="E3263" s="277">
        <v>0.2</v>
      </c>
    </row>
    <row r="3264" spans="1:5" x14ac:dyDescent="0.25">
      <c r="A3264">
        <v>4356</v>
      </c>
      <c r="B3264" t="s">
        <v>10278</v>
      </c>
      <c r="C3264" t="s">
        <v>330</v>
      </c>
      <c r="D3264" t="s">
        <v>334</v>
      </c>
      <c r="E3264" s="277">
        <v>0.28999999999999998</v>
      </c>
    </row>
    <row r="3265" spans="1:5" x14ac:dyDescent="0.25">
      <c r="A3265">
        <v>13246</v>
      </c>
      <c r="B3265" t="s">
        <v>10279</v>
      </c>
      <c r="C3265" t="s">
        <v>330</v>
      </c>
      <c r="D3265" t="s">
        <v>334</v>
      </c>
      <c r="E3265" s="277">
        <v>0.5</v>
      </c>
    </row>
    <row r="3266" spans="1:5" x14ac:dyDescent="0.25">
      <c r="A3266">
        <v>4346</v>
      </c>
      <c r="B3266" t="s">
        <v>10280</v>
      </c>
      <c r="C3266" t="s">
        <v>330</v>
      </c>
      <c r="D3266" t="s">
        <v>334</v>
      </c>
      <c r="E3266" s="277">
        <v>11.29</v>
      </c>
    </row>
    <row r="3267" spans="1:5" x14ac:dyDescent="0.25">
      <c r="A3267">
        <v>11955</v>
      </c>
      <c r="B3267" t="s">
        <v>10281</v>
      </c>
      <c r="C3267" t="s">
        <v>330</v>
      </c>
      <c r="D3267" t="s">
        <v>334</v>
      </c>
      <c r="E3267" s="277">
        <v>4.9400000000000004</v>
      </c>
    </row>
    <row r="3268" spans="1:5" x14ac:dyDescent="0.25">
      <c r="A3268">
        <v>11960</v>
      </c>
      <c r="B3268" t="s">
        <v>10282</v>
      </c>
      <c r="C3268" t="s">
        <v>330</v>
      </c>
      <c r="D3268" t="s">
        <v>334</v>
      </c>
      <c r="E3268" s="277">
        <v>0.16</v>
      </c>
    </row>
    <row r="3269" spans="1:5" x14ac:dyDescent="0.25">
      <c r="A3269">
        <v>4333</v>
      </c>
      <c r="B3269" t="s">
        <v>10283</v>
      </c>
      <c r="C3269" t="s">
        <v>330</v>
      </c>
      <c r="D3269" t="s">
        <v>334</v>
      </c>
      <c r="E3269" s="277">
        <v>0.28999999999999998</v>
      </c>
    </row>
    <row r="3270" spans="1:5" x14ac:dyDescent="0.25">
      <c r="A3270">
        <v>4358</v>
      </c>
      <c r="B3270" t="s">
        <v>10284</v>
      </c>
      <c r="C3270" t="s">
        <v>330</v>
      </c>
      <c r="D3270" t="s">
        <v>334</v>
      </c>
      <c r="E3270" s="277">
        <v>2.2599999999999998</v>
      </c>
    </row>
    <row r="3271" spans="1:5" x14ac:dyDescent="0.25">
      <c r="A3271">
        <v>39435</v>
      </c>
      <c r="B3271" t="s">
        <v>10285</v>
      </c>
      <c r="C3271" t="s">
        <v>330</v>
      </c>
      <c r="D3271" t="s">
        <v>334</v>
      </c>
      <c r="E3271" s="277">
        <v>0.11</v>
      </c>
    </row>
    <row r="3272" spans="1:5" x14ac:dyDescent="0.25">
      <c r="A3272">
        <v>39436</v>
      </c>
      <c r="B3272" t="s">
        <v>10286</v>
      </c>
      <c r="C3272" t="s">
        <v>330</v>
      </c>
      <c r="D3272" t="s">
        <v>334</v>
      </c>
      <c r="E3272" s="277">
        <v>0.19</v>
      </c>
    </row>
    <row r="3273" spans="1:5" x14ac:dyDescent="0.25">
      <c r="A3273">
        <v>39437</v>
      </c>
      <c r="B3273" t="s">
        <v>10287</v>
      </c>
      <c r="C3273" t="s">
        <v>330</v>
      </c>
      <c r="D3273" t="s">
        <v>334</v>
      </c>
      <c r="E3273" s="277">
        <v>0.25</v>
      </c>
    </row>
    <row r="3274" spans="1:5" x14ac:dyDescent="0.25">
      <c r="A3274">
        <v>39439</v>
      </c>
      <c r="B3274" t="s">
        <v>10288</v>
      </c>
      <c r="C3274" t="s">
        <v>330</v>
      </c>
      <c r="D3274" t="s">
        <v>334</v>
      </c>
      <c r="E3274" s="277">
        <v>0.17</v>
      </c>
    </row>
    <row r="3275" spans="1:5" x14ac:dyDescent="0.25">
      <c r="A3275">
        <v>39440</v>
      </c>
      <c r="B3275" t="s">
        <v>10289</v>
      </c>
      <c r="C3275" t="s">
        <v>330</v>
      </c>
      <c r="D3275" t="s">
        <v>334</v>
      </c>
      <c r="E3275" s="277">
        <v>0.22</v>
      </c>
    </row>
    <row r="3276" spans="1:5" x14ac:dyDescent="0.25">
      <c r="A3276">
        <v>39441</v>
      </c>
      <c r="B3276" t="s">
        <v>10290</v>
      </c>
      <c r="C3276" t="s">
        <v>330</v>
      </c>
      <c r="D3276" t="s">
        <v>334</v>
      </c>
      <c r="E3276" s="277">
        <v>0.28000000000000003</v>
      </c>
    </row>
    <row r="3277" spans="1:5" x14ac:dyDescent="0.25">
      <c r="A3277">
        <v>39442</v>
      </c>
      <c r="B3277" t="s">
        <v>10291</v>
      </c>
      <c r="C3277" t="s">
        <v>330</v>
      </c>
      <c r="D3277" t="s">
        <v>334</v>
      </c>
      <c r="E3277" s="277">
        <v>0.2</v>
      </c>
    </row>
    <row r="3278" spans="1:5" x14ac:dyDescent="0.25">
      <c r="A3278">
        <v>39443</v>
      </c>
      <c r="B3278" t="s">
        <v>10292</v>
      </c>
      <c r="C3278" t="s">
        <v>330</v>
      </c>
      <c r="D3278" t="s">
        <v>334</v>
      </c>
      <c r="E3278" s="277">
        <v>0.27</v>
      </c>
    </row>
    <row r="3279" spans="1:5" x14ac:dyDescent="0.25">
      <c r="A3279">
        <v>4329</v>
      </c>
      <c r="B3279" t="s">
        <v>10293</v>
      </c>
      <c r="C3279" t="s">
        <v>330</v>
      </c>
      <c r="D3279" t="s">
        <v>334</v>
      </c>
      <c r="E3279" s="277">
        <v>2.41</v>
      </c>
    </row>
    <row r="3280" spans="1:5" x14ac:dyDescent="0.25">
      <c r="A3280">
        <v>4383</v>
      </c>
      <c r="B3280" t="s">
        <v>10294</v>
      </c>
      <c r="C3280" t="s">
        <v>330</v>
      </c>
      <c r="D3280" t="s">
        <v>334</v>
      </c>
      <c r="E3280" s="277">
        <v>21.79</v>
      </c>
    </row>
    <row r="3281" spans="1:5" x14ac:dyDescent="0.25">
      <c r="A3281">
        <v>4344</v>
      </c>
      <c r="B3281" t="s">
        <v>10295</v>
      </c>
      <c r="C3281" t="s">
        <v>330</v>
      </c>
      <c r="D3281" t="s">
        <v>334</v>
      </c>
      <c r="E3281" s="277">
        <v>22.84</v>
      </c>
    </row>
    <row r="3282" spans="1:5" x14ac:dyDescent="0.25">
      <c r="A3282">
        <v>436</v>
      </c>
      <c r="B3282" t="s">
        <v>10296</v>
      </c>
      <c r="C3282" t="s">
        <v>330</v>
      </c>
      <c r="D3282" t="s">
        <v>334</v>
      </c>
      <c r="E3282" s="277">
        <v>12.64</v>
      </c>
    </row>
    <row r="3283" spans="1:5" x14ac:dyDescent="0.25">
      <c r="A3283">
        <v>442</v>
      </c>
      <c r="B3283" t="s">
        <v>10297</v>
      </c>
      <c r="C3283" t="s">
        <v>330</v>
      </c>
      <c r="D3283" t="s">
        <v>334</v>
      </c>
      <c r="E3283" s="277">
        <v>7.48</v>
      </c>
    </row>
    <row r="3284" spans="1:5" x14ac:dyDescent="0.25">
      <c r="A3284">
        <v>11953</v>
      </c>
      <c r="B3284" t="s">
        <v>10298</v>
      </c>
      <c r="C3284" t="s">
        <v>330</v>
      </c>
      <c r="D3284" t="s">
        <v>334</v>
      </c>
      <c r="E3284" s="277">
        <v>3.62</v>
      </c>
    </row>
    <row r="3285" spans="1:5" x14ac:dyDescent="0.25">
      <c r="A3285">
        <v>4335</v>
      </c>
      <c r="B3285" t="s">
        <v>10299</v>
      </c>
      <c r="C3285" t="s">
        <v>330</v>
      </c>
      <c r="D3285" t="s">
        <v>334</v>
      </c>
      <c r="E3285" s="277">
        <v>15.34</v>
      </c>
    </row>
    <row r="3286" spans="1:5" x14ac:dyDescent="0.25">
      <c r="A3286">
        <v>4334</v>
      </c>
      <c r="B3286" t="s">
        <v>10300</v>
      </c>
      <c r="C3286" t="s">
        <v>330</v>
      </c>
      <c r="D3286" t="s">
        <v>334</v>
      </c>
      <c r="E3286" s="277">
        <v>21.04</v>
      </c>
    </row>
    <row r="3287" spans="1:5" x14ac:dyDescent="0.25">
      <c r="A3287">
        <v>4343</v>
      </c>
      <c r="B3287" t="s">
        <v>10301</v>
      </c>
      <c r="C3287" t="s">
        <v>330</v>
      </c>
      <c r="D3287" t="s">
        <v>334</v>
      </c>
      <c r="E3287" s="277">
        <v>5.17</v>
      </c>
    </row>
    <row r="3288" spans="1:5" x14ac:dyDescent="0.25">
      <c r="A3288">
        <v>430</v>
      </c>
      <c r="B3288" t="s">
        <v>10302</v>
      </c>
      <c r="C3288" t="s">
        <v>330</v>
      </c>
      <c r="D3288" t="s">
        <v>334</v>
      </c>
      <c r="E3288" s="277">
        <v>11.31</v>
      </c>
    </row>
    <row r="3289" spans="1:5" x14ac:dyDescent="0.25">
      <c r="A3289">
        <v>441</v>
      </c>
      <c r="B3289" t="s">
        <v>10303</v>
      </c>
      <c r="C3289" t="s">
        <v>330</v>
      </c>
      <c r="D3289" t="s">
        <v>334</v>
      </c>
      <c r="E3289" s="277">
        <v>12.45</v>
      </c>
    </row>
    <row r="3290" spans="1:5" x14ac:dyDescent="0.25">
      <c r="A3290">
        <v>431</v>
      </c>
      <c r="B3290" t="s">
        <v>10304</v>
      </c>
      <c r="C3290" t="s">
        <v>330</v>
      </c>
      <c r="D3290" t="s">
        <v>334</v>
      </c>
      <c r="E3290" s="277">
        <v>15.03</v>
      </c>
    </row>
    <row r="3291" spans="1:5" x14ac:dyDescent="0.25">
      <c r="A3291">
        <v>432</v>
      </c>
      <c r="B3291" t="s">
        <v>10305</v>
      </c>
      <c r="C3291" t="s">
        <v>330</v>
      </c>
      <c r="D3291" t="s">
        <v>334</v>
      </c>
      <c r="E3291" s="277">
        <v>16.59</v>
      </c>
    </row>
    <row r="3292" spans="1:5" x14ac:dyDescent="0.25">
      <c r="A3292">
        <v>429</v>
      </c>
      <c r="B3292" t="s">
        <v>10306</v>
      </c>
      <c r="C3292" t="s">
        <v>330</v>
      </c>
      <c r="D3292" t="s">
        <v>334</v>
      </c>
      <c r="E3292" s="277">
        <v>22.36</v>
      </c>
    </row>
    <row r="3293" spans="1:5" x14ac:dyDescent="0.25">
      <c r="A3293">
        <v>439</v>
      </c>
      <c r="B3293" t="s">
        <v>10307</v>
      </c>
      <c r="C3293" t="s">
        <v>330</v>
      </c>
      <c r="D3293" t="s">
        <v>334</v>
      </c>
      <c r="E3293" s="277">
        <v>19.059999999999999</v>
      </c>
    </row>
    <row r="3294" spans="1:5" x14ac:dyDescent="0.25">
      <c r="A3294">
        <v>433</v>
      </c>
      <c r="B3294" t="s">
        <v>10308</v>
      </c>
      <c r="C3294" t="s">
        <v>330</v>
      </c>
      <c r="D3294" t="s">
        <v>334</v>
      </c>
      <c r="E3294" s="277">
        <v>22.25</v>
      </c>
    </row>
    <row r="3295" spans="1:5" x14ac:dyDescent="0.25">
      <c r="A3295">
        <v>437</v>
      </c>
      <c r="B3295" t="s">
        <v>10309</v>
      </c>
      <c r="C3295" t="s">
        <v>330</v>
      </c>
      <c r="D3295" t="s">
        <v>334</v>
      </c>
      <c r="E3295" s="277">
        <v>29.56</v>
      </c>
    </row>
    <row r="3296" spans="1:5" x14ac:dyDescent="0.25">
      <c r="A3296">
        <v>11790</v>
      </c>
      <c r="B3296" t="s">
        <v>10310</v>
      </c>
      <c r="C3296" t="s">
        <v>330</v>
      </c>
      <c r="D3296" t="s">
        <v>334</v>
      </c>
      <c r="E3296" s="277">
        <v>33.53</v>
      </c>
    </row>
    <row r="3297" spans="1:5" x14ac:dyDescent="0.25">
      <c r="A3297">
        <v>428</v>
      </c>
      <c r="B3297" t="s">
        <v>10311</v>
      </c>
      <c r="C3297" t="s">
        <v>330</v>
      </c>
      <c r="D3297" t="s">
        <v>334</v>
      </c>
      <c r="E3297" s="277">
        <v>36.46</v>
      </c>
    </row>
    <row r="3298" spans="1:5" x14ac:dyDescent="0.25">
      <c r="A3298">
        <v>4384</v>
      </c>
      <c r="B3298" t="s">
        <v>10312</v>
      </c>
      <c r="C3298" t="s">
        <v>330</v>
      </c>
      <c r="D3298" t="s">
        <v>334</v>
      </c>
      <c r="E3298" s="277">
        <v>25.04</v>
      </c>
    </row>
    <row r="3299" spans="1:5" x14ac:dyDescent="0.25">
      <c r="A3299">
        <v>4351</v>
      </c>
      <c r="B3299" t="s">
        <v>10313</v>
      </c>
      <c r="C3299" t="s">
        <v>330</v>
      </c>
      <c r="D3299" t="s">
        <v>334</v>
      </c>
      <c r="E3299" s="277">
        <v>18.559999999999999</v>
      </c>
    </row>
    <row r="3300" spans="1:5" x14ac:dyDescent="0.25">
      <c r="A3300">
        <v>11054</v>
      </c>
      <c r="B3300" t="s">
        <v>10314</v>
      </c>
      <c r="C3300" t="s">
        <v>330</v>
      </c>
      <c r="D3300" t="s">
        <v>332</v>
      </c>
      <c r="E3300" s="277">
        <v>0.06</v>
      </c>
    </row>
    <row r="3301" spans="1:5" x14ac:dyDescent="0.25">
      <c r="A3301">
        <v>11055</v>
      </c>
      <c r="B3301" t="s">
        <v>10315</v>
      </c>
      <c r="C3301" t="s">
        <v>330</v>
      </c>
      <c r="D3301" t="s">
        <v>332</v>
      </c>
      <c r="E3301" s="277">
        <v>0.1</v>
      </c>
    </row>
    <row r="3302" spans="1:5" x14ac:dyDescent="0.25">
      <c r="A3302">
        <v>11056</v>
      </c>
      <c r="B3302" t="s">
        <v>10316</v>
      </c>
      <c r="C3302" t="s">
        <v>330</v>
      </c>
      <c r="D3302" t="s">
        <v>332</v>
      </c>
      <c r="E3302" s="277">
        <v>0.11</v>
      </c>
    </row>
    <row r="3303" spans="1:5" x14ac:dyDescent="0.25">
      <c r="A3303">
        <v>11057</v>
      </c>
      <c r="B3303" t="s">
        <v>10317</v>
      </c>
      <c r="C3303" t="s">
        <v>330</v>
      </c>
      <c r="D3303" t="s">
        <v>332</v>
      </c>
      <c r="E3303" s="277">
        <v>0.22</v>
      </c>
    </row>
    <row r="3304" spans="1:5" x14ac:dyDescent="0.25">
      <c r="A3304">
        <v>11059</v>
      </c>
      <c r="B3304" t="s">
        <v>10318</v>
      </c>
      <c r="C3304" t="s">
        <v>330</v>
      </c>
      <c r="D3304" t="s">
        <v>332</v>
      </c>
      <c r="E3304" s="277">
        <v>0.43</v>
      </c>
    </row>
    <row r="3305" spans="1:5" x14ac:dyDescent="0.25">
      <c r="A3305">
        <v>11058</v>
      </c>
      <c r="B3305" t="s">
        <v>10319</v>
      </c>
      <c r="C3305" t="s">
        <v>330</v>
      </c>
      <c r="D3305" t="s">
        <v>332</v>
      </c>
      <c r="E3305" s="277">
        <v>0.56000000000000005</v>
      </c>
    </row>
    <row r="3306" spans="1:5" x14ac:dyDescent="0.25">
      <c r="A3306">
        <v>4380</v>
      </c>
      <c r="B3306" t="s">
        <v>10320</v>
      </c>
      <c r="C3306" t="s">
        <v>330</v>
      </c>
      <c r="D3306" t="s">
        <v>332</v>
      </c>
      <c r="E3306" s="277">
        <v>1.89</v>
      </c>
    </row>
    <row r="3307" spans="1:5" x14ac:dyDescent="0.25">
      <c r="A3307">
        <v>4299</v>
      </c>
      <c r="B3307" t="s">
        <v>10321</v>
      </c>
      <c r="C3307" t="s">
        <v>330</v>
      </c>
      <c r="D3307" t="s">
        <v>331</v>
      </c>
      <c r="E3307" s="277">
        <v>1.78</v>
      </c>
    </row>
    <row r="3308" spans="1:5" x14ac:dyDescent="0.25">
      <c r="A3308">
        <v>4304</v>
      </c>
      <c r="B3308" t="s">
        <v>10322</v>
      </c>
      <c r="C3308" t="s">
        <v>330</v>
      </c>
      <c r="D3308" t="s">
        <v>332</v>
      </c>
      <c r="E3308" s="277">
        <v>2.42</v>
      </c>
    </row>
    <row r="3309" spans="1:5" x14ac:dyDescent="0.25">
      <c r="A3309">
        <v>4305</v>
      </c>
      <c r="B3309" t="s">
        <v>10323</v>
      </c>
      <c r="C3309" t="s">
        <v>330</v>
      </c>
      <c r="D3309" t="s">
        <v>332</v>
      </c>
      <c r="E3309" s="277">
        <v>2.82</v>
      </c>
    </row>
    <row r="3310" spans="1:5" x14ac:dyDescent="0.25">
      <c r="A3310">
        <v>4306</v>
      </c>
      <c r="B3310" t="s">
        <v>10324</v>
      </c>
      <c r="C3310" t="s">
        <v>330</v>
      </c>
      <c r="D3310" t="s">
        <v>332</v>
      </c>
      <c r="E3310" s="277">
        <v>3.27</v>
      </c>
    </row>
    <row r="3311" spans="1:5" x14ac:dyDescent="0.25">
      <c r="A3311">
        <v>4308</v>
      </c>
      <c r="B3311" t="s">
        <v>10325</v>
      </c>
      <c r="C3311" t="s">
        <v>330</v>
      </c>
      <c r="D3311" t="s">
        <v>332</v>
      </c>
      <c r="E3311" s="277">
        <v>6.78</v>
      </c>
    </row>
    <row r="3312" spans="1:5" x14ac:dyDescent="0.25">
      <c r="A3312">
        <v>4302</v>
      </c>
      <c r="B3312" t="s">
        <v>10326</v>
      </c>
      <c r="C3312" t="s">
        <v>330</v>
      </c>
      <c r="D3312" t="s">
        <v>332</v>
      </c>
      <c r="E3312" s="277">
        <v>5.08</v>
      </c>
    </row>
    <row r="3313" spans="1:5" x14ac:dyDescent="0.25">
      <c r="A3313">
        <v>4300</v>
      </c>
      <c r="B3313" t="s">
        <v>10327</v>
      </c>
      <c r="C3313" t="s">
        <v>330</v>
      </c>
      <c r="D3313" t="s">
        <v>332</v>
      </c>
      <c r="E3313" s="277">
        <v>1.21</v>
      </c>
    </row>
    <row r="3314" spans="1:5" x14ac:dyDescent="0.25">
      <c r="A3314">
        <v>4301</v>
      </c>
      <c r="B3314" t="s">
        <v>10328</v>
      </c>
      <c r="C3314" t="s">
        <v>330</v>
      </c>
      <c r="D3314" t="s">
        <v>332</v>
      </c>
      <c r="E3314" s="277">
        <v>1.48</v>
      </c>
    </row>
    <row r="3315" spans="1:5" x14ac:dyDescent="0.25">
      <c r="A3315">
        <v>4320</v>
      </c>
      <c r="B3315" t="s">
        <v>10329</v>
      </c>
      <c r="C3315" t="s">
        <v>330</v>
      </c>
      <c r="D3315" t="s">
        <v>332</v>
      </c>
      <c r="E3315" s="277">
        <v>4.49</v>
      </c>
    </row>
    <row r="3316" spans="1:5" x14ac:dyDescent="0.25">
      <c r="A3316">
        <v>4318</v>
      </c>
      <c r="B3316" t="s">
        <v>10330</v>
      </c>
      <c r="C3316" t="s">
        <v>330</v>
      </c>
      <c r="D3316" t="s">
        <v>332</v>
      </c>
      <c r="E3316" s="277">
        <v>2.1800000000000002</v>
      </c>
    </row>
    <row r="3317" spans="1:5" x14ac:dyDescent="0.25">
      <c r="A3317">
        <v>40547</v>
      </c>
      <c r="B3317" t="s">
        <v>10331</v>
      </c>
      <c r="C3317" t="s">
        <v>372</v>
      </c>
      <c r="D3317" t="s">
        <v>334</v>
      </c>
      <c r="E3317" s="277">
        <v>30.42</v>
      </c>
    </row>
    <row r="3318" spans="1:5" x14ac:dyDescent="0.25">
      <c r="A3318">
        <v>11962</v>
      </c>
      <c r="B3318" t="s">
        <v>10332</v>
      </c>
      <c r="C3318" t="s">
        <v>330</v>
      </c>
      <c r="D3318" t="s">
        <v>334</v>
      </c>
      <c r="E3318" s="277">
        <v>0.25</v>
      </c>
    </row>
    <row r="3319" spans="1:5" x14ac:dyDescent="0.25">
      <c r="A3319">
        <v>4332</v>
      </c>
      <c r="B3319" t="s">
        <v>10333</v>
      </c>
      <c r="C3319" t="s">
        <v>330</v>
      </c>
      <c r="D3319" t="s">
        <v>334</v>
      </c>
      <c r="E3319" s="277">
        <v>1.21</v>
      </c>
    </row>
    <row r="3320" spans="1:5" x14ac:dyDescent="0.25">
      <c r="A3320">
        <v>4331</v>
      </c>
      <c r="B3320" t="s">
        <v>10334</v>
      </c>
      <c r="C3320" t="s">
        <v>330</v>
      </c>
      <c r="D3320" t="s">
        <v>334</v>
      </c>
      <c r="E3320" s="277">
        <v>4.5599999999999996</v>
      </c>
    </row>
    <row r="3321" spans="1:5" x14ac:dyDescent="0.25">
      <c r="A3321">
        <v>4336</v>
      </c>
      <c r="B3321" t="s">
        <v>10335</v>
      </c>
      <c r="C3321" t="s">
        <v>330</v>
      </c>
      <c r="D3321" t="s">
        <v>334</v>
      </c>
      <c r="E3321" s="277">
        <v>5.84</v>
      </c>
    </row>
    <row r="3322" spans="1:5" x14ac:dyDescent="0.25">
      <c r="A3322">
        <v>13294</v>
      </c>
      <c r="B3322" t="s">
        <v>10336</v>
      </c>
      <c r="C3322" t="s">
        <v>330</v>
      </c>
      <c r="D3322" t="s">
        <v>334</v>
      </c>
      <c r="E3322" s="277">
        <v>1.67</v>
      </c>
    </row>
    <row r="3323" spans="1:5" x14ac:dyDescent="0.25">
      <c r="A3323">
        <v>11948</v>
      </c>
      <c r="B3323" t="s">
        <v>10337</v>
      </c>
      <c r="C3323" t="s">
        <v>330</v>
      </c>
      <c r="D3323" t="s">
        <v>334</v>
      </c>
      <c r="E3323" s="277">
        <v>0.75</v>
      </c>
    </row>
    <row r="3324" spans="1:5" x14ac:dyDescent="0.25">
      <c r="A3324">
        <v>4382</v>
      </c>
      <c r="B3324" t="s">
        <v>10338</v>
      </c>
      <c r="C3324" t="s">
        <v>330</v>
      </c>
      <c r="D3324" t="s">
        <v>334</v>
      </c>
      <c r="E3324" s="277">
        <v>1.25</v>
      </c>
    </row>
    <row r="3325" spans="1:5" x14ac:dyDescent="0.25">
      <c r="A3325">
        <v>4354</v>
      </c>
      <c r="B3325" t="s">
        <v>10339</v>
      </c>
      <c r="C3325" t="s">
        <v>330</v>
      </c>
      <c r="D3325" t="s">
        <v>334</v>
      </c>
      <c r="E3325" s="277">
        <v>52.39</v>
      </c>
    </row>
    <row r="3326" spans="1:5" x14ac:dyDescent="0.25">
      <c r="A3326">
        <v>40839</v>
      </c>
      <c r="B3326" t="s">
        <v>10340</v>
      </c>
      <c r="C3326" t="s">
        <v>372</v>
      </c>
      <c r="D3326" t="s">
        <v>334</v>
      </c>
      <c r="E3326" s="277">
        <v>126.06</v>
      </c>
    </row>
    <row r="3327" spans="1:5" x14ac:dyDescent="0.25">
      <c r="A3327">
        <v>40552</v>
      </c>
      <c r="B3327" t="s">
        <v>10341</v>
      </c>
      <c r="C3327" t="s">
        <v>372</v>
      </c>
      <c r="D3327" t="s">
        <v>334</v>
      </c>
      <c r="E3327" s="277">
        <v>52.16</v>
      </c>
    </row>
    <row r="3328" spans="1:5" x14ac:dyDescent="0.25">
      <c r="A3328">
        <v>40549</v>
      </c>
      <c r="B3328" t="s">
        <v>10342</v>
      </c>
      <c r="C3328" t="s">
        <v>372</v>
      </c>
      <c r="D3328" t="s">
        <v>334</v>
      </c>
      <c r="E3328" s="277">
        <v>206.48</v>
      </c>
    </row>
    <row r="3329" spans="1:5" x14ac:dyDescent="0.25">
      <c r="A3329">
        <v>4385</v>
      </c>
      <c r="B3329" t="s">
        <v>10343</v>
      </c>
      <c r="C3329" t="s">
        <v>349</v>
      </c>
      <c r="D3329" t="s">
        <v>332</v>
      </c>
      <c r="E3329" s="278">
        <v>4786.76</v>
      </c>
    </row>
    <row r="3330" spans="1:5" x14ac:dyDescent="0.25">
      <c r="A3330">
        <v>20078</v>
      </c>
      <c r="B3330" t="s">
        <v>10344</v>
      </c>
      <c r="C3330" t="s">
        <v>330</v>
      </c>
      <c r="D3330" t="s">
        <v>332</v>
      </c>
      <c r="E3330" s="277">
        <v>23.18</v>
      </c>
    </row>
    <row r="3331" spans="1:5" x14ac:dyDescent="0.25">
      <c r="A3331">
        <v>39897</v>
      </c>
      <c r="B3331" t="s">
        <v>10345</v>
      </c>
      <c r="C3331" t="s">
        <v>330</v>
      </c>
      <c r="D3331" t="s">
        <v>334</v>
      </c>
      <c r="E3331" s="277">
        <v>51.27</v>
      </c>
    </row>
    <row r="3332" spans="1:5" x14ac:dyDescent="0.25">
      <c r="A3332">
        <v>118</v>
      </c>
      <c r="B3332" t="s">
        <v>10346</v>
      </c>
      <c r="C3332" t="s">
        <v>330</v>
      </c>
      <c r="D3332" t="s">
        <v>332</v>
      </c>
      <c r="E3332" s="277">
        <v>49.01</v>
      </c>
    </row>
    <row r="3333" spans="1:5" x14ac:dyDescent="0.25">
      <c r="A3333">
        <v>4396</v>
      </c>
      <c r="B3333" t="s">
        <v>10347</v>
      </c>
      <c r="C3333" t="s">
        <v>333</v>
      </c>
      <c r="D3333" t="s">
        <v>332</v>
      </c>
      <c r="E3333" s="277">
        <v>165.28</v>
      </c>
    </row>
    <row r="3334" spans="1:5" x14ac:dyDescent="0.25">
      <c r="A3334">
        <v>36881</v>
      </c>
      <c r="B3334" t="s">
        <v>10348</v>
      </c>
      <c r="C3334" t="s">
        <v>333</v>
      </c>
      <c r="D3334" t="s">
        <v>332</v>
      </c>
      <c r="E3334" s="277">
        <v>106.44</v>
      </c>
    </row>
    <row r="3335" spans="1:5" x14ac:dyDescent="0.25">
      <c r="A3335">
        <v>4397</v>
      </c>
      <c r="B3335" t="s">
        <v>10349</v>
      </c>
      <c r="C3335" t="s">
        <v>333</v>
      </c>
      <c r="D3335" t="s">
        <v>332</v>
      </c>
      <c r="E3335" s="277">
        <v>179.79</v>
      </c>
    </row>
    <row r="3336" spans="1:5" x14ac:dyDescent="0.25">
      <c r="A3336">
        <v>36882</v>
      </c>
      <c r="B3336" t="s">
        <v>10350</v>
      </c>
      <c r="C3336" t="s">
        <v>333</v>
      </c>
      <c r="D3336" t="s">
        <v>332</v>
      </c>
      <c r="E3336" s="277">
        <v>127.28</v>
      </c>
    </row>
    <row r="3337" spans="1:5" x14ac:dyDescent="0.25">
      <c r="A3337">
        <v>4751</v>
      </c>
      <c r="B3337" t="s">
        <v>10351</v>
      </c>
      <c r="C3337" t="s">
        <v>341</v>
      </c>
      <c r="D3337" t="s">
        <v>332</v>
      </c>
      <c r="E3337" s="277">
        <v>17.809999999999999</v>
      </c>
    </row>
    <row r="3338" spans="1:5" x14ac:dyDescent="0.25">
      <c r="A3338">
        <v>41066</v>
      </c>
      <c r="B3338" t="s">
        <v>10352</v>
      </c>
      <c r="C3338" t="s">
        <v>342</v>
      </c>
      <c r="D3338" t="s">
        <v>332</v>
      </c>
      <c r="E3338" s="278">
        <v>3129.94</v>
      </c>
    </row>
    <row r="3339" spans="1:5" x14ac:dyDescent="0.25">
      <c r="A3339">
        <v>39604</v>
      </c>
      <c r="B3339" t="s">
        <v>10353</v>
      </c>
      <c r="C3339" t="s">
        <v>330</v>
      </c>
      <c r="D3339" t="s">
        <v>332</v>
      </c>
      <c r="E3339" s="277">
        <v>12.18</v>
      </c>
    </row>
    <row r="3340" spans="1:5" x14ac:dyDescent="0.25">
      <c r="A3340">
        <v>39605</v>
      </c>
      <c r="B3340" t="s">
        <v>10354</v>
      </c>
      <c r="C3340" t="s">
        <v>330</v>
      </c>
      <c r="D3340" t="s">
        <v>332</v>
      </c>
      <c r="E3340" s="277">
        <v>13.24</v>
      </c>
    </row>
    <row r="3341" spans="1:5" x14ac:dyDescent="0.25">
      <c r="A3341">
        <v>39606</v>
      </c>
      <c r="B3341" t="s">
        <v>10355</v>
      </c>
      <c r="C3341" t="s">
        <v>330</v>
      </c>
      <c r="D3341" t="s">
        <v>332</v>
      </c>
      <c r="E3341" s="277">
        <v>23.18</v>
      </c>
    </row>
    <row r="3342" spans="1:5" x14ac:dyDescent="0.25">
      <c r="A3342">
        <v>39607</v>
      </c>
      <c r="B3342" t="s">
        <v>10356</v>
      </c>
      <c r="C3342" t="s">
        <v>330</v>
      </c>
      <c r="D3342" t="s">
        <v>332</v>
      </c>
      <c r="E3342" s="277">
        <v>31.36</v>
      </c>
    </row>
    <row r="3343" spans="1:5" x14ac:dyDescent="0.25">
      <c r="A3343">
        <v>39594</v>
      </c>
      <c r="B3343" t="s">
        <v>10357</v>
      </c>
      <c r="C3343" t="s">
        <v>330</v>
      </c>
      <c r="D3343" t="s">
        <v>331</v>
      </c>
      <c r="E3343" s="277">
        <v>295.27</v>
      </c>
    </row>
    <row r="3344" spans="1:5" x14ac:dyDescent="0.25">
      <c r="A3344">
        <v>39596</v>
      </c>
      <c r="B3344" t="s">
        <v>10358</v>
      </c>
      <c r="C3344" t="s">
        <v>330</v>
      </c>
      <c r="D3344" t="s">
        <v>332</v>
      </c>
      <c r="E3344" s="277">
        <v>790.76</v>
      </c>
    </row>
    <row r="3345" spans="1:5" x14ac:dyDescent="0.25">
      <c r="A3345">
        <v>39595</v>
      </c>
      <c r="B3345" t="s">
        <v>10359</v>
      </c>
      <c r="C3345" t="s">
        <v>330</v>
      </c>
      <c r="D3345" t="s">
        <v>332</v>
      </c>
      <c r="E3345" s="278">
        <v>1776.72</v>
      </c>
    </row>
    <row r="3346" spans="1:5" x14ac:dyDescent="0.25">
      <c r="A3346">
        <v>39597</v>
      </c>
      <c r="B3346" t="s">
        <v>10360</v>
      </c>
      <c r="C3346" t="s">
        <v>330</v>
      </c>
      <c r="D3346" t="s">
        <v>332</v>
      </c>
      <c r="E3346" s="278">
        <v>2787.03</v>
      </c>
    </row>
    <row r="3347" spans="1:5" x14ac:dyDescent="0.25">
      <c r="A3347">
        <v>10731</v>
      </c>
      <c r="B3347" t="s">
        <v>10361</v>
      </c>
      <c r="C3347" t="s">
        <v>333</v>
      </c>
      <c r="D3347" t="s">
        <v>331</v>
      </c>
      <c r="E3347" s="277">
        <v>42.5</v>
      </c>
    </row>
    <row r="3348" spans="1:5" x14ac:dyDescent="0.25">
      <c r="A3348">
        <v>4704</v>
      </c>
      <c r="B3348" t="s">
        <v>10362</v>
      </c>
      <c r="C3348" t="s">
        <v>333</v>
      </c>
      <c r="D3348" t="s">
        <v>332</v>
      </c>
      <c r="E3348" s="277">
        <v>38.35</v>
      </c>
    </row>
    <row r="3349" spans="1:5" x14ac:dyDescent="0.25">
      <c r="A3349">
        <v>10730</v>
      </c>
      <c r="B3349" t="s">
        <v>10363</v>
      </c>
      <c r="C3349" t="s">
        <v>333</v>
      </c>
      <c r="D3349" t="s">
        <v>332</v>
      </c>
      <c r="E3349" s="277">
        <v>41.09</v>
      </c>
    </row>
    <row r="3350" spans="1:5" x14ac:dyDescent="0.25">
      <c r="A3350">
        <v>4729</v>
      </c>
      <c r="B3350" t="s">
        <v>10364</v>
      </c>
      <c r="C3350" t="s">
        <v>340</v>
      </c>
      <c r="D3350" t="s">
        <v>332</v>
      </c>
      <c r="E3350" s="277">
        <v>98.41</v>
      </c>
    </row>
    <row r="3351" spans="1:5" x14ac:dyDescent="0.25">
      <c r="A3351">
        <v>4720</v>
      </c>
      <c r="B3351" t="s">
        <v>10365</v>
      </c>
      <c r="C3351" t="s">
        <v>340</v>
      </c>
      <c r="D3351" t="s">
        <v>332</v>
      </c>
      <c r="E3351" s="277">
        <v>112.77</v>
      </c>
    </row>
    <row r="3352" spans="1:5" x14ac:dyDescent="0.25">
      <c r="A3352">
        <v>4721</v>
      </c>
      <c r="B3352" t="s">
        <v>10366</v>
      </c>
      <c r="C3352" t="s">
        <v>340</v>
      </c>
      <c r="D3352" t="s">
        <v>332</v>
      </c>
      <c r="E3352" s="277">
        <v>97.67</v>
      </c>
    </row>
    <row r="3353" spans="1:5" x14ac:dyDescent="0.25">
      <c r="A3353">
        <v>4718</v>
      </c>
      <c r="B3353" t="s">
        <v>10367</v>
      </c>
      <c r="C3353" t="s">
        <v>340</v>
      </c>
      <c r="D3353" t="s">
        <v>331</v>
      </c>
      <c r="E3353" s="277">
        <v>98.19</v>
      </c>
    </row>
    <row r="3354" spans="1:5" x14ac:dyDescent="0.25">
      <c r="A3354">
        <v>4722</v>
      </c>
      <c r="B3354" t="s">
        <v>10368</v>
      </c>
      <c r="C3354" t="s">
        <v>340</v>
      </c>
      <c r="D3354" t="s">
        <v>332</v>
      </c>
      <c r="E3354" s="277">
        <v>92.26</v>
      </c>
    </row>
    <row r="3355" spans="1:5" x14ac:dyDescent="0.25">
      <c r="A3355">
        <v>4723</v>
      </c>
      <c r="B3355" t="s">
        <v>10369</v>
      </c>
      <c r="C3355" t="s">
        <v>340</v>
      </c>
      <c r="D3355" t="s">
        <v>332</v>
      </c>
      <c r="E3355" s="277">
        <v>91.46</v>
      </c>
    </row>
    <row r="3356" spans="1:5" x14ac:dyDescent="0.25">
      <c r="A3356">
        <v>4727</v>
      </c>
      <c r="B3356" t="s">
        <v>10370</v>
      </c>
      <c r="C3356" t="s">
        <v>340</v>
      </c>
      <c r="D3356" t="s">
        <v>332</v>
      </c>
      <c r="E3356" s="277">
        <v>83.72</v>
      </c>
    </row>
    <row r="3357" spans="1:5" x14ac:dyDescent="0.25">
      <c r="A3357">
        <v>4748</v>
      </c>
      <c r="B3357" t="s">
        <v>10371</v>
      </c>
      <c r="C3357" t="s">
        <v>340</v>
      </c>
      <c r="D3357" t="s">
        <v>332</v>
      </c>
      <c r="E3357" s="277">
        <v>90.21</v>
      </c>
    </row>
    <row r="3358" spans="1:5" x14ac:dyDescent="0.25">
      <c r="A3358">
        <v>4730</v>
      </c>
      <c r="B3358" t="s">
        <v>10372</v>
      </c>
      <c r="C3358" t="s">
        <v>340</v>
      </c>
      <c r="D3358" t="s">
        <v>332</v>
      </c>
      <c r="E3358" s="277">
        <v>91.81</v>
      </c>
    </row>
    <row r="3359" spans="1:5" x14ac:dyDescent="0.25">
      <c r="A3359">
        <v>13186</v>
      </c>
      <c r="B3359" t="s">
        <v>10373</v>
      </c>
      <c r="C3359" t="s">
        <v>340</v>
      </c>
      <c r="D3359" t="s">
        <v>332</v>
      </c>
      <c r="E3359" s="277">
        <v>105.93</v>
      </c>
    </row>
    <row r="3360" spans="1:5" x14ac:dyDescent="0.25">
      <c r="A3360">
        <v>10737</v>
      </c>
      <c r="B3360" t="s">
        <v>10374</v>
      </c>
      <c r="C3360" t="s">
        <v>333</v>
      </c>
      <c r="D3360" t="s">
        <v>332</v>
      </c>
      <c r="E3360" s="277">
        <v>133.56</v>
      </c>
    </row>
    <row r="3361" spans="1:5" x14ac:dyDescent="0.25">
      <c r="A3361">
        <v>10734</v>
      </c>
      <c r="B3361" t="s">
        <v>10375</v>
      </c>
      <c r="C3361" t="s">
        <v>333</v>
      </c>
      <c r="D3361" t="s">
        <v>332</v>
      </c>
      <c r="E3361" s="277">
        <v>79.45</v>
      </c>
    </row>
    <row r="3362" spans="1:5" x14ac:dyDescent="0.25">
      <c r="A3362">
        <v>4708</v>
      </c>
      <c r="B3362" t="s">
        <v>10376</v>
      </c>
      <c r="C3362" t="s">
        <v>333</v>
      </c>
      <c r="D3362" t="s">
        <v>332</v>
      </c>
      <c r="E3362" s="277">
        <v>154.1</v>
      </c>
    </row>
    <row r="3363" spans="1:5" x14ac:dyDescent="0.25">
      <c r="A3363">
        <v>4712</v>
      </c>
      <c r="B3363" t="s">
        <v>10377</v>
      </c>
      <c r="C3363" t="s">
        <v>333</v>
      </c>
      <c r="D3363" t="s">
        <v>332</v>
      </c>
      <c r="E3363" s="277">
        <v>75.34</v>
      </c>
    </row>
    <row r="3364" spans="1:5" x14ac:dyDescent="0.25">
      <c r="A3364">
        <v>4710</v>
      </c>
      <c r="B3364" t="s">
        <v>10378</v>
      </c>
      <c r="C3364" t="s">
        <v>333</v>
      </c>
      <c r="D3364" t="s">
        <v>332</v>
      </c>
      <c r="E3364" s="277">
        <v>241.6</v>
      </c>
    </row>
    <row r="3365" spans="1:5" x14ac:dyDescent="0.25">
      <c r="A3365">
        <v>4746</v>
      </c>
      <c r="B3365" t="s">
        <v>10379</v>
      </c>
      <c r="C3365" t="s">
        <v>340</v>
      </c>
      <c r="D3365" t="s">
        <v>332</v>
      </c>
      <c r="E3365" s="277">
        <v>68.569999999999993</v>
      </c>
    </row>
    <row r="3366" spans="1:5" x14ac:dyDescent="0.25">
      <c r="A3366">
        <v>4750</v>
      </c>
      <c r="B3366" t="s">
        <v>10380</v>
      </c>
      <c r="C3366" t="s">
        <v>341</v>
      </c>
      <c r="D3366" t="s">
        <v>331</v>
      </c>
      <c r="E3366" s="277">
        <v>17.809999999999999</v>
      </c>
    </row>
    <row r="3367" spans="1:5" x14ac:dyDescent="0.25">
      <c r="A3367">
        <v>41065</v>
      </c>
      <c r="B3367" t="s">
        <v>10381</v>
      </c>
      <c r="C3367" t="s">
        <v>342</v>
      </c>
      <c r="D3367" t="s">
        <v>332</v>
      </c>
      <c r="E3367" s="278">
        <v>3129.94</v>
      </c>
    </row>
    <row r="3368" spans="1:5" x14ac:dyDescent="0.25">
      <c r="A3368">
        <v>34747</v>
      </c>
      <c r="B3368" t="s">
        <v>10382</v>
      </c>
      <c r="C3368" t="s">
        <v>335</v>
      </c>
      <c r="D3368" t="s">
        <v>332</v>
      </c>
      <c r="E3368" s="277">
        <v>83.83</v>
      </c>
    </row>
    <row r="3369" spans="1:5" x14ac:dyDescent="0.25">
      <c r="A3369">
        <v>4826</v>
      </c>
      <c r="B3369" t="s">
        <v>10383</v>
      </c>
      <c r="C3369" t="s">
        <v>335</v>
      </c>
      <c r="D3369" t="s">
        <v>332</v>
      </c>
      <c r="E3369" s="277">
        <v>90.14</v>
      </c>
    </row>
    <row r="3370" spans="1:5" x14ac:dyDescent="0.25">
      <c r="A3370">
        <v>41975</v>
      </c>
      <c r="B3370" t="s">
        <v>10384</v>
      </c>
      <c r="C3370" t="s">
        <v>333</v>
      </c>
      <c r="D3370" t="s">
        <v>334</v>
      </c>
      <c r="E3370" s="277">
        <v>104.34</v>
      </c>
    </row>
    <row r="3371" spans="1:5" x14ac:dyDescent="0.25">
      <c r="A3371">
        <v>4825</v>
      </c>
      <c r="B3371" t="s">
        <v>10385</v>
      </c>
      <c r="C3371" t="s">
        <v>335</v>
      </c>
      <c r="D3371" t="s">
        <v>332</v>
      </c>
      <c r="E3371" s="277">
        <v>124.77</v>
      </c>
    </row>
    <row r="3372" spans="1:5" x14ac:dyDescent="0.25">
      <c r="A3372">
        <v>34744</v>
      </c>
      <c r="B3372" t="s">
        <v>10386</v>
      </c>
      <c r="C3372" t="s">
        <v>333</v>
      </c>
      <c r="D3372" t="s">
        <v>334</v>
      </c>
      <c r="E3372" s="277">
        <v>27.9</v>
      </c>
    </row>
    <row r="3373" spans="1:5" x14ac:dyDescent="0.25">
      <c r="A3373">
        <v>39430</v>
      </c>
      <c r="B3373" t="s">
        <v>10387</v>
      </c>
      <c r="C3373" t="s">
        <v>330</v>
      </c>
      <c r="D3373" t="s">
        <v>332</v>
      </c>
      <c r="E3373" s="277">
        <v>2.72</v>
      </c>
    </row>
    <row r="3374" spans="1:5" x14ac:dyDescent="0.25">
      <c r="A3374">
        <v>39573</v>
      </c>
      <c r="B3374" t="s">
        <v>10388</v>
      </c>
      <c r="C3374" t="s">
        <v>330</v>
      </c>
      <c r="D3374" t="s">
        <v>332</v>
      </c>
      <c r="E3374" s="277">
        <v>2.68</v>
      </c>
    </row>
    <row r="3375" spans="1:5" x14ac:dyDescent="0.25">
      <c r="A3375">
        <v>38410</v>
      </c>
      <c r="B3375" t="s">
        <v>10389</v>
      </c>
      <c r="C3375" t="s">
        <v>330</v>
      </c>
      <c r="D3375" t="s">
        <v>332</v>
      </c>
      <c r="E3375" s="278">
        <v>14767.65</v>
      </c>
    </row>
    <row r="3376" spans="1:5" x14ac:dyDescent="0.25">
      <c r="A3376">
        <v>41596</v>
      </c>
      <c r="B3376" t="s">
        <v>10390</v>
      </c>
      <c r="C3376" t="s">
        <v>336</v>
      </c>
      <c r="D3376" t="s">
        <v>334</v>
      </c>
      <c r="E3376" s="277">
        <v>14.53</v>
      </c>
    </row>
    <row r="3377" spans="1:5" x14ac:dyDescent="0.25">
      <c r="A3377">
        <v>41598</v>
      </c>
      <c r="B3377" t="s">
        <v>10391</v>
      </c>
      <c r="C3377" t="s">
        <v>336</v>
      </c>
      <c r="D3377" t="s">
        <v>334</v>
      </c>
      <c r="E3377" s="277">
        <v>14.53</v>
      </c>
    </row>
    <row r="3378" spans="1:5" x14ac:dyDescent="0.25">
      <c r="A3378">
        <v>41594</v>
      </c>
      <c r="B3378" t="s">
        <v>10392</v>
      </c>
      <c r="C3378" t="s">
        <v>336</v>
      </c>
      <c r="D3378" t="s">
        <v>334</v>
      </c>
      <c r="E3378" s="277">
        <v>14.76</v>
      </c>
    </row>
    <row r="3379" spans="1:5" x14ac:dyDescent="0.25">
      <c r="A3379">
        <v>43663</v>
      </c>
      <c r="B3379" t="s">
        <v>10393</v>
      </c>
      <c r="C3379" t="s">
        <v>336</v>
      </c>
      <c r="D3379" t="s">
        <v>334</v>
      </c>
      <c r="E3379" s="277">
        <v>12.16</v>
      </c>
    </row>
    <row r="3380" spans="1:5" x14ac:dyDescent="0.25">
      <c r="A3380">
        <v>4766</v>
      </c>
      <c r="B3380" t="s">
        <v>10394</v>
      </c>
      <c r="C3380" t="s">
        <v>336</v>
      </c>
      <c r="D3380" t="s">
        <v>334</v>
      </c>
      <c r="E3380" s="277">
        <v>11.45</v>
      </c>
    </row>
    <row r="3381" spans="1:5" x14ac:dyDescent="0.25">
      <c r="A3381">
        <v>43664</v>
      </c>
      <c r="B3381" t="s">
        <v>10395</v>
      </c>
      <c r="C3381" t="s">
        <v>336</v>
      </c>
      <c r="D3381" t="s">
        <v>334</v>
      </c>
      <c r="E3381" s="277">
        <v>12.22</v>
      </c>
    </row>
    <row r="3382" spans="1:5" x14ac:dyDescent="0.25">
      <c r="A3382">
        <v>43082</v>
      </c>
      <c r="B3382" t="s">
        <v>10396</v>
      </c>
      <c r="C3382" t="s">
        <v>336</v>
      </c>
      <c r="D3382" t="s">
        <v>334</v>
      </c>
      <c r="E3382" s="277">
        <v>13.32</v>
      </c>
    </row>
    <row r="3383" spans="1:5" x14ac:dyDescent="0.25">
      <c r="A3383">
        <v>43665</v>
      </c>
      <c r="B3383" t="s">
        <v>10397</v>
      </c>
      <c r="C3383" t="s">
        <v>336</v>
      </c>
      <c r="D3383" t="s">
        <v>334</v>
      </c>
      <c r="E3383" s="277">
        <v>11.45</v>
      </c>
    </row>
    <row r="3384" spans="1:5" x14ac:dyDescent="0.25">
      <c r="A3384">
        <v>10966</v>
      </c>
      <c r="B3384" t="s">
        <v>10398</v>
      </c>
      <c r="C3384" t="s">
        <v>336</v>
      </c>
      <c r="D3384" t="s">
        <v>334</v>
      </c>
      <c r="E3384" s="277">
        <v>12.16</v>
      </c>
    </row>
    <row r="3385" spans="1:5" x14ac:dyDescent="0.25">
      <c r="A3385">
        <v>43692</v>
      </c>
      <c r="B3385" t="s">
        <v>10399</v>
      </c>
      <c r="C3385" t="s">
        <v>336</v>
      </c>
      <c r="D3385" t="s">
        <v>334</v>
      </c>
      <c r="E3385" s="277">
        <v>12.16</v>
      </c>
    </row>
    <row r="3386" spans="1:5" x14ac:dyDescent="0.25">
      <c r="A3386">
        <v>43083</v>
      </c>
      <c r="B3386" t="s">
        <v>10400</v>
      </c>
      <c r="C3386" t="s">
        <v>336</v>
      </c>
      <c r="D3386" t="s">
        <v>334</v>
      </c>
      <c r="E3386" s="277">
        <v>11.54</v>
      </c>
    </row>
    <row r="3387" spans="1:5" x14ac:dyDescent="0.25">
      <c r="A3387">
        <v>40535</v>
      </c>
      <c r="B3387" t="s">
        <v>10401</v>
      </c>
      <c r="C3387" t="s">
        <v>336</v>
      </c>
      <c r="D3387" t="s">
        <v>334</v>
      </c>
      <c r="E3387" s="277">
        <v>11.54</v>
      </c>
    </row>
    <row r="3388" spans="1:5" x14ac:dyDescent="0.25">
      <c r="A3388">
        <v>39427</v>
      </c>
      <c r="B3388" t="s">
        <v>10402</v>
      </c>
      <c r="C3388" t="s">
        <v>335</v>
      </c>
      <c r="D3388" t="s">
        <v>332</v>
      </c>
      <c r="E3388" s="277">
        <v>7.22</v>
      </c>
    </row>
    <row r="3389" spans="1:5" x14ac:dyDescent="0.25">
      <c r="A3389">
        <v>39424</v>
      </c>
      <c r="B3389" t="s">
        <v>10403</v>
      </c>
      <c r="C3389" t="s">
        <v>335</v>
      </c>
      <c r="D3389" t="s">
        <v>332</v>
      </c>
      <c r="E3389" s="277">
        <v>4.3</v>
      </c>
    </row>
    <row r="3390" spans="1:5" x14ac:dyDescent="0.25">
      <c r="A3390">
        <v>39425</v>
      </c>
      <c r="B3390" t="s">
        <v>10404</v>
      </c>
      <c r="C3390" t="s">
        <v>335</v>
      </c>
      <c r="D3390" t="s">
        <v>332</v>
      </c>
      <c r="E3390" s="277">
        <v>4.24</v>
      </c>
    </row>
    <row r="3391" spans="1:5" x14ac:dyDescent="0.25">
      <c r="A3391">
        <v>40664</v>
      </c>
      <c r="B3391" t="s">
        <v>10405</v>
      </c>
      <c r="C3391" t="s">
        <v>336</v>
      </c>
      <c r="D3391" t="s">
        <v>334</v>
      </c>
      <c r="E3391" s="277">
        <v>23.67</v>
      </c>
    </row>
    <row r="3392" spans="1:5" x14ac:dyDescent="0.25">
      <c r="A3392">
        <v>34360</v>
      </c>
      <c r="B3392" t="s">
        <v>10406</v>
      </c>
      <c r="C3392" t="s">
        <v>336</v>
      </c>
      <c r="D3392" t="s">
        <v>334</v>
      </c>
      <c r="E3392" s="277">
        <v>41.41</v>
      </c>
    </row>
    <row r="3393" spans="1:5" x14ac:dyDescent="0.25">
      <c r="A3393">
        <v>20259</v>
      </c>
      <c r="B3393" t="s">
        <v>10407</v>
      </c>
      <c r="C3393" t="s">
        <v>335</v>
      </c>
      <c r="D3393" t="s">
        <v>334</v>
      </c>
      <c r="E3393" s="277">
        <v>13.2</v>
      </c>
    </row>
    <row r="3394" spans="1:5" x14ac:dyDescent="0.25">
      <c r="A3394">
        <v>14077</v>
      </c>
      <c r="B3394" t="s">
        <v>10408</v>
      </c>
      <c r="C3394" t="s">
        <v>335</v>
      </c>
      <c r="D3394" t="s">
        <v>334</v>
      </c>
      <c r="E3394" s="277">
        <v>202.04</v>
      </c>
    </row>
    <row r="3395" spans="1:5" x14ac:dyDescent="0.25">
      <c r="A3395">
        <v>3678</v>
      </c>
      <c r="B3395" t="s">
        <v>10409</v>
      </c>
      <c r="C3395" t="s">
        <v>335</v>
      </c>
      <c r="D3395" t="s">
        <v>334</v>
      </c>
      <c r="E3395" s="277">
        <v>91.32</v>
      </c>
    </row>
    <row r="3396" spans="1:5" x14ac:dyDescent="0.25">
      <c r="A3396">
        <v>39418</v>
      </c>
      <c r="B3396" t="s">
        <v>10410</v>
      </c>
      <c r="C3396" t="s">
        <v>335</v>
      </c>
      <c r="D3396" t="s">
        <v>332</v>
      </c>
      <c r="E3396" s="277">
        <v>8.06</v>
      </c>
    </row>
    <row r="3397" spans="1:5" x14ac:dyDescent="0.25">
      <c r="A3397">
        <v>39419</v>
      </c>
      <c r="B3397" t="s">
        <v>10411</v>
      </c>
      <c r="C3397" t="s">
        <v>335</v>
      </c>
      <c r="D3397" t="s">
        <v>332</v>
      </c>
      <c r="E3397" s="277">
        <v>9.82</v>
      </c>
    </row>
    <row r="3398" spans="1:5" x14ac:dyDescent="0.25">
      <c r="A3398">
        <v>39420</v>
      </c>
      <c r="B3398" t="s">
        <v>10412</v>
      </c>
      <c r="C3398" t="s">
        <v>335</v>
      </c>
      <c r="D3398" t="s">
        <v>332</v>
      </c>
      <c r="E3398" s="277">
        <v>10.84</v>
      </c>
    </row>
    <row r="3399" spans="1:5" x14ac:dyDescent="0.25">
      <c r="A3399">
        <v>39571</v>
      </c>
      <c r="B3399" t="s">
        <v>10413</v>
      </c>
      <c r="C3399" t="s">
        <v>335</v>
      </c>
      <c r="D3399" t="s">
        <v>332</v>
      </c>
      <c r="E3399" s="277">
        <v>6.55</v>
      </c>
    </row>
    <row r="3400" spans="1:5" x14ac:dyDescent="0.25">
      <c r="A3400">
        <v>39421</v>
      </c>
      <c r="B3400" t="s">
        <v>10414</v>
      </c>
      <c r="C3400" t="s">
        <v>335</v>
      </c>
      <c r="D3400" t="s">
        <v>332</v>
      </c>
      <c r="E3400" s="277">
        <v>9.5399999999999991</v>
      </c>
    </row>
    <row r="3401" spans="1:5" x14ac:dyDescent="0.25">
      <c r="A3401">
        <v>39422</v>
      </c>
      <c r="B3401" t="s">
        <v>10415</v>
      </c>
      <c r="C3401" t="s">
        <v>335</v>
      </c>
      <c r="D3401" t="s">
        <v>331</v>
      </c>
      <c r="E3401" s="277">
        <v>11.14</v>
      </c>
    </row>
    <row r="3402" spans="1:5" x14ac:dyDescent="0.25">
      <c r="A3402">
        <v>39423</v>
      </c>
      <c r="B3402" t="s">
        <v>10416</v>
      </c>
      <c r="C3402" t="s">
        <v>335</v>
      </c>
      <c r="D3402" t="s">
        <v>332</v>
      </c>
      <c r="E3402" s="277">
        <v>12.93</v>
      </c>
    </row>
    <row r="3403" spans="1:5" x14ac:dyDescent="0.25">
      <c r="A3403">
        <v>39426</v>
      </c>
      <c r="B3403" t="s">
        <v>10417</v>
      </c>
      <c r="C3403" t="s">
        <v>335</v>
      </c>
      <c r="D3403" t="s">
        <v>332</v>
      </c>
      <c r="E3403" s="277">
        <v>29.08</v>
      </c>
    </row>
    <row r="3404" spans="1:5" x14ac:dyDescent="0.25">
      <c r="A3404">
        <v>39429</v>
      </c>
      <c r="B3404" t="s">
        <v>10418</v>
      </c>
      <c r="C3404" t="s">
        <v>335</v>
      </c>
      <c r="D3404" t="s">
        <v>332</v>
      </c>
      <c r="E3404" s="277">
        <v>9.17</v>
      </c>
    </row>
    <row r="3405" spans="1:5" x14ac:dyDescent="0.25">
      <c r="A3405">
        <v>39428</v>
      </c>
      <c r="B3405" t="s">
        <v>10419</v>
      </c>
      <c r="C3405" t="s">
        <v>335</v>
      </c>
      <c r="D3405" t="s">
        <v>332</v>
      </c>
      <c r="E3405" s="277">
        <v>7.01</v>
      </c>
    </row>
    <row r="3406" spans="1:5" x14ac:dyDescent="0.25">
      <c r="A3406">
        <v>39572</v>
      </c>
      <c r="B3406" t="s">
        <v>10420</v>
      </c>
      <c r="C3406" t="s">
        <v>335</v>
      </c>
      <c r="D3406" t="s">
        <v>332</v>
      </c>
      <c r="E3406" s="277">
        <v>6.07</v>
      </c>
    </row>
    <row r="3407" spans="1:5" x14ac:dyDescent="0.25">
      <c r="A3407">
        <v>39570</v>
      </c>
      <c r="B3407" t="s">
        <v>10421</v>
      </c>
      <c r="C3407" t="s">
        <v>335</v>
      </c>
      <c r="D3407" t="s">
        <v>332</v>
      </c>
      <c r="E3407" s="277">
        <v>6.43</v>
      </c>
    </row>
    <row r="3408" spans="1:5" x14ac:dyDescent="0.25">
      <c r="A3408">
        <v>39569</v>
      </c>
      <c r="B3408" t="s">
        <v>10422</v>
      </c>
      <c r="C3408" t="s">
        <v>335</v>
      </c>
      <c r="D3408" t="s">
        <v>332</v>
      </c>
      <c r="E3408" s="277">
        <v>6.36</v>
      </c>
    </row>
    <row r="3409" spans="1:5" x14ac:dyDescent="0.25">
      <c r="A3409">
        <v>11552</v>
      </c>
      <c r="B3409" t="s">
        <v>10423</v>
      </c>
      <c r="C3409" t="s">
        <v>335</v>
      </c>
      <c r="D3409" t="s">
        <v>332</v>
      </c>
      <c r="E3409" s="277">
        <v>7.05</v>
      </c>
    </row>
    <row r="3410" spans="1:5" x14ac:dyDescent="0.25">
      <c r="A3410">
        <v>40598</v>
      </c>
      <c r="B3410" t="s">
        <v>10424</v>
      </c>
      <c r="C3410" t="s">
        <v>336</v>
      </c>
      <c r="D3410" t="s">
        <v>334</v>
      </c>
      <c r="E3410" s="277">
        <v>11.25</v>
      </c>
    </row>
    <row r="3411" spans="1:5" x14ac:dyDescent="0.25">
      <c r="A3411">
        <v>39029</v>
      </c>
      <c r="B3411" t="s">
        <v>10425</v>
      </c>
      <c r="C3411" t="s">
        <v>335</v>
      </c>
      <c r="D3411" t="s">
        <v>332</v>
      </c>
      <c r="E3411" s="277">
        <v>20.53</v>
      </c>
    </row>
    <row r="3412" spans="1:5" x14ac:dyDescent="0.25">
      <c r="A3412">
        <v>39028</v>
      </c>
      <c r="B3412" t="s">
        <v>10426</v>
      </c>
      <c r="C3412" t="s">
        <v>335</v>
      </c>
      <c r="D3412" t="s">
        <v>332</v>
      </c>
      <c r="E3412" s="277">
        <v>11.95</v>
      </c>
    </row>
    <row r="3413" spans="1:5" x14ac:dyDescent="0.25">
      <c r="A3413">
        <v>39328</v>
      </c>
      <c r="B3413" t="s">
        <v>10427</v>
      </c>
      <c r="C3413" t="s">
        <v>335</v>
      </c>
      <c r="D3413" t="s">
        <v>332</v>
      </c>
      <c r="E3413" s="277">
        <v>6.57</v>
      </c>
    </row>
    <row r="3414" spans="1:5" x14ac:dyDescent="0.25">
      <c r="A3414">
        <v>38541</v>
      </c>
      <c r="B3414" t="s">
        <v>10428</v>
      </c>
      <c r="C3414" t="s">
        <v>330</v>
      </c>
      <c r="D3414" t="s">
        <v>334</v>
      </c>
      <c r="E3414" s="278">
        <v>4171710.49</v>
      </c>
    </row>
    <row r="3415" spans="1:5" x14ac:dyDescent="0.25">
      <c r="A3415">
        <v>38542</v>
      </c>
      <c r="B3415" t="s">
        <v>10429</v>
      </c>
      <c r="C3415" t="s">
        <v>330</v>
      </c>
      <c r="D3415" t="s">
        <v>334</v>
      </c>
      <c r="E3415" s="278">
        <v>6486842.0599999996</v>
      </c>
    </row>
    <row r="3416" spans="1:5" x14ac:dyDescent="0.25">
      <c r="A3416">
        <v>38543</v>
      </c>
      <c r="B3416" t="s">
        <v>10430</v>
      </c>
      <c r="C3416" t="s">
        <v>330</v>
      </c>
      <c r="D3416" t="s">
        <v>334</v>
      </c>
      <c r="E3416" s="278">
        <v>1588157.93</v>
      </c>
    </row>
    <row r="3417" spans="1:5" x14ac:dyDescent="0.25">
      <c r="A3417">
        <v>40406</v>
      </c>
      <c r="B3417" t="s">
        <v>10431</v>
      </c>
      <c r="C3417" t="s">
        <v>330</v>
      </c>
      <c r="D3417" t="s">
        <v>334</v>
      </c>
      <c r="E3417" s="278">
        <v>61414.39</v>
      </c>
    </row>
    <row r="3418" spans="1:5" x14ac:dyDescent="0.25">
      <c r="A3418">
        <v>40789</v>
      </c>
      <c r="B3418" t="s">
        <v>10432</v>
      </c>
      <c r="C3418" t="s">
        <v>330</v>
      </c>
      <c r="D3418" t="s">
        <v>334</v>
      </c>
      <c r="E3418" s="278">
        <v>8850.44</v>
      </c>
    </row>
    <row r="3419" spans="1:5" x14ac:dyDescent="0.25">
      <c r="A3419">
        <v>40791</v>
      </c>
      <c r="B3419" t="s">
        <v>10433</v>
      </c>
      <c r="C3419" t="s">
        <v>330</v>
      </c>
      <c r="D3419" t="s">
        <v>334</v>
      </c>
      <c r="E3419" s="278">
        <v>27705.74</v>
      </c>
    </row>
    <row r="3420" spans="1:5" x14ac:dyDescent="0.25">
      <c r="A3420">
        <v>11651</v>
      </c>
      <c r="B3420" t="s">
        <v>10434</v>
      </c>
      <c r="C3420" t="s">
        <v>330</v>
      </c>
      <c r="D3420" t="s">
        <v>334</v>
      </c>
      <c r="E3420" s="278">
        <v>15152.66</v>
      </c>
    </row>
    <row r="3421" spans="1:5" x14ac:dyDescent="0.25">
      <c r="A3421">
        <v>40435</v>
      </c>
      <c r="B3421" t="s">
        <v>10435</v>
      </c>
      <c r="C3421" t="s">
        <v>330</v>
      </c>
      <c r="D3421" t="s">
        <v>334</v>
      </c>
      <c r="E3421" s="278">
        <v>871250</v>
      </c>
    </row>
    <row r="3422" spans="1:5" x14ac:dyDescent="0.25">
      <c r="A3422">
        <v>39012</v>
      </c>
      <c r="B3422" t="s">
        <v>10436</v>
      </c>
      <c r="C3422" t="s">
        <v>330</v>
      </c>
      <c r="D3422" t="s">
        <v>334</v>
      </c>
      <c r="E3422" s="278">
        <v>909028.93</v>
      </c>
    </row>
    <row r="3423" spans="1:5" x14ac:dyDescent="0.25">
      <c r="A3423">
        <v>13617</v>
      </c>
      <c r="B3423" t="s">
        <v>10437</v>
      </c>
      <c r="C3423" t="s">
        <v>330</v>
      </c>
      <c r="D3423" t="s">
        <v>332</v>
      </c>
      <c r="E3423" s="278">
        <v>96557.43</v>
      </c>
    </row>
    <row r="3424" spans="1:5" x14ac:dyDescent="0.25">
      <c r="A3424">
        <v>35274</v>
      </c>
      <c r="B3424" t="s">
        <v>10438</v>
      </c>
      <c r="C3424" t="s">
        <v>335</v>
      </c>
      <c r="D3424" t="s">
        <v>332</v>
      </c>
      <c r="E3424" s="277">
        <v>52.14</v>
      </c>
    </row>
    <row r="3425" spans="1:5" x14ac:dyDescent="0.25">
      <c r="A3425">
        <v>35275</v>
      </c>
      <c r="B3425" t="s">
        <v>10439</v>
      </c>
      <c r="C3425" t="s">
        <v>335</v>
      </c>
      <c r="D3425" t="s">
        <v>332</v>
      </c>
      <c r="E3425" s="277">
        <v>110.67</v>
      </c>
    </row>
    <row r="3426" spans="1:5" x14ac:dyDescent="0.25">
      <c r="A3426">
        <v>35276</v>
      </c>
      <c r="B3426" t="s">
        <v>10440</v>
      </c>
      <c r="C3426" t="s">
        <v>335</v>
      </c>
      <c r="D3426" t="s">
        <v>332</v>
      </c>
      <c r="E3426" s="277">
        <v>192.57</v>
      </c>
    </row>
    <row r="3427" spans="1:5" x14ac:dyDescent="0.25">
      <c r="A3427">
        <v>38386</v>
      </c>
      <c r="B3427" t="s">
        <v>10441</v>
      </c>
      <c r="C3427" t="s">
        <v>330</v>
      </c>
      <c r="D3427" t="s">
        <v>332</v>
      </c>
      <c r="E3427" s="277">
        <v>4.72</v>
      </c>
    </row>
    <row r="3428" spans="1:5" x14ac:dyDescent="0.25">
      <c r="A3428">
        <v>11091</v>
      </c>
      <c r="B3428" t="s">
        <v>10442</v>
      </c>
      <c r="C3428" t="s">
        <v>330</v>
      </c>
      <c r="D3428" t="s">
        <v>332</v>
      </c>
      <c r="E3428" s="277">
        <v>2.17</v>
      </c>
    </row>
    <row r="3429" spans="1:5" x14ac:dyDescent="0.25">
      <c r="A3429">
        <v>37586</v>
      </c>
      <c r="B3429" t="s">
        <v>10443</v>
      </c>
      <c r="C3429" t="s">
        <v>372</v>
      </c>
      <c r="D3429" t="s">
        <v>334</v>
      </c>
      <c r="E3429" s="277">
        <v>46.91</v>
      </c>
    </row>
    <row r="3430" spans="1:5" x14ac:dyDescent="0.25">
      <c r="A3430">
        <v>37395</v>
      </c>
      <c r="B3430" t="s">
        <v>10444</v>
      </c>
      <c r="C3430" t="s">
        <v>372</v>
      </c>
      <c r="D3430" t="s">
        <v>334</v>
      </c>
      <c r="E3430" s="277">
        <v>40.33</v>
      </c>
    </row>
    <row r="3431" spans="1:5" x14ac:dyDescent="0.25">
      <c r="A3431">
        <v>14147</v>
      </c>
      <c r="B3431" t="s">
        <v>10445</v>
      </c>
      <c r="C3431" t="s">
        <v>372</v>
      </c>
      <c r="D3431" t="s">
        <v>334</v>
      </c>
      <c r="E3431" s="277">
        <v>53.5</v>
      </c>
    </row>
    <row r="3432" spans="1:5" x14ac:dyDescent="0.25">
      <c r="A3432">
        <v>37396</v>
      </c>
      <c r="B3432" t="s">
        <v>10446</v>
      </c>
      <c r="C3432" t="s">
        <v>372</v>
      </c>
      <c r="D3432" t="s">
        <v>334</v>
      </c>
      <c r="E3432" s="277">
        <v>33</v>
      </c>
    </row>
    <row r="3433" spans="1:5" x14ac:dyDescent="0.25">
      <c r="A3433">
        <v>37397</v>
      </c>
      <c r="B3433" t="s">
        <v>10447</v>
      </c>
      <c r="C3433" t="s">
        <v>372</v>
      </c>
      <c r="D3433" t="s">
        <v>334</v>
      </c>
      <c r="E3433" s="277">
        <v>34.57</v>
      </c>
    </row>
    <row r="3434" spans="1:5" x14ac:dyDescent="0.25">
      <c r="A3434">
        <v>43606</v>
      </c>
      <c r="B3434" t="s">
        <v>10448</v>
      </c>
      <c r="C3434" t="s">
        <v>330</v>
      </c>
      <c r="D3434" t="s">
        <v>332</v>
      </c>
      <c r="E3434" s="277">
        <v>8.4499999999999993</v>
      </c>
    </row>
    <row r="3435" spans="1:5" x14ac:dyDescent="0.25">
      <c r="A3435">
        <v>444</v>
      </c>
      <c r="B3435" t="s">
        <v>10449</v>
      </c>
      <c r="C3435" t="s">
        <v>330</v>
      </c>
      <c r="D3435" t="s">
        <v>332</v>
      </c>
      <c r="E3435" s="277">
        <v>40</v>
      </c>
    </row>
    <row r="3436" spans="1:5" x14ac:dyDescent="0.25">
      <c r="A3436">
        <v>445</v>
      </c>
      <c r="B3436" t="s">
        <v>10450</v>
      </c>
      <c r="C3436" t="s">
        <v>330</v>
      </c>
      <c r="D3436" t="s">
        <v>332</v>
      </c>
      <c r="E3436" s="277">
        <v>54.75</v>
      </c>
    </row>
    <row r="3437" spans="1:5" x14ac:dyDescent="0.25">
      <c r="A3437">
        <v>4783</v>
      </c>
      <c r="B3437" t="s">
        <v>10451</v>
      </c>
      <c r="C3437" t="s">
        <v>341</v>
      </c>
      <c r="D3437" t="s">
        <v>331</v>
      </c>
      <c r="E3437" s="277">
        <v>17.809999999999999</v>
      </c>
    </row>
    <row r="3438" spans="1:5" x14ac:dyDescent="0.25">
      <c r="A3438">
        <v>41079</v>
      </c>
      <c r="B3438" t="s">
        <v>10452</v>
      </c>
      <c r="C3438" t="s">
        <v>342</v>
      </c>
      <c r="D3438" t="s">
        <v>332</v>
      </c>
      <c r="E3438" s="278">
        <v>3129.94</v>
      </c>
    </row>
    <row r="3439" spans="1:5" x14ac:dyDescent="0.25">
      <c r="A3439">
        <v>12874</v>
      </c>
      <c r="B3439" t="s">
        <v>10453</v>
      </c>
      <c r="C3439" t="s">
        <v>341</v>
      </c>
      <c r="D3439" t="s">
        <v>332</v>
      </c>
      <c r="E3439" s="277">
        <v>17.28</v>
      </c>
    </row>
    <row r="3440" spans="1:5" x14ac:dyDescent="0.25">
      <c r="A3440">
        <v>41082</v>
      </c>
      <c r="B3440" t="s">
        <v>10454</v>
      </c>
      <c r="C3440" t="s">
        <v>342</v>
      </c>
      <c r="D3440" t="s">
        <v>332</v>
      </c>
      <c r="E3440" s="278">
        <v>3039.37</v>
      </c>
    </row>
    <row r="3441" spans="1:5" x14ac:dyDescent="0.25">
      <c r="A3441">
        <v>4785</v>
      </c>
      <c r="B3441" t="s">
        <v>10455</v>
      </c>
      <c r="C3441" t="s">
        <v>341</v>
      </c>
      <c r="D3441" t="s">
        <v>332</v>
      </c>
      <c r="E3441" s="277">
        <v>17.809999999999999</v>
      </c>
    </row>
    <row r="3442" spans="1:5" x14ac:dyDescent="0.25">
      <c r="A3442">
        <v>41081</v>
      </c>
      <c r="B3442" t="s">
        <v>10456</v>
      </c>
      <c r="C3442" t="s">
        <v>342</v>
      </c>
      <c r="D3442" t="s">
        <v>332</v>
      </c>
      <c r="E3442" s="278">
        <v>3129.94</v>
      </c>
    </row>
    <row r="3443" spans="1:5" x14ac:dyDescent="0.25">
      <c r="A3443">
        <v>4801</v>
      </c>
      <c r="B3443" t="s">
        <v>10457</v>
      </c>
      <c r="C3443" t="s">
        <v>333</v>
      </c>
      <c r="D3443" t="s">
        <v>332</v>
      </c>
      <c r="E3443" s="277">
        <v>91.37</v>
      </c>
    </row>
    <row r="3444" spans="1:5" x14ac:dyDescent="0.25">
      <c r="A3444">
        <v>4794</v>
      </c>
      <c r="B3444" t="s">
        <v>10458</v>
      </c>
      <c r="C3444" t="s">
        <v>333</v>
      </c>
      <c r="D3444" t="s">
        <v>332</v>
      </c>
      <c r="E3444" s="277">
        <v>416.13</v>
      </c>
    </row>
    <row r="3445" spans="1:5" x14ac:dyDescent="0.25">
      <c r="A3445">
        <v>4796</v>
      </c>
      <c r="B3445" t="s">
        <v>10459</v>
      </c>
      <c r="C3445" t="s">
        <v>333</v>
      </c>
      <c r="D3445" t="s">
        <v>332</v>
      </c>
      <c r="E3445" s="277">
        <v>252.75</v>
      </c>
    </row>
    <row r="3446" spans="1:5" x14ac:dyDescent="0.25">
      <c r="A3446">
        <v>4800</v>
      </c>
      <c r="B3446" t="s">
        <v>10460</v>
      </c>
      <c r="C3446" t="s">
        <v>333</v>
      </c>
      <c r="D3446" t="s">
        <v>332</v>
      </c>
      <c r="E3446" s="277">
        <v>69.510000000000005</v>
      </c>
    </row>
    <row r="3447" spans="1:5" x14ac:dyDescent="0.25">
      <c r="A3447">
        <v>4795</v>
      </c>
      <c r="B3447" t="s">
        <v>10461</v>
      </c>
      <c r="C3447" t="s">
        <v>333</v>
      </c>
      <c r="D3447" t="s">
        <v>332</v>
      </c>
      <c r="E3447" s="277">
        <v>405.08</v>
      </c>
    </row>
    <row r="3448" spans="1:5" x14ac:dyDescent="0.25">
      <c r="A3448">
        <v>39694</v>
      </c>
      <c r="B3448" t="s">
        <v>10462</v>
      </c>
      <c r="C3448" t="s">
        <v>333</v>
      </c>
      <c r="D3448" t="s">
        <v>332</v>
      </c>
      <c r="E3448" s="277">
        <v>325.13</v>
      </c>
    </row>
    <row r="3449" spans="1:5" x14ac:dyDescent="0.25">
      <c r="A3449">
        <v>1292</v>
      </c>
      <c r="B3449" t="s">
        <v>10463</v>
      </c>
      <c r="C3449" t="s">
        <v>333</v>
      </c>
      <c r="D3449" t="s">
        <v>332</v>
      </c>
      <c r="E3449" s="277">
        <v>54.83</v>
      </c>
    </row>
    <row r="3450" spans="1:5" x14ac:dyDescent="0.25">
      <c r="A3450">
        <v>1287</v>
      </c>
      <c r="B3450" t="s">
        <v>10464</v>
      </c>
      <c r="C3450" t="s">
        <v>333</v>
      </c>
      <c r="D3450" t="s">
        <v>331</v>
      </c>
      <c r="E3450" s="277">
        <v>26.9</v>
      </c>
    </row>
    <row r="3451" spans="1:5" x14ac:dyDescent="0.25">
      <c r="A3451">
        <v>1297</v>
      </c>
      <c r="B3451" t="s">
        <v>10465</v>
      </c>
      <c r="C3451" t="s">
        <v>333</v>
      </c>
      <c r="D3451" t="s">
        <v>332</v>
      </c>
      <c r="E3451" s="277">
        <v>22.31</v>
      </c>
    </row>
    <row r="3452" spans="1:5" x14ac:dyDescent="0.25">
      <c r="A3452">
        <v>4786</v>
      </c>
      <c r="B3452" t="s">
        <v>10466</v>
      </c>
      <c r="C3452" t="s">
        <v>333</v>
      </c>
      <c r="D3452" t="s">
        <v>334</v>
      </c>
      <c r="E3452" s="277">
        <v>120</v>
      </c>
    </row>
    <row r="3453" spans="1:5" x14ac:dyDescent="0.25">
      <c r="A3453">
        <v>10840</v>
      </c>
      <c r="B3453" t="s">
        <v>10467</v>
      </c>
      <c r="C3453" t="s">
        <v>333</v>
      </c>
      <c r="D3453" t="s">
        <v>331</v>
      </c>
      <c r="E3453" s="277">
        <v>350</v>
      </c>
    </row>
    <row r="3454" spans="1:5" x14ac:dyDescent="0.25">
      <c r="A3454">
        <v>10841</v>
      </c>
      <c r="B3454" t="s">
        <v>10468</v>
      </c>
      <c r="C3454" t="s">
        <v>333</v>
      </c>
      <c r="D3454" t="s">
        <v>332</v>
      </c>
      <c r="E3454" s="277">
        <v>264.14999999999998</v>
      </c>
    </row>
    <row r="3455" spans="1:5" x14ac:dyDescent="0.25">
      <c r="A3455">
        <v>44540</v>
      </c>
      <c r="B3455" t="s">
        <v>10469</v>
      </c>
      <c r="C3455" t="s">
        <v>333</v>
      </c>
      <c r="D3455" t="s">
        <v>332</v>
      </c>
      <c r="E3455" s="277">
        <v>337.52</v>
      </c>
    </row>
    <row r="3456" spans="1:5" x14ac:dyDescent="0.25">
      <c r="A3456">
        <v>10842</v>
      </c>
      <c r="B3456" t="s">
        <v>10470</v>
      </c>
      <c r="C3456" t="s">
        <v>333</v>
      </c>
      <c r="D3456" t="s">
        <v>332</v>
      </c>
      <c r="E3456" s="277">
        <v>381.55</v>
      </c>
    </row>
    <row r="3457" spans="1:5" x14ac:dyDescent="0.25">
      <c r="A3457">
        <v>21108</v>
      </c>
      <c r="B3457" t="s">
        <v>10471</v>
      </c>
      <c r="C3457" t="s">
        <v>333</v>
      </c>
      <c r="D3457" t="s">
        <v>332</v>
      </c>
      <c r="E3457" s="277">
        <v>73.08</v>
      </c>
    </row>
    <row r="3458" spans="1:5" x14ac:dyDescent="0.25">
      <c r="A3458">
        <v>38180</v>
      </c>
      <c r="B3458" t="s">
        <v>10472</v>
      </c>
      <c r="C3458" t="s">
        <v>333</v>
      </c>
      <c r="D3458" t="s">
        <v>332</v>
      </c>
      <c r="E3458" s="277">
        <v>203.5</v>
      </c>
    </row>
    <row r="3459" spans="1:5" x14ac:dyDescent="0.25">
      <c r="A3459">
        <v>40648</v>
      </c>
      <c r="B3459" t="s">
        <v>10473</v>
      </c>
      <c r="C3459" t="s">
        <v>333</v>
      </c>
      <c r="D3459" t="s">
        <v>334</v>
      </c>
      <c r="E3459" s="277">
        <v>230.4</v>
      </c>
    </row>
    <row r="3460" spans="1:5" x14ac:dyDescent="0.25">
      <c r="A3460">
        <v>40649</v>
      </c>
      <c r="B3460" t="s">
        <v>10474</v>
      </c>
      <c r="C3460" t="s">
        <v>333</v>
      </c>
      <c r="D3460" t="s">
        <v>334</v>
      </c>
      <c r="E3460" s="277">
        <v>134.19999999999999</v>
      </c>
    </row>
    <row r="3461" spans="1:5" x14ac:dyDescent="0.25">
      <c r="A3461">
        <v>40650</v>
      </c>
      <c r="B3461" t="s">
        <v>10475</v>
      </c>
      <c r="C3461" t="s">
        <v>333</v>
      </c>
      <c r="D3461" t="s">
        <v>334</v>
      </c>
      <c r="E3461" s="277">
        <v>172.8</v>
      </c>
    </row>
    <row r="3462" spans="1:5" x14ac:dyDescent="0.25">
      <c r="A3462">
        <v>40651</v>
      </c>
      <c r="B3462" t="s">
        <v>10476</v>
      </c>
      <c r="C3462" t="s">
        <v>333</v>
      </c>
      <c r="D3462" t="s">
        <v>334</v>
      </c>
      <c r="E3462" s="277">
        <v>318.72000000000003</v>
      </c>
    </row>
    <row r="3463" spans="1:5" x14ac:dyDescent="0.25">
      <c r="A3463">
        <v>40652</v>
      </c>
      <c r="B3463" t="s">
        <v>10477</v>
      </c>
      <c r="C3463" t="s">
        <v>333</v>
      </c>
      <c r="D3463" t="s">
        <v>334</v>
      </c>
      <c r="E3463" s="277">
        <v>170.88</v>
      </c>
    </row>
    <row r="3464" spans="1:5" x14ac:dyDescent="0.25">
      <c r="A3464">
        <v>40647</v>
      </c>
      <c r="B3464" t="s">
        <v>10478</v>
      </c>
      <c r="C3464" t="s">
        <v>333</v>
      </c>
      <c r="D3464" t="s">
        <v>334</v>
      </c>
      <c r="E3464" s="277">
        <v>188.16</v>
      </c>
    </row>
    <row r="3465" spans="1:5" x14ac:dyDescent="0.25">
      <c r="A3465">
        <v>40653</v>
      </c>
      <c r="B3465" t="s">
        <v>10479</v>
      </c>
      <c r="C3465" t="s">
        <v>333</v>
      </c>
      <c r="D3465" t="s">
        <v>334</v>
      </c>
      <c r="E3465" s="277">
        <v>144</v>
      </c>
    </row>
    <row r="3466" spans="1:5" x14ac:dyDescent="0.25">
      <c r="A3466">
        <v>36178</v>
      </c>
      <c r="B3466" t="s">
        <v>10480</v>
      </c>
      <c r="C3466" t="s">
        <v>330</v>
      </c>
      <c r="D3466" t="s">
        <v>332</v>
      </c>
      <c r="E3466" s="277">
        <v>15.15</v>
      </c>
    </row>
    <row r="3467" spans="1:5" x14ac:dyDescent="0.25">
      <c r="A3467">
        <v>38195</v>
      </c>
      <c r="B3467" t="s">
        <v>10481</v>
      </c>
      <c r="C3467" t="s">
        <v>333</v>
      </c>
      <c r="D3467" t="s">
        <v>332</v>
      </c>
      <c r="E3467" s="277">
        <v>86.32</v>
      </c>
    </row>
    <row r="3468" spans="1:5" x14ac:dyDescent="0.25">
      <c r="A3468">
        <v>38181</v>
      </c>
      <c r="B3468" t="s">
        <v>10482</v>
      </c>
      <c r="C3468" t="s">
        <v>333</v>
      </c>
      <c r="D3468" t="s">
        <v>332</v>
      </c>
      <c r="E3468" s="277">
        <v>277.8</v>
      </c>
    </row>
    <row r="3469" spans="1:5" x14ac:dyDescent="0.25">
      <c r="A3469">
        <v>38182</v>
      </c>
      <c r="B3469" t="s">
        <v>10483</v>
      </c>
      <c r="C3469" t="s">
        <v>333</v>
      </c>
      <c r="D3469" t="s">
        <v>332</v>
      </c>
      <c r="E3469" s="277">
        <v>264.62</v>
      </c>
    </row>
    <row r="3470" spans="1:5" x14ac:dyDescent="0.25">
      <c r="A3470">
        <v>38186</v>
      </c>
      <c r="B3470" t="s">
        <v>10484</v>
      </c>
      <c r="C3470" t="s">
        <v>333</v>
      </c>
      <c r="D3470" t="s">
        <v>332</v>
      </c>
      <c r="E3470" s="277">
        <v>687.83</v>
      </c>
    </row>
    <row r="3471" spans="1:5" x14ac:dyDescent="0.25">
      <c r="A3471">
        <v>38185</v>
      </c>
      <c r="B3471" t="s">
        <v>10485</v>
      </c>
      <c r="C3471" t="s">
        <v>333</v>
      </c>
      <c r="D3471" t="s">
        <v>332</v>
      </c>
      <c r="E3471" s="277">
        <v>612.41</v>
      </c>
    </row>
    <row r="3472" spans="1:5" x14ac:dyDescent="0.25">
      <c r="A3472">
        <v>40654</v>
      </c>
      <c r="B3472" t="s">
        <v>10486</v>
      </c>
      <c r="C3472" t="s">
        <v>333</v>
      </c>
      <c r="D3472" t="s">
        <v>334</v>
      </c>
      <c r="E3472" s="277">
        <v>223.68</v>
      </c>
    </row>
    <row r="3473" spans="1:5" x14ac:dyDescent="0.25">
      <c r="A3473">
        <v>44541</v>
      </c>
      <c r="B3473" t="s">
        <v>10487</v>
      </c>
      <c r="C3473" t="s">
        <v>333</v>
      </c>
      <c r="D3473" t="s">
        <v>332</v>
      </c>
      <c r="E3473" s="277">
        <v>278.82</v>
      </c>
    </row>
    <row r="3474" spans="1:5" x14ac:dyDescent="0.25">
      <c r="A3474">
        <v>4822</v>
      </c>
      <c r="B3474" t="s">
        <v>10488</v>
      </c>
      <c r="C3474" t="s">
        <v>333</v>
      </c>
      <c r="D3474" t="s">
        <v>332</v>
      </c>
      <c r="E3474" s="277">
        <v>345.37</v>
      </c>
    </row>
    <row r="3475" spans="1:5" x14ac:dyDescent="0.25">
      <c r="A3475">
        <v>4818</v>
      </c>
      <c r="B3475" t="s">
        <v>10489</v>
      </c>
      <c r="C3475" t="s">
        <v>333</v>
      </c>
      <c r="D3475" t="s">
        <v>331</v>
      </c>
      <c r="E3475" s="277">
        <v>355</v>
      </c>
    </row>
    <row r="3476" spans="1:5" x14ac:dyDescent="0.25">
      <c r="A3476">
        <v>39567</v>
      </c>
      <c r="B3476" t="s">
        <v>10490</v>
      </c>
      <c r="C3476" t="s">
        <v>333</v>
      </c>
      <c r="D3476" t="s">
        <v>332</v>
      </c>
      <c r="E3476" s="277">
        <v>45.87</v>
      </c>
    </row>
    <row r="3477" spans="1:5" x14ac:dyDescent="0.25">
      <c r="A3477">
        <v>39566</v>
      </c>
      <c r="B3477" t="s">
        <v>10491</v>
      </c>
      <c r="C3477" t="s">
        <v>333</v>
      </c>
      <c r="D3477" t="s">
        <v>332</v>
      </c>
      <c r="E3477" s="277">
        <v>48.55</v>
      </c>
    </row>
    <row r="3478" spans="1:5" x14ac:dyDescent="0.25">
      <c r="A3478">
        <v>39416</v>
      </c>
      <c r="B3478" t="s">
        <v>10492</v>
      </c>
      <c r="C3478" t="s">
        <v>333</v>
      </c>
      <c r="D3478" t="s">
        <v>332</v>
      </c>
      <c r="E3478" s="277">
        <v>29.59</v>
      </c>
    </row>
    <row r="3479" spans="1:5" x14ac:dyDescent="0.25">
      <c r="A3479">
        <v>39417</v>
      </c>
      <c r="B3479" t="s">
        <v>10493</v>
      </c>
      <c r="C3479" t="s">
        <v>333</v>
      </c>
      <c r="D3479" t="s">
        <v>332</v>
      </c>
      <c r="E3479" s="277">
        <v>28.86</v>
      </c>
    </row>
    <row r="3480" spans="1:5" x14ac:dyDescent="0.25">
      <c r="A3480">
        <v>43742</v>
      </c>
      <c r="B3480" t="s">
        <v>10494</v>
      </c>
      <c r="C3480" t="s">
        <v>333</v>
      </c>
      <c r="D3480" t="s">
        <v>332</v>
      </c>
      <c r="E3480" s="277">
        <v>31.13</v>
      </c>
    </row>
    <row r="3481" spans="1:5" x14ac:dyDescent="0.25">
      <c r="A3481">
        <v>39414</v>
      </c>
      <c r="B3481" t="s">
        <v>10495</v>
      </c>
      <c r="C3481" t="s">
        <v>333</v>
      </c>
      <c r="D3481" t="s">
        <v>332</v>
      </c>
      <c r="E3481" s="277">
        <v>28.02</v>
      </c>
    </row>
    <row r="3482" spans="1:5" x14ac:dyDescent="0.25">
      <c r="A3482">
        <v>39415</v>
      </c>
      <c r="B3482" t="s">
        <v>10496</v>
      </c>
      <c r="C3482" t="s">
        <v>333</v>
      </c>
      <c r="D3482" t="s">
        <v>332</v>
      </c>
      <c r="E3482" s="277">
        <v>24.15</v>
      </c>
    </row>
    <row r="3483" spans="1:5" x14ac:dyDescent="0.25">
      <c r="A3483">
        <v>43740</v>
      </c>
      <c r="B3483" t="s">
        <v>10497</v>
      </c>
      <c r="C3483" t="s">
        <v>333</v>
      </c>
      <c r="D3483" t="s">
        <v>332</v>
      </c>
      <c r="E3483" s="277">
        <v>29.5</v>
      </c>
    </row>
    <row r="3484" spans="1:5" x14ac:dyDescent="0.25">
      <c r="A3484">
        <v>39412</v>
      </c>
      <c r="B3484" t="s">
        <v>10498</v>
      </c>
      <c r="C3484" t="s">
        <v>333</v>
      </c>
      <c r="D3484" t="s">
        <v>331</v>
      </c>
      <c r="E3484" s="277">
        <v>20.23</v>
      </c>
    </row>
    <row r="3485" spans="1:5" x14ac:dyDescent="0.25">
      <c r="A3485">
        <v>39413</v>
      </c>
      <c r="B3485" t="s">
        <v>10499</v>
      </c>
      <c r="C3485" t="s">
        <v>333</v>
      </c>
      <c r="D3485" t="s">
        <v>332</v>
      </c>
      <c r="E3485" s="277">
        <v>21.87</v>
      </c>
    </row>
    <row r="3486" spans="1:5" x14ac:dyDescent="0.25">
      <c r="A3486">
        <v>43741</v>
      </c>
      <c r="B3486" t="s">
        <v>10500</v>
      </c>
      <c r="C3486" t="s">
        <v>333</v>
      </c>
      <c r="D3486" t="s">
        <v>332</v>
      </c>
      <c r="E3486" s="277">
        <v>23.32</v>
      </c>
    </row>
    <row r="3487" spans="1:5" x14ac:dyDescent="0.25">
      <c r="A3487">
        <v>11062</v>
      </c>
      <c r="B3487" t="s">
        <v>10501</v>
      </c>
      <c r="C3487" t="s">
        <v>333</v>
      </c>
      <c r="D3487" t="s">
        <v>332</v>
      </c>
      <c r="E3487" s="277">
        <v>66.069999999999993</v>
      </c>
    </row>
    <row r="3488" spans="1:5" x14ac:dyDescent="0.25">
      <c r="A3488">
        <v>11063</v>
      </c>
      <c r="B3488" t="s">
        <v>10502</v>
      </c>
      <c r="C3488" t="s">
        <v>333</v>
      </c>
      <c r="D3488" t="s">
        <v>332</v>
      </c>
      <c r="E3488" s="277">
        <v>40.44</v>
      </c>
    </row>
    <row r="3489" spans="1:5" x14ac:dyDescent="0.25">
      <c r="A3489">
        <v>13521</v>
      </c>
      <c r="B3489" t="s">
        <v>10503</v>
      </c>
      <c r="C3489" t="s">
        <v>330</v>
      </c>
      <c r="D3489" t="s">
        <v>334</v>
      </c>
      <c r="E3489" s="277">
        <v>99</v>
      </c>
    </row>
    <row r="3490" spans="1:5" x14ac:dyDescent="0.25">
      <c r="A3490">
        <v>10851</v>
      </c>
      <c r="B3490" t="s">
        <v>10504</v>
      </c>
      <c r="C3490" t="s">
        <v>330</v>
      </c>
      <c r="D3490" t="s">
        <v>334</v>
      </c>
      <c r="E3490" s="277">
        <v>82.79</v>
      </c>
    </row>
    <row r="3491" spans="1:5" x14ac:dyDescent="0.25">
      <c r="A3491">
        <v>39515</v>
      </c>
      <c r="B3491" t="s">
        <v>10505</v>
      </c>
      <c r="C3491" t="s">
        <v>330</v>
      </c>
      <c r="D3491" t="s">
        <v>334</v>
      </c>
      <c r="E3491" s="277">
        <v>48.35</v>
      </c>
    </row>
    <row r="3492" spans="1:5" x14ac:dyDescent="0.25">
      <c r="A3492">
        <v>39516</v>
      </c>
      <c r="B3492" t="s">
        <v>10506</v>
      </c>
      <c r="C3492" t="s">
        <v>330</v>
      </c>
      <c r="D3492" t="s">
        <v>334</v>
      </c>
      <c r="E3492" s="277">
        <v>40.76</v>
      </c>
    </row>
    <row r="3493" spans="1:5" x14ac:dyDescent="0.25">
      <c r="A3493">
        <v>39514</v>
      </c>
      <c r="B3493" t="s">
        <v>10507</v>
      </c>
      <c r="C3493" t="s">
        <v>330</v>
      </c>
      <c r="D3493" t="s">
        <v>334</v>
      </c>
      <c r="E3493" s="277">
        <v>25.36</v>
      </c>
    </row>
    <row r="3494" spans="1:5" x14ac:dyDescent="0.25">
      <c r="A3494">
        <v>4812</v>
      </c>
      <c r="B3494" t="s">
        <v>10508</v>
      </c>
      <c r="C3494" t="s">
        <v>333</v>
      </c>
      <c r="D3494" t="s">
        <v>332</v>
      </c>
      <c r="E3494" s="277">
        <v>12.13</v>
      </c>
    </row>
    <row r="3495" spans="1:5" x14ac:dyDescent="0.25">
      <c r="A3495">
        <v>10849</v>
      </c>
      <c r="B3495" t="s">
        <v>10509</v>
      </c>
      <c r="C3495" t="s">
        <v>330</v>
      </c>
      <c r="D3495" t="s">
        <v>334</v>
      </c>
      <c r="E3495" s="278">
        <v>1440.01</v>
      </c>
    </row>
    <row r="3496" spans="1:5" x14ac:dyDescent="0.25">
      <c r="A3496">
        <v>10848</v>
      </c>
      <c r="B3496" t="s">
        <v>10510</v>
      </c>
      <c r="C3496" t="s">
        <v>330</v>
      </c>
      <c r="D3496" t="s">
        <v>334</v>
      </c>
      <c r="E3496" s="277">
        <v>904.5</v>
      </c>
    </row>
    <row r="3497" spans="1:5" x14ac:dyDescent="0.25">
      <c r="A3497">
        <v>4813</v>
      </c>
      <c r="B3497" t="s">
        <v>10511</v>
      </c>
      <c r="C3497" t="s">
        <v>333</v>
      </c>
      <c r="D3497" t="s">
        <v>334</v>
      </c>
      <c r="E3497" s="277">
        <v>300</v>
      </c>
    </row>
    <row r="3498" spans="1:5" x14ac:dyDescent="0.25">
      <c r="A3498">
        <v>37560</v>
      </c>
      <c r="B3498" t="s">
        <v>10512</v>
      </c>
      <c r="C3498" t="s">
        <v>330</v>
      </c>
      <c r="D3498" t="s">
        <v>334</v>
      </c>
      <c r="E3498" s="277">
        <v>50.99</v>
      </c>
    </row>
    <row r="3499" spans="1:5" x14ac:dyDescent="0.25">
      <c r="A3499">
        <v>37557</v>
      </c>
      <c r="B3499" t="s">
        <v>10513</v>
      </c>
      <c r="C3499" t="s">
        <v>330</v>
      </c>
      <c r="D3499" t="s">
        <v>334</v>
      </c>
      <c r="E3499" s="277">
        <v>15.48</v>
      </c>
    </row>
    <row r="3500" spans="1:5" x14ac:dyDescent="0.25">
      <c r="A3500">
        <v>37556</v>
      </c>
      <c r="B3500" t="s">
        <v>10514</v>
      </c>
      <c r="C3500" t="s">
        <v>330</v>
      </c>
      <c r="D3500" t="s">
        <v>334</v>
      </c>
      <c r="E3500" s="277">
        <v>29.95</v>
      </c>
    </row>
    <row r="3501" spans="1:5" x14ac:dyDescent="0.25">
      <c r="A3501">
        <v>37559</v>
      </c>
      <c r="B3501" t="s">
        <v>10515</v>
      </c>
      <c r="C3501" t="s">
        <v>330</v>
      </c>
      <c r="D3501" t="s">
        <v>334</v>
      </c>
      <c r="E3501" s="277">
        <v>36.74</v>
      </c>
    </row>
    <row r="3502" spans="1:5" x14ac:dyDescent="0.25">
      <c r="A3502">
        <v>37539</v>
      </c>
      <c r="B3502" t="s">
        <v>10516</v>
      </c>
      <c r="C3502" t="s">
        <v>330</v>
      </c>
      <c r="D3502" t="s">
        <v>334</v>
      </c>
      <c r="E3502" s="277">
        <v>25.9</v>
      </c>
    </row>
    <row r="3503" spans="1:5" x14ac:dyDescent="0.25">
      <c r="A3503">
        <v>37558</v>
      </c>
      <c r="B3503" t="s">
        <v>10517</v>
      </c>
      <c r="C3503" t="s">
        <v>330</v>
      </c>
      <c r="D3503" t="s">
        <v>334</v>
      </c>
      <c r="E3503" s="277">
        <v>48.29</v>
      </c>
    </row>
    <row r="3504" spans="1:5" x14ac:dyDescent="0.25">
      <c r="A3504">
        <v>34723</v>
      </c>
      <c r="B3504" t="s">
        <v>10518</v>
      </c>
      <c r="C3504" t="s">
        <v>333</v>
      </c>
      <c r="D3504" t="s">
        <v>334</v>
      </c>
      <c r="E3504" s="277">
        <v>693</v>
      </c>
    </row>
    <row r="3505" spans="1:5" x14ac:dyDescent="0.25">
      <c r="A3505">
        <v>34721</v>
      </c>
      <c r="B3505" t="s">
        <v>10519</v>
      </c>
      <c r="C3505" t="s">
        <v>333</v>
      </c>
      <c r="D3505" t="s">
        <v>334</v>
      </c>
      <c r="E3505" s="277">
        <v>864</v>
      </c>
    </row>
    <row r="3506" spans="1:5" x14ac:dyDescent="0.25">
      <c r="A3506">
        <v>4309</v>
      </c>
      <c r="B3506" t="s">
        <v>10520</v>
      </c>
      <c r="C3506" t="s">
        <v>330</v>
      </c>
      <c r="D3506" t="s">
        <v>332</v>
      </c>
      <c r="E3506" s="277">
        <v>9.74</v>
      </c>
    </row>
    <row r="3507" spans="1:5" x14ac:dyDescent="0.25">
      <c r="A3507">
        <v>4307</v>
      </c>
      <c r="B3507" t="s">
        <v>10521</v>
      </c>
      <c r="C3507" t="s">
        <v>330</v>
      </c>
      <c r="D3507" t="s">
        <v>332</v>
      </c>
      <c r="E3507" s="277">
        <v>16.66</v>
      </c>
    </row>
    <row r="3508" spans="1:5" x14ac:dyDescent="0.25">
      <c r="A3508">
        <v>10850</v>
      </c>
      <c r="B3508" t="s">
        <v>10522</v>
      </c>
      <c r="C3508" t="s">
        <v>330</v>
      </c>
      <c r="D3508" t="s">
        <v>334</v>
      </c>
      <c r="E3508" s="277">
        <v>45</v>
      </c>
    </row>
    <row r="3509" spans="1:5" x14ac:dyDescent="0.25">
      <c r="A3509">
        <v>42438</v>
      </c>
      <c r="B3509" t="s">
        <v>10523</v>
      </c>
      <c r="C3509" t="s">
        <v>330</v>
      </c>
      <c r="D3509" t="s">
        <v>334</v>
      </c>
      <c r="E3509" s="278">
        <v>2072.34</v>
      </c>
    </row>
    <row r="3510" spans="1:5" x14ac:dyDescent="0.25">
      <c r="A3510">
        <v>4792</v>
      </c>
      <c r="B3510" t="s">
        <v>10524</v>
      </c>
      <c r="C3510" t="s">
        <v>333</v>
      </c>
      <c r="D3510" t="s">
        <v>332</v>
      </c>
      <c r="E3510" s="277">
        <v>195.35</v>
      </c>
    </row>
    <row r="3511" spans="1:5" x14ac:dyDescent="0.25">
      <c r="A3511">
        <v>4790</v>
      </c>
      <c r="B3511" t="s">
        <v>10525</v>
      </c>
      <c r="C3511" t="s">
        <v>333</v>
      </c>
      <c r="D3511" t="s">
        <v>331</v>
      </c>
      <c r="E3511" s="277">
        <v>117.45</v>
      </c>
    </row>
    <row r="3512" spans="1:5" x14ac:dyDescent="0.25">
      <c r="A3512">
        <v>40671</v>
      </c>
      <c r="B3512" t="s">
        <v>10526</v>
      </c>
      <c r="C3512" t="s">
        <v>333</v>
      </c>
      <c r="D3512" t="s">
        <v>332</v>
      </c>
      <c r="E3512" s="277">
        <v>99.42</v>
      </c>
    </row>
    <row r="3513" spans="1:5" x14ac:dyDescent="0.25">
      <c r="A3513">
        <v>7552</v>
      </c>
      <c r="B3513" t="s">
        <v>10527</v>
      </c>
      <c r="C3513" t="s">
        <v>330</v>
      </c>
      <c r="D3513" t="s">
        <v>332</v>
      </c>
      <c r="E3513" s="277">
        <v>24.15</v>
      </c>
    </row>
    <row r="3514" spans="1:5" x14ac:dyDescent="0.25">
      <c r="A3514">
        <v>4893</v>
      </c>
      <c r="B3514" t="s">
        <v>10528</v>
      </c>
      <c r="C3514" t="s">
        <v>330</v>
      </c>
      <c r="D3514" t="s">
        <v>334</v>
      </c>
      <c r="E3514" s="277">
        <v>14.78</v>
      </c>
    </row>
    <row r="3515" spans="1:5" x14ac:dyDescent="0.25">
      <c r="A3515">
        <v>4894</v>
      </c>
      <c r="B3515" t="s">
        <v>10529</v>
      </c>
      <c r="C3515" t="s">
        <v>330</v>
      </c>
      <c r="D3515" t="s">
        <v>334</v>
      </c>
      <c r="E3515" s="277">
        <v>12.68</v>
      </c>
    </row>
    <row r="3516" spans="1:5" x14ac:dyDescent="0.25">
      <c r="A3516">
        <v>4888</v>
      </c>
      <c r="B3516" t="s">
        <v>10530</v>
      </c>
      <c r="C3516" t="s">
        <v>330</v>
      </c>
      <c r="D3516" t="s">
        <v>334</v>
      </c>
      <c r="E3516" s="277">
        <v>4.32</v>
      </c>
    </row>
    <row r="3517" spans="1:5" x14ac:dyDescent="0.25">
      <c r="A3517">
        <v>4890</v>
      </c>
      <c r="B3517" t="s">
        <v>10531</v>
      </c>
      <c r="C3517" t="s">
        <v>330</v>
      </c>
      <c r="D3517" t="s">
        <v>334</v>
      </c>
      <c r="E3517" s="277">
        <v>8.11</v>
      </c>
    </row>
    <row r="3518" spans="1:5" x14ac:dyDescent="0.25">
      <c r="A3518">
        <v>12411</v>
      </c>
      <c r="B3518" t="s">
        <v>10532</v>
      </c>
      <c r="C3518" t="s">
        <v>330</v>
      </c>
      <c r="D3518" t="s">
        <v>334</v>
      </c>
      <c r="E3518" s="277">
        <v>43.71</v>
      </c>
    </row>
    <row r="3519" spans="1:5" x14ac:dyDescent="0.25">
      <c r="A3519">
        <v>4891</v>
      </c>
      <c r="B3519" t="s">
        <v>10533</v>
      </c>
      <c r="C3519" t="s">
        <v>330</v>
      </c>
      <c r="D3519" t="s">
        <v>334</v>
      </c>
      <c r="E3519" s="277">
        <v>21.85</v>
      </c>
    </row>
    <row r="3520" spans="1:5" x14ac:dyDescent="0.25">
      <c r="A3520">
        <v>4889</v>
      </c>
      <c r="B3520" t="s">
        <v>10534</v>
      </c>
      <c r="C3520" t="s">
        <v>330</v>
      </c>
      <c r="D3520" t="s">
        <v>334</v>
      </c>
      <c r="E3520" s="277">
        <v>5.84</v>
      </c>
    </row>
    <row r="3521" spans="1:5" x14ac:dyDescent="0.25">
      <c r="A3521">
        <v>4892</v>
      </c>
      <c r="B3521" t="s">
        <v>10535</v>
      </c>
      <c r="C3521" t="s">
        <v>330</v>
      </c>
      <c r="D3521" t="s">
        <v>334</v>
      </c>
      <c r="E3521" s="277">
        <v>61.2</v>
      </c>
    </row>
    <row r="3522" spans="1:5" x14ac:dyDescent="0.25">
      <c r="A3522">
        <v>12412</v>
      </c>
      <c r="B3522" t="s">
        <v>10536</v>
      </c>
      <c r="C3522" t="s">
        <v>330</v>
      </c>
      <c r="D3522" t="s">
        <v>334</v>
      </c>
      <c r="E3522" s="277">
        <v>113.74</v>
      </c>
    </row>
    <row r="3523" spans="1:5" x14ac:dyDescent="0.25">
      <c r="A3523">
        <v>4907</v>
      </c>
      <c r="B3523" t="s">
        <v>13059</v>
      </c>
      <c r="C3523" t="s">
        <v>330</v>
      </c>
      <c r="D3523" t="s">
        <v>332</v>
      </c>
      <c r="E3523" s="277">
        <v>21.69</v>
      </c>
    </row>
    <row r="3524" spans="1:5" x14ac:dyDescent="0.25">
      <c r="A3524">
        <v>4902</v>
      </c>
      <c r="B3524" t="s">
        <v>13060</v>
      </c>
      <c r="C3524" t="s">
        <v>330</v>
      </c>
      <c r="D3524" t="s">
        <v>332</v>
      </c>
      <c r="E3524" s="277">
        <v>56.26</v>
      </c>
    </row>
    <row r="3525" spans="1:5" x14ac:dyDescent="0.25">
      <c r="A3525">
        <v>11096</v>
      </c>
      <c r="B3525" t="s">
        <v>10537</v>
      </c>
      <c r="C3525" t="s">
        <v>336</v>
      </c>
      <c r="D3525" t="s">
        <v>332</v>
      </c>
      <c r="E3525" s="277">
        <v>1.34</v>
      </c>
    </row>
    <row r="3526" spans="1:5" x14ac:dyDescent="0.25">
      <c r="A3526">
        <v>4741</v>
      </c>
      <c r="B3526" t="s">
        <v>10538</v>
      </c>
      <c r="C3526" t="s">
        <v>340</v>
      </c>
      <c r="D3526" t="s">
        <v>332</v>
      </c>
      <c r="E3526" s="277">
        <v>92.26</v>
      </c>
    </row>
    <row r="3527" spans="1:5" x14ac:dyDescent="0.25">
      <c r="A3527">
        <v>4752</v>
      </c>
      <c r="B3527" t="s">
        <v>10539</v>
      </c>
      <c r="C3527" t="s">
        <v>341</v>
      </c>
      <c r="D3527" t="s">
        <v>332</v>
      </c>
      <c r="E3527" s="277">
        <v>14.11</v>
      </c>
    </row>
    <row r="3528" spans="1:5" x14ac:dyDescent="0.25">
      <c r="A3528">
        <v>41091</v>
      </c>
      <c r="B3528" t="s">
        <v>10540</v>
      </c>
      <c r="C3528" t="s">
        <v>342</v>
      </c>
      <c r="D3528" t="s">
        <v>332</v>
      </c>
      <c r="E3528" s="278">
        <v>2480.5</v>
      </c>
    </row>
    <row r="3529" spans="1:5" x14ac:dyDescent="0.25">
      <c r="A3529">
        <v>13954</v>
      </c>
      <c r="B3529" t="s">
        <v>10541</v>
      </c>
      <c r="C3529" t="s">
        <v>330</v>
      </c>
      <c r="D3529" t="s">
        <v>334</v>
      </c>
      <c r="E3529" s="278">
        <v>7146.79</v>
      </c>
    </row>
    <row r="3530" spans="1:5" x14ac:dyDescent="0.25">
      <c r="A3530">
        <v>3411</v>
      </c>
      <c r="B3530" t="s">
        <v>10542</v>
      </c>
      <c r="C3530" t="s">
        <v>336</v>
      </c>
      <c r="D3530" t="s">
        <v>334</v>
      </c>
      <c r="E3530" s="277">
        <v>57.7</v>
      </c>
    </row>
    <row r="3531" spans="1:5" x14ac:dyDescent="0.25">
      <c r="A3531">
        <v>39995</v>
      </c>
      <c r="B3531" t="s">
        <v>10543</v>
      </c>
      <c r="C3531" t="s">
        <v>340</v>
      </c>
      <c r="D3531" t="s">
        <v>334</v>
      </c>
      <c r="E3531" s="277">
        <v>443.92</v>
      </c>
    </row>
    <row r="3532" spans="1:5" x14ac:dyDescent="0.25">
      <c r="A3532">
        <v>11615</v>
      </c>
      <c r="B3532" t="s">
        <v>10544</v>
      </c>
      <c r="C3532" t="s">
        <v>333</v>
      </c>
      <c r="D3532" t="s">
        <v>334</v>
      </c>
      <c r="E3532" s="277">
        <v>3.76</v>
      </c>
    </row>
    <row r="3533" spans="1:5" x14ac:dyDescent="0.25">
      <c r="A3533">
        <v>3408</v>
      </c>
      <c r="B3533" t="s">
        <v>10545</v>
      </c>
      <c r="C3533" t="s">
        <v>333</v>
      </c>
      <c r="D3533" t="s">
        <v>334</v>
      </c>
      <c r="E3533" s="277">
        <v>10</v>
      </c>
    </row>
    <row r="3534" spans="1:5" x14ac:dyDescent="0.25">
      <c r="A3534">
        <v>3409</v>
      </c>
      <c r="B3534" t="s">
        <v>10546</v>
      </c>
      <c r="C3534" t="s">
        <v>333</v>
      </c>
      <c r="D3534" t="s">
        <v>334</v>
      </c>
      <c r="E3534" s="277">
        <v>25</v>
      </c>
    </row>
    <row r="3535" spans="1:5" x14ac:dyDescent="0.25">
      <c r="A3535">
        <v>11427</v>
      </c>
      <c r="B3535" t="s">
        <v>10547</v>
      </c>
      <c r="C3535" t="s">
        <v>336</v>
      </c>
      <c r="D3535" t="s">
        <v>334</v>
      </c>
      <c r="E3535" s="277">
        <v>107.53</v>
      </c>
    </row>
    <row r="3536" spans="1:5" x14ac:dyDescent="0.25">
      <c r="A3536">
        <v>4491</v>
      </c>
      <c r="B3536" t="s">
        <v>10548</v>
      </c>
      <c r="C3536" t="s">
        <v>335</v>
      </c>
      <c r="D3536" t="s">
        <v>332</v>
      </c>
      <c r="E3536" s="277">
        <v>8.44</v>
      </c>
    </row>
    <row r="3537" spans="1:5" x14ac:dyDescent="0.25">
      <c r="A3537">
        <v>2745</v>
      </c>
      <c r="B3537" t="s">
        <v>10549</v>
      </c>
      <c r="C3537" t="s">
        <v>335</v>
      </c>
      <c r="D3537" t="s">
        <v>332</v>
      </c>
      <c r="E3537" s="277">
        <v>3.34</v>
      </c>
    </row>
    <row r="3538" spans="1:5" x14ac:dyDescent="0.25">
      <c r="A3538">
        <v>14439</v>
      </c>
      <c r="B3538" t="s">
        <v>10550</v>
      </c>
      <c r="C3538" t="s">
        <v>335</v>
      </c>
      <c r="D3538" t="s">
        <v>332</v>
      </c>
      <c r="E3538" s="277">
        <v>4.1500000000000004</v>
      </c>
    </row>
    <row r="3539" spans="1:5" x14ac:dyDescent="0.25">
      <c r="A3539">
        <v>44496</v>
      </c>
      <c r="B3539" t="s">
        <v>10551</v>
      </c>
      <c r="C3539" t="s">
        <v>330</v>
      </c>
      <c r="D3539" t="s">
        <v>332</v>
      </c>
      <c r="E3539" s="277">
        <v>128.08000000000001</v>
      </c>
    </row>
    <row r="3540" spans="1:5" x14ac:dyDescent="0.25">
      <c r="A3540">
        <v>12362</v>
      </c>
      <c r="B3540" t="s">
        <v>10552</v>
      </c>
      <c r="C3540" t="s">
        <v>330</v>
      </c>
      <c r="D3540" t="s">
        <v>332</v>
      </c>
      <c r="E3540" s="277">
        <v>21.73</v>
      </c>
    </row>
    <row r="3541" spans="1:5" x14ac:dyDescent="0.25">
      <c r="A3541">
        <v>421</v>
      </c>
      <c r="B3541" t="s">
        <v>10553</v>
      </c>
      <c r="C3541" t="s">
        <v>330</v>
      </c>
      <c r="D3541" t="s">
        <v>334</v>
      </c>
      <c r="E3541" s="277">
        <v>22.02</v>
      </c>
    </row>
    <row r="3542" spans="1:5" x14ac:dyDescent="0.25">
      <c r="A3542">
        <v>14148</v>
      </c>
      <c r="B3542" t="s">
        <v>10554</v>
      </c>
      <c r="C3542" t="s">
        <v>330</v>
      </c>
      <c r="D3542" t="s">
        <v>334</v>
      </c>
      <c r="E3542" s="277">
        <v>0.91</v>
      </c>
    </row>
    <row r="3543" spans="1:5" x14ac:dyDescent="0.25">
      <c r="A3543">
        <v>4341</v>
      </c>
      <c r="B3543" t="s">
        <v>10555</v>
      </c>
      <c r="C3543" t="s">
        <v>330</v>
      </c>
      <c r="D3543" t="s">
        <v>334</v>
      </c>
      <c r="E3543" s="277">
        <v>1.1299999999999999</v>
      </c>
    </row>
    <row r="3544" spans="1:5" x14ac:dyDescent="0.25">
      <c r="A3544">
        <v>4337</v>
      </c>
      <c r="B3544" t="s">
        <v>10556</v>
      </c>
      <c r="C3544" t="s">
        <v>330</v>
      </c>
      <c r="D3544" t="s">
        <v>334</v>
      </c>
      <c r="E3544" s="277">
        <v>2.85</v>
      </c>
    </row>
    <row r="3545" spans="1:5" x14ac:dyDescent="0.25">
      <c r="A3545">
        <v>4339</v>
      </c>
      <c r="B3545" t="s">
        <v>10557</v>
      </c>
      <c r="C3545" t="s">
        <v>330</v>
      </c>
      <c r="D3545" t="s">
        <v>334</v>
      </c>
      <c r="E3545" s="277">
        <v>0.6</v>
      </c>
    </row>
    <row r="3546" spans="1:5" x14ac:dyDescent="0.25">
      <c r="A3546">
        <v>39997</v>
      </c>
      <c r="B3546" t="s">
        <v>10558</v>
      </c>
      <c r="C3546" t="s">
        <v>330</v>
      </c>
      <c r="D3546" t="s">
        <v>334</v>
      </c>
      <c r="E3546" s="277">
        <v>0.34</v>
      </c>
    </row>
    <row r="3547" spans="1:5" x14ac:dyDescent="0.25">
      <c r="A3547">
        <v>11971</v>
      </c>
      <c r="B3547" t="s">
        <v>10559</v>
      </c>
      <c r="C3547" t="s">
        <v>330</v>
      </c>
      <c r="D3547" t="s">
        <v>334</v>
      </c>
      <c r="E3547" s="277">
        <v>4.71</v>
      </c>
    </row>
    <row r="3548" spans="1:5" x14ac:dyDescent="0.25">
      <c r="A3548">
        <v>4342</v>
      </c>
      <c r="B3548" t="s">
        <v>10560</v>
      </c>
      <c r="C3548" t="s">
        <v>330</v>
      </c>
      <c r="D3548" t="s">
        <v>334</v>
      </c>
      <c r="E3548" s="277">
        <v>0.25</v>
      </c>
    </row>
    <row r="3549" spans="1:5" x14ac:dyDescent="0.25">
      <c r="A3549">
        <v>4330</v>
      </c>
      <c r="B3549" t="s">
        <v>10561</v>
      </c>
      <c r="C3549" t="s">
        <v>330</v>
      </c>
      <c r="D3549" t="s">
        <v>334</v>
      </c>
      <c r="E3549" s="277">
        <v>0.16</v>
      </c>
    </row>
    <row r="3550" spans="1:5" x14ac:dyDescent="0.25">
      <c r="A3550">
        <v>4340</v>
      </c>
      <c r="B3550" t="s">
        <v>10562</v>
      </c>
      <c r="C3550" t="s">
        <v>330</v>
      </c>
      <c r="D3550" t="s">
        <v>334</v>
      </c>
      <c r="E3550" s="277">
        <v>1.32</v>
      </c>
    </row>
    <row r="3551" spans="1:5" x14ac:dyDescent="0.25">
      <c r="A3551">
        <v>5088</v>
      </c>
      <c r="B3551" t="s">
        <v>10563</v>
      </c>
      <c r="C3551" t="s">
        <v>330</v>
      </c>
      <c r="D3551" t="s">
        <v>332</v>
      </c>
      <c r="E3551" s="277">
        <v>6.59</v>
      </c>
    </row>
    <row r="3552" spans="1:5" x14ac:dyDescent="0.25">
      <c r="A3552">
        <v>11154</v>
      </c>
      <c r="B3552" t="s">
        <v>10564</v>
      </c>
      <c r="C3552" t="s">
        <v>330</v>
      </c>
      <c r="D3552" t="s">
        <v>332</v>
      </c>
      <c r="E3552" s="277">
        <v>989.1</v>
      </c>
    </row>
    <row r="3553" spans="1:5" x14ac:dyDescent="0.25">
      <c r="A3553">
        <v>4989</v>
      </c>
      <c r="B3553" t="s">
        <v>10565</v>
      </c>
      <c r="C3553" t="s">
        <v>330</v>
      </c>
      <c r="D3553" t="s">
        <v>332</v>
      </c>
      <c r="E3553" s="277">
        <v>331.05</v>
      </c>
    </row>
    <row r="3554" spans="1:5" x14ac:dyDescent="0.25">
      <c r="A3554">
        <v>4982</v>
      </c>
      <c r="B3554" t="s">
        <v>10566</v>
      </c>
      <c r="C3554" t="s">
        <v>330</v>
      </c>
      <c r="D3554" t="s">
        <v>332</v>
      </c>
      <c r="E3554" s="277">
        <v>310.51</v>
      </c>
    </row>
    <row r="3555" spans="1:5" x14ac:dyDescent="0.25">
      <c r="A3555">
        <v>4962</v>
      </c>
      <c r="B3555" t="s">
        <v>10567</v>
      </c>
      <c r="C3555" t="s">
        <v>330</v>
      </c>
      <c r="D3555" t="s">
        <v>332</v>
      </c>
      <c r="E3555" s="277">
        <v>244.87</v>
      </c>
    </row>
    <row r="3556" spans="1:5" x14ac:dyDescent="0.25">
      <c r="A3556">
        <v>4981</v>
      </c>
      <c r="B3556" t="s">
        <v>10568</v>
      </c>
      <c r="C3556" t="s">
        <v>330</v>
      </c>
      <c r="D3556" t="s">
        <v>331</v>
      </c>
      <c r="E3556" s="277">
        <v>218</v>
      </c>
    </row>
    <row r="3557" spans="1:5" x14ac:dyDescent="0.25">
      <c r="A3557">
        <v>4964</v>
      </c>
      <c r="B3557" t="s">
        <v>10569</v>
      </c>
      <c r="C3557" t="s">
        <v>330</v>
      </c>
      <c r="D3557" t="s">
        <v>332</v>
      </c>
      <c r="E3557" s="277">
        <v>276.56</v>
      </c>
    </row>
    <row r="3558" spans="1:5" x14ac:dyDescent="0.25">
      <c r="A3558">
        <v>4992</v>
      </c>
      <c r="B3558" t="s">
        <v>10570</v>
      </c>
      <c r="C3558" t="s">
        <v>330</v>
      </c>
      <c r="D3558" t="s">
        <v>332</v>
      </c>
      <c r="E3558" s="277">
        <v>270.14999999999998</v>
      </c>
    </row>
    <row r="3559" spans="1:5" x14ac:dyDescent="0.25">
      <c r="A3559">
        <v>4987</v>
      </c>
      <c r="B3559" t="s">
        <v>10571</v>
      </c>
      <c r="C3559" t="s">
        <v>330</v>
      </c>
      <c r="D3559" t="s">
        <v>332</v>
      </c>
      <c r="E3559" s="277">
        <v>309.07</v>
      </c>
    </row>
    <row r="3560" spans="1:5" x14ac:dyDescent="0.25">
      <c r="A3560">
        <v>4930</v>
      </c>
      <c r="B3560" t="s">
        <v>10572</v>
      </c>
      <c r="C3560" t="s">
        <v>333</v>
      </c>
      <c r="D3560" t="s">
        <v>332</v>
      </c>
      <c r="E3560" s="277">
        <v>418.95</v>
      </c>
    </row>
    <row r="3561" spans="1:5" x14ac:dyDescent="0.25">
      <c r="A3561">
        <v>39021</v>
      </c>
      <c r="B3561" t="s">
        <v>10573</v>
      </c>
      <c r="C3561" t="s">
        <v>330</v>
      </c>
      <c r="D3561" t="s">
        <v>332</v>
      </c>
      <c r="E3561" s="277">
        <v>445.45</v>
      </c>
    </row>
    <row r="3562" spans="1:5" x14ac:dyDescent="0.25">
      <c r="A3562">
        <v>39022</v>
      </c>
      <c r="B3562" t="s">
        <v>10574</v>
      </c>
      <c r="C3562" t="s">
        <v>330</v>
      </c>
      <c r="D3562" t="s">
        <v>331</v>
      </c>
      <c r="E3562" s="277">
        <v>399</v>
      </c>
    </row>
    <row r="3563" spans="1:5" x14ac:dyDescent="0.25">
      <c r="A3563">
        <v>39024</v>
      </c>
      <c r="B3563" t="s">
        <v>10575</v>
      </c>
      <c r="C3563" t="s">
        <v>330</v>
      </c>
      <c r="D3563" t="s">
        <v>334</v>
      </c>
      <c r="E3563" s="277">
        <v>662.83</v>
      </c>
    </row>
    <row r="3564" spans="1:5" x14ac:dyDescent="0.25">
      <c r="A3564">
        <v>4914</v>
      </c>
      <c r="B3564" t="s">
        <v>10576</v>
      </c>
      <c r="C3564" t="s">
        <v>333</v>
      </c>
      <c r="D3564" t="s">
        <v>334</v>
      </c>
      <c r="E3564" s="277">
        <v>537.44000000000005</v>
      </c>
    </row>
    <row r="3565" spans="1:5" x14ac:dyDescent="0.25">
      <c r="A3565">
        <v>4917</v>
      </c>
      <c r="B3565" t="s">
        <v>10577</v>
      </c>
      <c r="C3565" t="s">
        <v>333</v>
      </c>
      <c r="D3565" t="s">
        <v>334</v>
      </c>
      <c r="E3565" s="277">
        <v>371.16</v>
      </c>
    </row>
    <row r="3566" spans="1:5" x14ac:dyDescent="0.25">
      <c r="A3566">
        <v>39025</v>
      </c>
      <c r="B3566" t="s">
        <v>10578</v>
      </c>
      <c r="C3566" t="s">
        <v>330</v>
      </c>
      <c r="D3566" t="s">
        <v>334</v>
      </c>
      <c r="E3566" s="277">
        <v>679.66</v>
      </c>
    </row>
    <row r="3567" spans="1:5" x14ac:dyDescent="0.25">
      <c r="A3567">
        <v>4922</v>
      </c>
      <c r="B3567" t="s">
        <v>10579</v>
      </c>
      <c r="C3567" t="s">
        <v>333</v>
      </c>
      <c r="D3567" t="s">
        <v>334</v>
      </c>
      <c r="E3567" s="277">
        <v>344.28</v>
      </c>
    </row>
    <row r="3568" spans="1:5" x14ac:dyDescent="0.25">
      <c r="A3568">
        <v>4911</v>
      </c>
      <c r="B3568" t="s">
        <v>10580</v>
      </c>
      <c r="C3568" t="s">
        <v>333</v>
      </c>
      <c r="D3568" t="s">
        <v>334</v>
      </c>
      <c r="E3568" s="277">
        <v>357.28</v>
      </c>
    </row>
    <row r="3569" spans="1:5" x14ac:dyDescent="0.25">
      <c r="A3569">
        <v>37518</v>
      </c>
      <c r="B3569" t="s">
        <v>10581</v>
      </c>
      <c r="C3569" t="s">
        <v>333</v>
      </c>
      <c r="D3569" t="s">
        <v>334</v>
      </c>
      <c r="E3569" s="277">
        <v>580.58000000000004</v>
      </c>
    </row>
    <row r="3570" spans="1:5" x14ac:dyDescent="0.25">
      <c r="A3570">
        <v>4910</v>
      </c>
      <c r="B3570" t="s">
        <v>10582</v>
      </c>
      <c r="C3570" t="s">
        <v>333</v>
      </c>
      <c r="D3570" t="s">
        <v>334</v>
      </c>
      <c r="E3570" s="277">
        <v>489.43</v>
      </c>
    </row>
    <row r="3571" spans="1:5" x14ac:dyDescent="0.25">
      <c r="A3571">
        <v>4943</v>
      </c>
      <c r="B3571" t="s">
        <v>10583</v>
      </c>
      <c r="C3571" t="s">
        <v>333</v>
      </c>
      <c r="D3571" t="s">
        <v>334</v>
      </c>
      <c r="E3571" s="277">
        <v>729.14</v>
      </c>
    </row>
    <row r="3572" spans="1:5" x14ac:dyDescent="0.25">
      <c r="A3572">
        <v>5002</v>
      </c>
      <c r="B3572" t="s">
        <v>10584</v>
      </c>
      <c r="C3572" t="s">
        <v>333</v>
      </c>
      <c r="D3572" t="s">
        <v>334</v>
      </c>
      <c r="E3572" s="277">
        <v>409.73</v>
      </c>
    </row>
    <row r="3573" spans="1:5" x14ac:dyDescent="0.25">
      <c r="A3573">
        <v>4977</v>
      </c>
      <c r="B3573" t="s">
        <v>10585</v>
      </c>
      <c r="C3573" t="s">
        <v>333</v>
      </c>
      <c r="D3573" t="s">
        <v>334</v>
      </c>
      <c r="E3573" s="277">
        <v>276.58</v>
      </c>
    </row>
    <row r="3574" spans="1:5" x14ac:dyDescent="0.25">
      <c r="A3574">
        <v>5028</v>
      </c>
      <c r="B3574" t="s">
        <v>10586</v>
      </c>
      <c r="C3574" t="s">
        <v>333</v>
      </c>
      <c r="D3574" t="s">
        <v>334</v>
      </c>
      <c r="E3574" s="277">
        <v>676.75</v>
      </c>
    </row>
    <row r="3575" spans="1:5" x14ac:dyDescent="0.25">
      <c r="A3575">
        <v>4998</v>
      </c>
      <c r="B3575" t="s">
        <v>10587</v>
      </c>
      <c r="C3575" t="s">
        <v>333</v>
      </c>
      <c r="D3575" t="s">
        <v>334</v>
      </c>
      <c r="E3575" s="277">
        <v>562.04999999999995</v>
      </c>
    </row>
    <row r="3576" spans="1:5" x14ac:dyDescent="0.25">
      <c r="A3576">
        <v>4969</v>
      </c>
      <c r="B3576" t="s">
        <v>10588</v>
      </c>
      <c r="C3576" t="s">
        <v>333</v>
      </c>
      <c r="D3576" t="s">
        <v>334</v>
      </c>
      <c r="E3576" s="277">
        <v>391.17</v>
      </c>
    </row>
    <row r="3577" spans="1:5" x14ac:dyDescent="0.25">
      <c r="A3577">
        <v>11364</v>
      </c>
      <c r="B3577" t="s">
        <v>10589</v>
      </c>
      <c r="C3577" t="s">
        <v>330</v>
      </c>
      <c r="D3577" t="s">
        <v>332</v>
      </c>
      <c r="E3577" s="277">
        <v>187.28</v>
      </c>
    </row>
    <row r="3578" spans="1:5" x14ac:dyDescent="0.25">
      <c r="A3578">
        <v>11365</v>
      </c>
      <c r="B3578" t="s">
        <v>10590</v>
      </c>
      <c r="C3578" t="s">
        <v>330</v>
      </c>
      <c r="D3578" t="s">
        <v>332</v>
      </c>
      <c r="E3578" s="277">
        <v>194.35</v>
      </c>
    </row>
    <row r="3579" spans="1:5" x14ac:dyDescent="0.25">
      <c r="A3579">
        <v>11366</v>
      </c>
      <c r="B3579" t="s">
        <v>10591</v>
      </c>
      <c r="C3579" t="s">
        <v>330</v>
      </c>
      <c r="D3579" t="s">
        <v>332</v>
      </c>
      <c r="E3579" s="277">
        <v>206.59</v>
      </c>
    </row>
    <row r="3580" spans="1:5" x14ac:dyDescent="0.25">
      <c r="A3580">
        <v>43777</v>
      </c>
      <c r="B3580" t="s">
        <v>10592</v>
      </c>
      <c r="C3580" t="s">
        <v>330</v>
      </c>
      <c r="D3580" t="s">
        <v>332</v>
      </c>
      <c r="E3580" s="277">
        <v>242.68</v>
      </c>
    </row>
    <row r="3581" spans="1:5" x14ac:dyDescent="0.25">
      <c r="A3581">
        <v>20322</v>
      </c>
      <c r="B3581" t="s">
        <v>10593</v>
      </c>
      <c r="C3581" t="s">
        <v>330</v>
      </c>
      <c r="D3581" t="s">
        <v>332</v>
      </c>
      <c r="E3581" s="277">
        <v>225.28</v>
      </c>
    </row>
    <row r="3582" spans="1:5" x14ac:dyDescent="0.25">
      <c r="A3582">
        <v>10553</v>
      </c>
      <c r="B3582" t="s">
        <v>10594</v>
      </c>
      <c r="C3582" t="s">
        <v>330</v>
      </c>
      <c r="D3582" t="s">
        <v>332</v>
      </c>
      <c r="E3582" s="277">
        <v>204.55</v>
      </c>
    </row>
    <row r="3583" spans="1:5" x14ac:dyDescent="0.25">
      <c r="A3583">
        <v>5020</v>
      </c>
      <c r="B3583" t="s">
        <v>10595</v>
      </c>
      <c r="C3583" t="s">
        <v>330</v>
      </c>
      <c r="D3583" t="s">
        <v>332</v>
      </c>
      <c r="E3583" s="277">
        <v>215.66</v>
      </c>
    </row>
    <row r="3584" spans="1:5" x14ac:dyDescent="0.25">
      <c r="A3584">
        <v>10554</v>
      </c>
      <c r="B3584" t="s">
        <v>10596</v>
      </c>
      <c r="C3584" t="s">
        <v>330</v>
      </c>
      <c r="D3584" t="s">
        <v>332</v>
      </c>
      <c r="E3584" s="277">
        <v>206.36</v>
      </c>
    </row>
    <row r="3585" spans="1:5" x14ac:dyDescent="0.25">
      <c r="A3585">
        <v>10555</v>
      </c>
      <c r="B3585" t="s">
        <v>10597</v>
      </c>
      <c r="C3585" t="s">
        <v>330</v>
      </c>
      <c r="D3585" t="s">
        <v>332</v>
      </c>
      <c r="E3585" s="277">
        <v>225.05</v>
      </c>
    </row>
    <row r="3586" spans="1:5" x14ac:dyDescent="0.25">
      <c r="A3586">
        <v>10556</v>
      </c>
      <c r="B3586" t="s">
        <v>10598</v>
      </c>
      <c r="C3586" t="s">
        <v>330</v>
      </c>
      <c r="D3586" t="s">
        <v>332</v>
      </c>
      <c r="E3586" s="277">
        <v>299.22000000000003</v>
      </c>
    </row>
    <row r="3587" spans="1:5" x14ac:dyDescent="0.25">
      <c r="A3587">
        <v>39502</v>
      </c>
      <c r="B3587" t="s">
        <v>10599</v>
      </c>
      <c r="C3587" t="s">
        <v>330</v>
      </c>
      <c r="D3587" t="s">
        <v>332</v>
      </c>
      <c r="E3587" s="277">
        <v>420.18</v>
      </c>
    </row>
    <row r="3588" spans="1:5" x14ac:dyDescent="0.25">
      <c r="A3588">
        <v>39504</v>
      </c>
      <c r="B3588" t="s">
        <v>10600</v>
      </c>
      <c r="C3588" t="s">
        <v>330</v>
      </c>
      <c r="D3588" t="s">
        <v>332</v>
      </c>
      <c r="E3588" s="277">
        <v>464.64</v>
      </c>
    </row>
    <row r="3589" spans="1:5" x14ac:dyDescent="0.25">
      <c r="A3589">
        <v>39503</v>
      </c>
      <c r="B3589" t="s">
        <v>10601</v>
      </c>
      <c r="C3589" t="s">
        <v>330</v>
      </c>
      <c r="D3589" t="s">
        <v>332</v>
      </c>
      <c r="E3589" s="277">
        <v>489.02</v>
      </c>
    </row>
    <row r="3590" spans="1:5" x14ac:dyDescent="0.25">
      <c r="A3590">
        <v>39505</v>
      </c>
      <c r="B3590" t="s">
        <v>10602</v>
      </c>
      <c r="C3590" t="s">
        <v>330</v>
      </c>
      <c r="D3590" t="s">
        <v>332</v>
      </c>
      <c r="E3590" s="277">
        <v>526.99</v>
      </c>
    </row>
    <row r="3591" spans="1:5" x14ac:dyDescent="0.25">
      <c r="A3591">
        <v>44471</v>
      </c>
      <c r="B3591" t="s">
        <v>10603</v>
      </c>
      <c r="C3591" t="s">
        <v>330</v>
      </c>
      <c r="D3591" t="s">
        <v>334</v>
      </c>
      <c r="E3591" s="277">
        <v>581.16</v>
      </c>
    </row>
    <row r="3592" spans="1:5" x14ac:dyDescent="0.25">
      <c r="A3592">
        <v>4944</v>
      </c>
      <c r="B3592" t="s">
        <v>10604</v>
      </c>
      <c r="C3592" t="s">
        <v>333</v>
      </c>
      <c r="D3592" t="s">
        <v>334</v>
      </c>
      <c r="E3592" s="278">
        <v>1090.06</v>
      </c>
    </row>
    <row r="3593" spans="1:5" x14ac:dyDescent="0.25">
      <c r="A3593">
        <v>21102</v>
      </c>
      <c r="B3593" t="s">
        <v>10605</v>
      </c>
      <c r="C3593" t="s">
        <v>330</v>
      </c>
      <c r="D3593" t="s">
        <v>332</v>
      </c>
      <c r="E3593" s="277">
        <v>28.06</v>
      </c>
    </row>
    <row r="3594" spans="1:5" x14ac:dyDescent="0.25">
      <c r="A3594">
        <v>21101</v>
      </c>
      <c r="B3594" t="s">
        <v>10606</v>
      </c>
      <c r="C3594" t="s">
        <v>330</v>
      </c>
      <c r="D3594" t="s">
        <v>332</v>
      </c>
      <c r="E3594" s="277">
        <v>18.02</v>
      </c>
    </row>
    <row r="3595" spans="1:5" x14ac:dyDescent="0.25">
      <c r="A3595">
        <v>34713</v>
      </c>
      <c r="B3595" t="s">
        <v>10607</v>
      </c>
      <c r="C3595" t="s">
        <v>333</v>
      </c>
      <c r="D3595" t="s">
        <v>332</v>
      </c>
      <c r="E3595" s="277">
        <v>284.39</v>
      </c>
    </row>
    <row r="3596" spans="1:5" x14ac:dyDescent="0.25">
      <c r="A3596">
        <v>37563</v>
      </c>
      <c r="B3596" t="s">
        <v>10608</v>
      </c>
      <c r="C3596" t="s">
        <v>333</v>
      </c>
      <c r="D3596" t="s">
        <v>332</v>
      </c>
      <c r="E3596" s="277">
        <v>460.99</v>
      </c>
    </row>
    <row r="3597" spans="1:5" x14ac:dyDescent="0.25">
      <c r="A3597">
        <v>4948</v>
      </c>
      <c r="B3597" t="s">
        <v>10609</v>
      </c>
      <c r="C3597" t="s">
        <v>333</v>
      </c>
      <c r="D3597" t="s">
        <v>332</v>
      </c>
      <c r="E3597" s="277">
        <v>401.07</v>
      </c>
    </row>
    <row r="3598" spans="1:5" x14ac:dyDescent="0.25">
      <c r="A3598">
        <v>37561</v>
      </c>
      <c r="B3598" t="s">
        <v>10610</v>
      </c>
      <c r="C3598" t="s">
        <v>333</v>
      </c>
      <c r="D3598" t="s">
        <v>332</v>
      </c>
      <c r="E3598" s="277">
        <v>374.06</v>
      </c>
    </row>
    <row r="3599" spans="1:5" x14ac:dyDescent="0.25">
      <c r="A3599">
        <v>37562</v>
      </c>
      <c r="B3599" t="s">
        <v>10611</v>
      </c>
      <c r="C3599" t="s">
        <v>333</v>
      </c>
      <c r="D3599" t="s">
        <v>332</v>
      </c>
      <c r="E3599" s="277">
        <v>490.43</v>
      </c>
    </row>
    <row r="3600" spans="1:5" x14ac:dyDescent="0.25">
      <c r="A3600">
        <v>14164</v>
      </c>
      <c r="B3600" t="s">
        <v>10612</v>
      </c>
      <c r="C3600" t="s">
        <v>330</v>
      </c>
      <c r="D3600" t="s">
        <v>334</v>
      </c>
      <c r="E3600" s="278">
        <v>2079.29</v>
      </c>
    </row>
    <row r="3601" spans="1:5" x14ac:dyDescent="0.25">
      <c r="A3601">
        <v>14163</v>
      </c>
      <c r="B3601" t="s">
        <v>10613</v>
      </c>
      <c r="C3601" t="s">
        <v>330</v>
      </c>
      <c r="D3601" t="s">
        <v>334</v>
      </c>
      <c r="E3601" s="278">
        <v>2363.25</v>
      </c>
    </row>
    <row r="3602" spans="1:5" x14ac:dyDescent="0.25">
      <c r="A3602">
        <v>5051</v>
      </c>
      <c r="B3602" t="s">
        <v>10614</v>
      </c>
      <c r="C3602" t="s">
        <v>330</v>
      </c>
      <c r="D3602" t="s">
        <v>334</v>
      </c>
      <c r="E3602" s="278">
        <v>2009.91</v>
      </c>
    </row>
    <row r="3603" spans="1:5" x14ac:dyDescent="0.25">
      <c r="A3603">
        <v>14162</v>
      </c>
      <c r="B3603" t="s">
        <v>10615</v>
      </c>
      <c r="C3603" t="s">
        <v>330</v>
      </c>
      <c r="D3603" t="s">
        <v>334</v>
      </c>
      <c r="E3603" s="278">
        <v>2006.99</v>
      </c>
    </row>
    <row r="3604" spans="1:5" x14ac:dyDescent="0.25">
      <c r="A3604">
        <v>5052</v>
      </c>
      <c r="B3604" t="s">
        <v>10616</v>
      </c>
      <c r="C3604" t="s">
        <v>330</v>
      </c>
      <c r="D3604" t="s">
        <v>334</v>
      </c>
      <c r="E3604" s="278">
        <v>1497.5</v>
      </c>
    </row>
    <row r="3605" spans="1:5" x14ac:dyDescent="0.25">
      <c r="A3605">
        <v>14166</v>
      </c>
      <c r="B3605" t="s">
        <v>10617</v>
      </c>
      <c r="C3605" t="s">
        <v>330</v>
      </c>
      <c r="D3605" t="s">
        <v>334</v>
      </c>
      <c r="E3605" s="278">
        <v>1516.51</v>
      </c>
    </row>
    <row r="3606" spans="1:5" x14ac:dyDescent="0.25">
      <c r="A3606">
        <v>14165</v>
      </c>
      <c r="B3606" t="s">
        <v>10618</v>
      </c>
      <c r="C3606" t="s">
        <v>330</v>
      </c>
      <c r="D3606" t="s">
        <v>334</v>
      </c>
      <c r="E3606" s="278">
        <v>2100.92</v>
      </c>
    </row>
    <row r="3607" spans="1:5" x14ac:dyDescent="0.25">
      <c r="A3607">
        <v>5050</v>
      </c>
      <c r="B3607" t="s">
        <v>10619</v>
      </c>
      <c r="C3607" t="s">
        <v>330</v>
      </c>
      <c r="D3607" t="s">
        <v>334</v>
      </c>
      <c r="E3607" s="277">
        <v>517.08000000000004</v>
      </c>
    </row>
    <row r="3608" spans="1:5" x14ac:dyDescent="0.25">
      <c r="A3608">
        <v>12366</v>
      </c>
      <c r="B3608" t="s">
        <v>10620</v>
      </c>
      <c r="C3608" t="s">
        <v>330</v>
      </c>
      <c r="D3608" t="s">
        <v>334</v>
      </c>
      <c r="E3608" s="278">
        <v>1026.1400000000001</v>
      </c>
    </row>
    <row r="3609" spans="1:5" x14ac:dyDescent="0.25">
      <c r="A3609">
        <v>5045</v>
      </c>
      <c r="B3609" t="s">
        <v>10621</v>
      </c>
      <c r="C3609" t="s">
        <v>330</v>
      </c>
      <c r="D3609" t="s">
        <v>334</v>
      </c>
      <c r="E3609" s="278">
        <v>1629.84</v>
      </c>
    </row>
    <row r="3610" spans="1:5" x14ac:dyDescent="0.25">
      <c r="A3610">
        <v>5035</v>
      </c>
      <c r="B3610" t="s">
        <v>10622</v>
      </c>
      <c r="C3610" t="s">
        <v>330</v>
      </c>
      <c r="D3610" t="s">
        <v>334</v>
      </c>
      <c r="E3610" s="278">
        <v>2500.48</v>
      </c>
    </row>
    <row r="3611" spans="1:5" x14ac:dyDescent="0.25">
      <c r="A3611">
        <v>41180</v>
      </c>
      <c r="B3611" t="s">
        <v>10623</v>
      </c>
      <c r="C3611" t="s">
        <v>330</v>
      </c>
      <c r="D3611" t="s">
        <v>334</v>
      </c>
      <c r="E3611" s="278">
        <v>3663.87</v>
      </c>
    </row>
    <row r="3612" spans="1:5" x14ac:dyDescent="0.25">
      <c r="A3612">
        <v>41181</v>
      </c>
      <c r="B3612" t="s">
        <v>10624</v>
      </c>
      <c r="C3612" t="s">
        <v>330</v>
      </c>
      <c r="D3612" t="s">
        <v>334</v>
      </c>
      <c r="E3612" s="278">
        <v>4850.8500000000004</v>
      </c>
    </row>
    <row r="3613" spans="1:5" x14ac:dyDescent="0.25">
      <c r="A3613">
        <v>41182</v>
      </c>
      <c r="B3613" t="s">
        <v>10625</v>
      </c>
      <c r="C3613" t="s">
        <v>330</v>
      </c>
      <c r="D3613" t="s">
        <v>334</v>
      </c>
      <c r="E3613" s="278">
        <v>6958.94</v>
      </c>
    </row>
    <row r="3614" spans="1:5" x14ac:dyDescent="0.25">
      <c r="A3614">
        <v>41183</v>
      </c>
      <c r="B3614" t="s">
        <v>10626</v>
      </c>
      <c r="C3614" t="s">
        <v>330</v>
      </c>
      <c r="D3614" t="s">
        <v>334</v>
      </c>
      <c r="E3614" s="278">
        <v>8688.3799999999992</v>
      </c>
    </row>
    <row r="3615" spans="1:5" x14ac:dyDescent="0.25">
      <c r="A3615">
        <v>41184</v>
      </c>
      <c r="B3615" t="s">
        <v>10627</v>
      </c>
      <c r="C3615" t="s">
        <v>330</v>
      </c>
      <c r="D3615" t="s">
        <v>334</v>
      </c>
      <c r="E3615" s="278">
        <v>13228.59</v>
      </c>
    </row>
    <row r="3616" spans="1:5" x14ac:dyDescent="0.25">
      <c r="A3616">
        <v>41185</v>
      </c>
      <c r="B3616" t="s">
        <v>10628</v>
      </c>
      <c r="C3616" t="s">
        <v>330</v>
      </c>
      <c r="D3616" t="s">
        <v>334</v>
      </c>
      <c r="E3616" s="278">
        <v>4905.76</v>
      </c>
    </row>
    <row r="3617" spans="1:5" x14ac:dyDescent="0.25">
      <c r="A3617">
        <v>41186</v>
      </c>
      <c r="B3617" t="s">
        <v>10629</v>
      </c>
      <c r="C3617" t="s">
        <v>330</v>
      </c>
      <c r="D3617" t="s">
        <v>334</v>
      </c>
      <c r="E3617" s="278">
        <v>6874.85</v>
      </c>
    </row>
    <row r="3618" spans="1:5" x14ac:dyDescent="0.25">
      <c r="A3618">
        <v>41187</v>
      </c>
      <c r="B3618" t="s">
        <v>10630</v>
      </c>
      <c r="C3618" t="s">
        <v>330</v>
      </c>
      <c r="D3618" t="s">
        <v>334</v>
      </c>
      <c r="E3618" s="278">
        <v>9219.74</v>
      </c>
    </row>
    <row r="3619" spans="1:5" x14ac:dyDescent="0.25">
      <c r="A3619">
        <v>41188</v>
      </c>
      <c r="B3619" t="s">
        <v>10631</v>
      </c>
      <c r="C3619" t="s">
        <v>330</v>
      </c>
      <c r="D3619" t="s">
        <v>334</v>
      </c>
      <c r="E3619" s="278">
        <v>11790</v>
      </c>
    </row>
    <row r="3620" spans="1:5" x14ac:dyDescent="0.25">
      <c r="A3620">
        <v>5036</v>
      </c>
      <c r="B3620" t="s">
        <v>10632</v>
      </c>
      <c r="C3620" t="s">
        <v>330</v>
      </c>
      <c r="D3620" t="s">
        <v>334</v>
      </c>
      <c r="E3620" s="277">
        <v>884.06</v>
      </c>
    </row>
    <row r="3621" spans="1:5" x14ac:dyDescent="0.25">
      <c r="A3621">
        <v>41189</v>
      </c>
      <c r="B3621" t="s">
        <v>10633</v>
      </c>
      <c r="C3621" t="s">
        <v>330</v>
      </c>
      <c r="D3621" t="s">
        <v>334</v>
      </c>
      <c r="E3621" s="278">
        <v>15157.28</v>
      </c>
    </row>
    <row r="3622" spans="1:5" x14ac:dyDescent="0.25">
      <c r="A3622">
        <v>41190</v>
      </c>
      <c r="B3622" t="s">
        <v>10634</v>
      </c>
      <c r="C3622" t="s">
        <v>330</v>
      </c>
      <c r="D3622" t="s">
        <v>334</v>
      </c>
      <c r="E3622" s="278">
        <v>5271.17</v>
      </c>
    </row>
    <row r="3623" spans="1:5" x14ac:dyDescent="0.25">
      <c r="A3623">
        <v>41191</v>
      </c>
      <c r="B3623" t="s">
        <v>10635</v>
      </c>
      <c r="C3623" t="s">
        <v>330</v>
      </c>
      <c r="D3623" t="s">
        <v>334</v>
      </c>
      <c r="E3623" s="278">
        <v>8083.14</v>
      </c>
    </row>
    <row r="3624" spans="1:5" x14ac:dyDescent="0.25">
      <c r="A3624">
        <v>41192</v>
      </c>
      <c r="B3624" t="s">
        <v>10636</v>
      </c>
      <c r="C3624" t="s">
        <v>330</v>
      </c>
      <c r="D3624" t="s">
        <v>334</v>
      </c>
      <c r="E3624" s="278">
        <v>8426.61</v>
      </c>
    </row>
    <row r="3625" spans="1:5" x14ac:dyDescent="0.25">
      <c r="A3625">
        <v>41193</v>
      </c>
      <c r="B3625" t="s">
        <v>10637</v>
      </c>
      <c r="C3625" t="s">
        <v>330</v>
      </c>
      <c r="D3625" t="s">
        <v>334</v>
      </c>
      <c r="E3625" s="278">
        <v>13768.81</v>
      </c>
    </row>
    <row r="3626" spans="1:5" x14ac:dyDescent="0.25">
      <c r="A3626">
        <v>41194</v>
      </c>
      <c r="B3626" t="s">
        <v>10638</v>
      </c>
      <c r="C3626" t="s">
        <v>330</v>
      </c>
      <c r="D3626" t="s">
        <v>334</v>
      </c>
      <c r="E3626" s="278">
        <v>16429.310000000001</v>
      </c>
    </row>
    <row r="3627" spans="1:5" x14ac:dyDescent="0.25">
      <c r="A3627">
        <v>5044</v>
      </c>
      <c r="B3627" t="s">
        <v>10639</v>
      </c>
      <c r="C3627" t="s">
        <v>330</v>
      </c>
      <c r="D3627" t="s">
        <v>334</v>
      </c>
      <c r="E3627" s="278">
        <v>1417.55</v>
      </c>
    </row>
    <row r="3628" spans="1:5" x14ac:dyDescent="0.25">
      <c r="A3628">
        <v>5059</v>
      </c>
      <c r="B3628" t="s">
        <v>10640</v>
      </c>
      <c r="C3628" t="s">
        <v>330</v>
      </c>
      <c r="D3628" t="s">
        <v>334</v>
      </c>
      <c r="E3628" s="278">
        <v>1057.23</v>
      </c>
    </row>
    <row r="3629" spans="1:5" x14ac:dyDescent="0.25">
      <c r="A3629">
        <v>41201</v>
      </c>
      <c r="B3629" t="s">
        <v>10641</v>
      </c>
      <c r="C3629" t="s">
        <v>330</v>
      </c>
      <c r="D3629" t="s">
        <v>334</v>
      </c>
      <c r="E3629" s="278">
        <v>2145.56</v>
      </c>
    </row>
    <row r="3630" spans="1:5" x14ac:dyDescent="0.25">
      <c r="A3630">
        <v>41199</v>
      </c>
      <c r="B3630" t="s">
        <v>10642</v>
      </c>
      <c r="C3630" t="s">
        <v>330</v>
      </c>
      <c r="D3630" t="s">
        <v>334</v>
      </c>
      <c r="E3630" s="277">
        <v>689.45</v>
      </c>
    </row>
    <row r="3631" spans="1:5" x14ac:dyDescent="0.25">
      <c r="A3631">
        <v>5057</v>
      </c>
      <c r="B3631" t="s">
        <v>10643</v>
      </c>
      <c r="C3631" t="s">
        <v>330</v>
      </c>
      <c r="D3631" t="s">
        <v>334</v>
      </c>
      <c r="E3631" s="277">
        <v>933.39</v>
      </c>
    </row>
    <row r="3632" spans="1:5" x14ac:dyDescent="0.25">
      <c r="A3632">
        <v>41200</v>
      </c>
      <c r="B3632" t="s">
        <v>10644</v>
      </c>
      <c r="C3632" t="s">
        <v>330</v>
      </c>
      <c r="D3632" t="s">
        <v>334</v>
      </c>
      <c r="E3632" s="278">
        <v>1341.91</v>
      </c>
    </row>
    <row r="3633" spans="1:5" x14ac:dyDescent="0.25">
      <c r="A3633">
        <v>41205</v>
      </c>
      <c r="B3633" t="s">
        <v>10645</v>
      </c>
      <c r="C3633" t="s">
        <v>330</v>
      </c>
      <c r="D3633" t="s">
        <v>334</v>
      </c>
      <c r="E3633" s="278">
        <v>2486.54</v>
      </c>
    </row>
    <row r="3634" spans="1:5" x14ac:dyDescent="0.25">
      <c r="A3634">
        <v>41202</v>
      </c>
      <c r="B3634" t="s">
        <v>10646</v>
      </c>
      <c r="C3634" t="s">
        <v>330</v>
      </c>
      <c r="D3634" t="s">
        <v>334</v>
      </c>
      <c r="E3634" s="277">
        <v>725.59</v>
      </c>
    </row>
    <row r="3635" spans="1:5" x14ac:dyDescent="0.25">
      <c r="A3635">
        <v>41206</v>
      </c>
      <c r="B3635" t="s">
        <v>10647</v>
      </c>
      <c r="C3635" t="s">
        <v>330</v>
      </c>
      <c r="D3635" t="s">
        <v>334</v>
      </c>
      <c r="E3635" s="278">
        <v>3278.39</v>
      </c>
    </row>
    <row r="3636" spans="1:5" x14ac:dyDescent="0.25">
      <c r="A3636">
        <v>12372</v>
      </c>
      <c r="B3636" t="s">
        <v>10648</v>
      </c>
      <c r="C3636" t="s">
        <v>330</v>
      </c>
      <c r="D3636" t="s">
        <v>334</v>
      </c>
      <c r="E3636" s="277">
        <v>761.87</v>
      </c>
    </row>
    <row r="3637" spans="1:5" x14ac:dyDescent="0.25">
      <c r="A3637">
        <v>41207</v>
      </c>
      <c r="B3637" t="s">
        <v>10649</v>
      </c>
      <c r="C3637" t="s">
        <v>330</v>
      </c>
      <c r="D3637" t="s">
        <v>334</v>
      </c>
      <c r="E3637" s="278">
        <v>4413.37</v>
      </c>
    </row>
    <row r="3638" spans="1:5" x14ac:dyDescent="0.25">
      <c r="A3638">
        <v>41203</v>
      </c>
      <c r="B3638" t="s">
        <v>10650</v>
      </c>
      <c r="C3638" t="s">
        <v>330</v>
      </c>
      <c r="D3638" t="s">
        <v>334</v>
      </c>
      <c r="E3638" s="278">
        <v>1162.31</v>
      </c>
    </row>
    <row r="3639" spans="1:5" x14ac:dyDescent="0.25">
      <c r="A3639">
        <v>41204</v>
      </c>
      <c r="B3639" t="s">
        <v>10651</v>
      </c>
      <c r="C3639" t="s">
        <v>330</v>
      </c>
      <c r="D3639" t="s">
        <v>334</v>
      </c>
      <c r="E3639" s="278">
        <v>1643.22</v>
      </c>
    </row>
    <row r="3640" spans="1:5" x14ac:dyDescent="0.25">
      <c r="A3640">
        <v>41210</v>
      </c>
      <c r="B3640" t="s">
        <v>10652</v>
      </c>
      <c r="C3640" t="s">
        <v>330</v>
      </c>
      <c r="D3640" t="s">
        <v>334</v>
      </c>
      <c r="E3640" s="278">
        <v>2744.95</v>
      </c>
    </row>
    <row r="3641" spans="1:5" x14ac:dyDescent="0.25">
      <c r="A3641">
        <v>41208</v>
      </c>
      <c r="B3641" t="s">
        <v>10653</v>
      </c>
      <c r="C3641" t="s">
        <v>330</v>
      </c>
      <c r="D3641" t="s">
        <v>334</v>
      </c>
      <c r="E3641" s="277">
        <v>960.89</v>
      </c>
    </row>
    <row r="3642" spans="1:5" x14ac:dyDescent="0.25">
      <c r="A3642">
        <v>41211</v>
      </c>
      <c r="B3642" t="s">
        <v>10654</v>
      </c>
      <c r="C3642" t="s">
        <v>330</v>
      </c>
      <c r="D3642" t="s">
        <v>334</v>
      </c>
      <c r="E3642" s="278">
        <v>3867.6</v>
      </c>
    </row>
    <row r="3643" spans="1:5" x14ac:dyDescent="0.25">
      <c r="A3643">
        <v>13339</v>
      </c>
      <c r="B3643" t="s">
        <v>10655</v>
      </c>
      <c r="C3643" t="s">
        <v>330</v>
      </c>
      <c r="D3643" t="s">
        <v>334</v>
      </c>
      <c r="E3643" s="278">
        <v>1302.24</v>
      </c>
    </row>
    <row r="3644" spans="1:5" x14ac:dyDescent="0.25">
      <c r="A3644">
        <v>41213</v>
      </c>
      <c r="B3644" t="s">
        <v>10656</v>
      </c>
      <c r="C3644" t="s">
        <v>330</v>
      </c>
      <c r="D3644" t="s">
        <v>334</v>
      </c>
      <c r="E3644" s="278">
        <v>8016.58</v>
      </c>
    </row>
    <row r="3645" spans="1:5" x14ac:dyDescent="0.25">
      <c r="A3645">
        <v>41209</v>
      </c>
      <c r="B3645" t="s">
        <v>10657</v>
      </c>
      <c r="C3645" t="s">
        <v>330</v>
      </c>
      <c r="D3645" t="s">
        <v>334</v>
      </c>
      <c r="E3645" s="278">
        <v>1791.72</v>
      </c>
    </row>
    <row r="3646" spans="1:5" x14ac:dyDescent="0.25">
      <c r="A3646">
        <v>41216</v>
      </c>
      <c r="B3646" t="s">
        <v>10658</v>
      </c>
      <c r="C3646" t="s">
        <v>330</v>
      </c>
      <c r="D3646" t="s">
        <v>334</v>
      </c>
      <c r="E3646" s="278">
        <v>3356.13</v>
      </c>
    </row>
    <row r="3647" spans="1:5" x14ac:dyDescent="0.25">
      <c r="A3647">
        <v>41217</v>
      </c>
      <c r="B3647" t="s">
        <v>10659</v>
      </c>
      <c r="C3647" t="s">
        <v>330</v>
      </c>
      <c r="D3647" t="s">
        <v>334</v>
      </c>
      <c r="E3647" s="278">
        <v>5381.07</v>
      </c>
    </row>
    <row r="3648" spans="1:5" x14ac:dyDescent="0.25">
      <c r="A3648">
        <v>41218</v>
      </c>
      <c r="B3648" t="s">
        <v>10660</v>
      </c>
      <c r="C3648" t="s">
        <v>330</v>
      </c>
      <c r="D3648" t="s">
        <v>334</v>
      </c>
      <c r="E3648" s="278">
        <v>7216.18</v>
      </c>
    </row>
    <row r="3649" spans="1:5" x14ac:dyDescent="0.25">
      <c r="A3649">
        <v>41214</v>
      </c>
      <c r="B3649" t="s">
        <v>10661</v>
      </c>
      <c r="C3649" t="s">
        <v>330</v>
      </c>
      <c r="D3649" t="s">
        <v>334</v>
      </c>
      <c r="E3649" s="278">
        <v>1521.52</v>
      </c>
    </row>
    <row r="3650" spans="1:5" x14ac:dyDescent="0.25">
      <c r="A3650">
        <v>41215</v>
      </c>
      <c r="B3650" t="s">
        <v>10662</v>
      </c>
      <c r="C3650" t="s">
        <v>330</v>
      </c>
      <c r="D3650" t="s">
        <v>334</v>
      </c>
      <c r="E3650" s="278">
        <v>2290.85</v>
      </c>
    </row>
    <row r="3651" spans="1:5" x14ac:dyDescent="0.25">
      <c r="A3651">
        <v>41221</v>
      </c>
      <c r="B3651" t="s">
        <v>10663</v>
      </c>
      <c r="C3651" t="s">
        <v>330</v>
      </c>
      <c r="D3651" t="s">
        <v>334</v>
      </c>
      <c r="E3651" s="278">
        <v>6633.2</v>
      </c>
    </row>
    <row r="3652" spans="1:5" x14ac:dyDescent="0.25">
      <c r="A3652">
        <v>41222</v>
      </c>
      <c r="B3652" t="s">
        <v>10664</v>
      </c>
      <c r="C3652" t="s">
        <v>330</v>
      </c>
      <c r="D3652" t="s">
        <v>334</v>
      </c>
      <c r="E3652" s="278">
        <v>9492.19</v>
      </c>
    </row>
    <row r="3653" spans="1:5" x14ac:dyDescent="0.25">
      <c r="A3653">
        <v>41195</v>
      </c>
      <c r="B3653" t="s">
        <v>10665</v>
      </c>
      <c r="C3653" t="s">
        <v>330</v>
      </c>
      <c r="D3653" t="s">
        <v>334</v>
      </c>
      <c r="E3653" s="277">
        <v>487.87</v>
      </c>
    </row>
    <row r="3654" spans="1:5" x14ac:dyDescent="0.25">
      <c r="A3654">
        <v>41198</v>
      </c>
      <c r="B3654" t="s">
        <v>10666</v>
      </c>
      <c r="C3654" t="s">
        <v>330</v>
      </c>
      <c r="D3654" t="s">
        <v>334</v>
      </c>
      <c r="E3654" s="278">
        <v>1906.48</v>
      </c>
    </row>
    <row r="3655" spans="1:5" x14ac:dyDescent="0.25">
      <c r="A3655">
        <v>41196</v>
      </c>
      <c r="B3655" t="s">
        <v>10667</v>
      </c>
      <c r="C3655" t="s">
        <v>330</v>
      </c>
      <c r="D3655" t="s">
        <v>334</v>
      </c>
      <c r="E3655" s="277">
        <v>604.74</v>
      </c>
    </row>
    <row r="3656" spans="1:5" x14ac:dyDescent="0.25">
      <c r="A3656">
        <v>5033</v>
      </c>
      <c r="B3656" t="s">
        <v>10668</v>
      </c>
      <c r="C3656" t="s">
        <v>330</v>
      </c>
      <c r="D3656" t="s">
        <v>334</v>
      </c>
      <c r="E3656" s="277">
        <v>794</v>
      </c>
    </row>
    <row r="3657" spans="1:5" x14ac:dyDescent="0.25">
      <c r="A3657">
        <v>41197</v>
      </c>
      <c r="B3657" t="s">
        <v>10669</v>
      </c>
      <c r="C3657" t="s">
        <v>330</v>
      </c>
      <c r="D3657" t="s">
        <v>334</v>
      </c>
      <c r="E3657" s="278">
        <v>1179.3800000000001</v>
      </c>
    </row>
    <row r="3658" spans="1:5" x14ac:dyDescent="0.25">
      <c r="A3658">
        <v>12388</v>
      </c>
      <c r="B3658" t="s">
        <v>10670</v>
      </c>
      <c r="C3658" t="s">
        <v>330</v>
      </c>
      <c r="D3658" t="s">
        <v>334</v>
      </c>
      <c r="E3658" s="277">
        <v>306.07</v>
      </c>
    </row>
    <row r="3659" spans="1:5" x14ac:dyDescent="0.25">
      <c r="A3659">
        <v>2731</v>
      </c>
      <c r="B3659" t="s">
        <v>10671</v>
      </c>
      <c r="C3659" t="s">
        <v>335</v>
      </c>
      <c r="D3659" t="s">
        <v>332</v>
      </c>
      <c r="E3659" s="277">
        <v>95.52</v>
      </c>
    </row>
    <row r="3660" spans="1:5" x14ac:dyDescent="0.25">
      <c r="A3660">
        <v>41457</v>
      </c>
      <c r="B3660" t="s">
        <v>10672</v>
      </c>
      <c r="C3660" t="s">
        <v>330</v>
      </c>
      <c r="D3660" t="s">
        <v>332</v>
      </c>
      <c r="E3660" s="278">
        <v>1630.36</v>
      </c>
    </row>
    <row r="3661" spans="1:5" x14ac:dyDescent="0.25">
      <c r="A3661">
        <v>41458</v>
      </c>
      <c r="B3661" t="s">
        <v>10673</v>
      </c>
      <c r="C3661" t="s">
        <v>330</v>
      </c>
      <c r="D3661" t="s">
        <v>332</v>
      </c>
      <c r="E3661" s="278">
        <v>2276.06</v>
      </c>
    </row>
    <row r="3662" spans="1:5" x14ac:dyDescent="0.25">
      <c r="A3662">
        <v>41459</v>
      </c>
      <c r="B3662" t="s">
        <v>10674</v>
      </c>
      <c r="C3662" t="s">
        <v>330</v>
      </c>
      <c r="D3662" t="s">
        <v>332</v>
      </c>
      <c r="E3662" s="278">
        <v>3174.93</v>
      </c>
    </row>
    <row r="3663" spans="1:5" x14ac:dyDescent="0.25">
      <c r="A3663">
        <v>41461</v>
      </c>
      <c r="B3663" t="s">
        <v>10675</v>
      </c>
      <c r="C3663" t="s">
        <v>330</v>
      </c>
      <c r="D3663" t="s">
        <v>332</v>
      </c>
      <c r="E3663" s="278">
        <v>4328.8500000000004</v>
      </c>
    </row>
    <row r="3664" spans="1:5" x14ac:dyDescent="0.25">
      <c r="A3664">
        <v>44537</v>
      </c>
      <c r="B3664" t="s">
        <v>10676</v>
      </c>
      <c r="C3664" t="s">
        <v>356</v>
      </c>
      <c r="D3664" t="s">
        <v>332</v>
      </c>
      <c r="E3664" s="277">
        <v>403.73</v>
      </c>
    </row>
    <row r="3665" spans="1:5" x14ac:dyDescent="0.25">
      <c r="A3665">
        <v>11844</v>
      </c>
      <c r="B3665" t="s">
        <v>10677</v>
      </c>
      <c r="C3665" t="s">
        <v>335</v>
      </c>
      <c r="D3665" t="s">
        <v>332</v>
      </c>
      <c r="E3665" s="277">
        <v>54.6</v>
      </c>
    </row>
    <row r="3666" spans="1:5" x14ac:dyDescent="0.25">
      <c r="A3666">
        <v>4465</v>
      </c>
      <c r="B3666" t="s">
        <v>10678</v>
      </c>
      <c r="C3666" t="s">
        <v>335</v>
      </c>
      <c r="D3666" t="s">
        <v>332</v>
      </c>
      <c r="E3666" s="277">
        <v>45.38</v>
      </c>
    </row>
    <row r="3667" spans="1:5" x14ac:dyDescent="0.25">
      <c r="A3667">
        <v>35273</v>
      </c>
      <c r="B3667" t="s">
        <v>10679</v>
      </c>
      <c r="C3667" t="s">
        <v>335</v>
      </c>
      <c r="D3667" t="s">
        <v>332</v>
      </c>
      <c r="E3667" s="277">
        <v>54.42</v>
      </c>
    </row>
    <row r="3668" spans="1:5" x14ac:dyDescent="0.25">
      <c r="A3668">
        <v>4470</v>
      </c>
      <c r="B3668" t="s">
        <v>10680</v>
      </c>
      <c r="C3668" t="s">
        <v>335</v>
      </c>
      <c r="D3668" t="s">
        <v>332</v>
      </c>
      <c r="E3668" s="277">
        <v>125.59</v>
      </c>
    </row>
    <row r="3669" spans="1:5" x14ac:dyDescent="0.25">
      <c r="A3669">
        <v>20208</v>
      </c>
      <c r="B3669" t="s">
        <v>10681</v>
      </c>
      <c r="C3669" t="s">
        <v>335</v>
      </c>
      <c r="D3669" t="s">
        <v>332</v>
      </c>
      <c r="E3669" s="277">
        <v>113.03</v>
      </c>
    </row>
    <row r="3670" spans="1:5" x14ac:dyDescent="0.25">
      <c r="A3670">
        <v>20204</v>
      </c>
      <c r="B3670" t="s">
        <v>10682</v>
      </c>
      <c r="C3670" t="s">
        <v>335</v>
      </c>
      <c r="D3670" t="s">
        <v>332</v>
      </c>
      <c r="E3670" s="277">
        <v>83.72</v>
      </c>
    </row>
    <row r="3671" spans="1:5" x14ac:dyDescent="0.25">
      <c r="A3671">
        <v>4437</v>
      </c>
      <c r="B3671" t="s">
        <v>10683</v>
      </c>
      <c r="C3671" t="s">
        <v>335</v>
      </c>
      <c r="D3671" t="s">
        <v>332</v>
      </c>
      <c r="E3671" s="277">
        <v>94.19</v>
      </c>
    </row>
    <row r="3672" spans="1:5" x14ac:dyDescent="0.25">
      <c r="A3672">
        <v>14580</v>
      </c>
      <c r="B3672" t="s">
        <v>10684</v>
      </c>
      <c r="C3672" t="s">
        <v>335</v>
      </c>
      <c r="D3672" t="s">
        <v>332</v>
      </c>
      <c r="E3672" s="277">
        <v>94.19</v>
      </c>
    </row>
    <row r="3673" spans="1:5" x14ac:dyDescent="0.25">
      <c r="A3673">
        <v>40304</v>
      </c>
      <c r="B3673" t="s">
        <v>10685</v>
      </c>
      <c r="C3673" t="s">
        <v>336</v>
      </c>
      <c r="D3673" t="s">
        <v>332</v>
      </c>
      <c r="E3673" s="277">
        <v>28.19</v>
      </c>
    </row>
    <row r="3674" spans="1:5" x14ac:dyDescent="0.25">
      <c r="A3674">
        <v>5065</v>
      </c>
      <c r="B3674" t="s">
        <v>10686</v>
      </c>
      <c r="C3674" t="s">
        <v>336</v>
      </c>
      <c r="D3674" t="s">
        <v>332</v>
      </c>
      <c r="E3674" s="277">
        <v>43.44</v>
      </c>
    </row>
    <row r="3675" spans="1:5" x14ac:dyDescent="0.25">
      <c r="A3675">
        <v>5072</v>
      </c>
      <c r="B3675" t="s">
        <v>10687</v>
      </c>
      <c r="C3675" t="s">
        <v>336</v>
      </c>
      <c r="D3675" t="s">
        <v>332</v>
      </c>
      <c r="E3675" s="277">
        <v>40.18</v>
      </c>
    </row>
    <row r="3676" spans="1:5" x14ac:dyDescent="0.25">
      <c r="A3676">
        <v>5066</v>
      </c>
      <c r="B3676" t="s">
        <v>10688</v>
      </c>
      <c r="C3676" t="s">
        <v>336</v>
      </c>
      <c r="D3676" t="s">
        <v>332</v>
      </c>
      <c r="E3676" s="277">
        <v>30.09</v>
      </c>
    </row>
    <row r="3677" spans="1:5" x14ac:dyDescent="0.25">
      <c r="A3677">
        <v>5063</v>
      </c>
      <c r="B3677" t="s">
        <v>10689</v>
      </c>
      <c r="C3677" t="s">
        <v>336</v>
      </c>
      <c r="D3677" t="s">
        <v>332</v>
      </c>
      <c r="E3677" s="277">
        <v>27.25</v>
      </c>
    </row>
    <row r="3678" spans="1:5" x14ac:dyDescent="0.25">
      <c r="A3678">
        <v>20247</v>
      </c>
      <c r="B3678" t="s">
        <v>10690</v>
      </c>
      <c r="C3678" t="s">
        <v>336</v>
      </c>
      <c r="D3678" t="s">
        <v>332</v>
      </c>
      <c r="E3678" s="277">
        <v>25.29</v>
      </c>
    </row>
    <row r="3679" spans="1:5" x14ac:dyDescent="0.25">
      <c r="A3679">
        <v>5074</v>
      </c>
      <c r="B3679" t="s">
        <v>10691</v>
      </c>
      <c r="C3679" t="s">
        <v>336</v>
      </c>
      <c r="D3679" t="s">
        <v>332</v>
      </c>
      <c r="E3679" s="277">
        <v>25.59</v>
      </c>
    </row>
    <row r="3680" spans="1:5" x14ac:dyDescent="0.25">
      <c r="A3680">
        <v>5067</v>
      </c>
      <c r="B3680" t="s">
        <v>10692</v>
      </c>
      <c r="C3680" t="s">
        <v>336</v>
      </c>
      <c r="D3680" t="s">
        <v>332</v>
      </c>
      <c r="E3680" s="277">
        <v>24.34</v>
      </c>
    </row>
    <row r="3681" spans="1:5" x14ac:dyDescent="0.25">
      <c r="A3681">
        <v>5078</v>
      </c>
      <c r="B3681" t="s">
        <v>10693</v>
      </c>
      <c r="C3681" t="s">
        <v>336</v>
      </c>
      <c r="D3681" t="s">
        <v>332</v>
      </c>
      <c r="E3681" s="277">
        <v>24.06</v>
      </c>
    </row>
    <row r="3682" spans="1:5" x14ac:dyDescent="0.25">
      <c r="A3682">
        <v>5068</v>
      </c>
      <c r="B3682" t="s">
        <v>10694</v>
      </c>
      <c r="C3682" t="s">
        <v>336</v>
      </c>
      <c r="D3682" t="s">
        <v>332</v>
      </c>
      <c r="E3682" s="277">
        <v>22.84</v>
      </c>
    </row>
    <row r="3683" spans="1:5" x14ac:dyDescent="0.25">
      <c r="A3683">
        <v>5073</v>
      </c>
      <c r="B3683" t="s">
        <v>10695</v>
      </c>
      <c r="C3683" t="s">
        <v>336</v>
      </c>
      <c r="D3683" t="s">
        <v>332</v>
      </c>
      <c r="E3683" s="277">
        <v>23.28</v>
      </c>
    </row>
    <row r="3684" spans="1:5" x14ac:dyDescent="0.25">
      <c r="A3684">
        <v>5069</v>
      </c>
      <c r="B3684" t="s">
        <v>10696</v>
      </c>
      <c r="C3684" t="s">
        <v>336</v>
      </c>
      <c r="D3684" t="s">
        <v>332</v>
      </c>
      <c r="E3684" s="277">
        <v>23.28</v>
      </c>
    </row>
    <row r="3685" spans="1:5" x14ac:dyDescent="0.25">
      <c r="A3685">
        <v>5070</v>
      </c>
      <c r="B3685" t="s">
        <v>10697</v>
      </c>
      <c r="C3685" t="s">
        <v>336</v>
      </c>
      <c r="D3685" t="s">
        <v>332</v>
      </c>
      <c r="E3685" s="277">
        <v>23.53</v>
      </c>
    </row>
    <row r="3686" spans="1:5" x14ac:dyDescent="0.25">
      <c r="A3686">
        <v>5071</v>
      </c>
      <c r="B3686" t="s">
        <v>10698</v>
      </c>
      <c r="C3686" t="s">
        <v>336</v>
      </c>
      <c r="D3686" t="s">
        <v>332</v>
      </c>
      <c r="E3686" s="277">
        <v>22.84</v>
      </c>
    </row>
    <row r="3687" spans="1:5" x14ac:dyDescent="0.25">
      <c r="A3687">
        <v>5061</v>
      </c>
      <c r="B3687" t="s">
        <v>10699</v>
      </c>
      <c r="C3687" t="s">
        <v>336</v>
      </c>
      <c r="D3687" t="s">
        <v>331</v>
      </c>
      <c r="E3687" s="277">
        <v>22.45</v>
      </c>
    </row>
    <row r="3688" spans="1:5" x14ac:dyDescent="0.25">
      <c r="A3688">
        <v>5075</v>
      </c>
      <c r="B3688" t="s">
        <v>10700</v>
      </c>
      <c r="C3688" t="s">
        <v>336</v>
      </c>
      <c r="D3688" t="s">
        <v>332</v>
      </c>
      <c r="E3688" s="277">
        <v>22.84</v>
      </c>
    </row>
    <row r="3689" spans="1:5" x14ac:dyDescent="0.25">
      <c r="A3689">
        <v>39027</v>
      </c>
      <c r="B3689" t="s">
        <v>10701</v>
      </c>
      <c r="C3689" t="s">
        <v>336</v>
      </c>
      <c r="D3689" t="s">
        <v>332</v>
      </c>
      <c r="E3689" s="277">
        <v>22.81</v>
      </c>
    </row>
    <row r="3690" spans="1:5" x14ac:dyDescent="0.25">
      <c r="A3690">
        <v>5062</v>
      </c>
      <c r="B3690" t="s">
        <v>10702</v>
      </c>
      <c r="C3690" t="s">
        <v>336</v>
      </c>
      <c r="D3690" t="s">
        <v>332</v>
      </c>
      <c r="E3690" s="277">
        <v>23.14</v>
      </c>
    </row>
    <row r="3691" spans="1:5" x14ac:dyDescent="0.25">
      <c r="A3691">
        <v>40568</v>
      </c>
      <c r="B3691" t="s">
        <v>10703</v>
      </c>
      <c r="C3691" t="s">
        <v>336</v>
      </c>
      <c r="D3691" t="s">
        <v>332</v>
      </c>
      <c r="E3691" s="277">
        <v>23.01</v>
      </c>
    </row>
    <row r="3692" spans="1:5" x14ac:dyDescent="0.25">
      <c r="A3692">
        <v>39026</v>
      </c>
      <c r="B3692" t="s">
        <v>10704</v>
      </c>
      <c r="C3692" t="s">
        <v>336</v>
      </c>
      <c r="D3692" t="s">
        <v>332</v>
      </c>
      <c r="E3692" s="277">
        <v>25.68</v>
      </c>
    </row>
    <row r="3693" spans="1:5" x14ac:dyDescent="0.25">
      <c r="A3693">
        <v>42431</v>
      </c>
      <c r="B3693" t="s">
        <v>10705</v>
      </c>
      <c r="C3693" t="s">
        <v>330</v>
      </c>
      <c r="D3693" t="s">
        <v>334</v>
      </c>
      <c r="E3693" s="278">
        <v>3922.99</v>
      </c>
    </row>
    <row r="3694" spans="1:5" x14ac:dyDescent="0.25">
      <c r="A3694">
        <v>44074</v>
      </c>
      <c r="B3694" t="s">
        <v>10706</v>
      </c>
      <c r="C3694" t="s">
        <v>337</v>
      </c>
      <c r="D3694" t="s">
        <v>332</v>
      </c>
      <c r="E3694" s="277">
        <v>644.88</v>
      </c>
    </row>
    <row r="3695" spans="1:5" x14ac:dyDescent="0.25">
      <c r="A3695">
        <v>44072</v>
      </c>
      <c r="B3695" t="s">
        <v>10707</v>
      </c>
      <c r="C3695" t="s">
        <v>337</v>
      </c>
      <c r="D3695" t="s">
        <v>332</v>
      </c>
      <c r="E3695" s="277">
        <v>111.83</v>
      </c>
    </row>
    <row r="3696" spans="1:5" x14ac:dyDescent="0.25">
      <c r="A3696">
        <v>511</v>
      </c>
      <c r="B3696" t="s">
        <v>10708</v>
      </c>
      <c r="C3696" t="s">
        <v>337</v>
      </c>
      <c r="D3696" t="s">
        <v>331</v>
      </c>
      <c r="E3696" s="277">
        <v>18</v>
      </c>
    </row>
    <row r="3697" spans="1:5" x14ac:dyDescent="0.25">
      <c r="A3697">
        <v>37540</v>
      </c>
      <c r="B3697" t="s">
        <v>10709</v>
      </c>
      <c r="C3697" t="s">
        <v>330</v>
      </c>
      <c r="D3697" t="s">
        <v>332</v>
      </c>
      <c r="E3697" s="278">
        <v>82056.62</v>
      </c>
    </row>
    <row r="3698" spans="1:5" x14ac:dyDescent="0.25">
      <c r="A3698">
        <v>37548</v>
      </c>
      <c r="B3698" t="s">
        <v>10710</v>
      </c>
      <c r="C3698" t="s">
        <v>330</v>
      </c>
      <c r="D3698" t="s">
        <v>332</v>
      </c>
      <c r="E3698" s="278">
        <v>108765.63</v>
      </c>
    </row>
    <row r="3699" spans="1:5" x14ac:dyDescent="0.25">
      <c r="A3699">
        <v>39828</v>
      </c>
      <c r="B3699" t="s">
        <v>10711</v>
      </c>
      <c r="C3699" t="s">
        <v>330</v>
      </c>
      <c r="D3699" t="s">
        <v>332</v>
      </c>
      <c r="E3699" s="277">
        <v>652.49</v>
      </c>
    </row>
    <row r="3700" spans="1:5" x14ac:dyDescent="0.25">
      <c r="A3700">
        <v>12273</v>
      </c>
      <c r="B3700" t="s">
        <v>10712</v>
      </c>
      <c r="C3700" t="s">
        <v>330</v>
      </c>
      <c r="D3700" t="s">
        <v>332</v>
      </c>
      <c r="E3700" s="277">
        <v>57.41</v>
      </c>
    </row>
    <row r="3701" spans="1:5" x14ac:dyDescent="0.25">
      <c r="A3701">
        <v>38392</v>
      </c>
      <c r="B3701" t="s">
        <v>10713</v>
      </c>
      <c r="C3701" t="s">
        <v>330</v>
      </c>
      <c r="D3701" t="s">
        <v>332</v>
      </c>
      <c r="E3701" s="277">
        <v>52.12</v>
      </c>
    </row>
    <row r="3702" spans="1:5" x14ac:dyDescent="0.25">
      <c r="A3702">
        <v>11735</v>
      </c>
      <c r="B3702" t="s">
        <v>10714</v>
      </c>
      <c r="C3702" t="s">
        <v>330</v>
      </c>
      <c r="D3702" t="s">
        <v>332</v>
      </c>
      <c r="E3702" s="277">
        <v>8.3699999999999992</v>
      </c>
    </row>
    <row r="3703" spans="1:5" x14ac:dyDescent="0.25">
      <c r="A3703">
        <v>11737</v>
      </c>
      <c r="B3703" t="s">
        <v>10715</v>
      </c>
      <c r="C3703" t="s">
        <v>330</v>
      </c>
      <c r="D3703" t="s">
        <v>332</v>
      </c>
      <c r="E3703" s="277">
        <v>11.88</v>
      </c>
    </row>
    <row r="3704" spans="1:5" x14ac:dyDescent="0.25">
      <c r="A3704">
        <v>11738</v>
      </c>
      <c r="B3704" t="s">
        <v>10716</v>
      </c>
      <c r="C3704" t="s">
        <v>330</v>
      </c>
      <c r="D3704" t="s">
        <v>332</v>
      </c>
      <c r="E3704" s="277">
        <v>14.97</v>
      </c>
    </row>
    <row r="3705" spans="1:5" x14ac:dyDescent="0.25">
      <c r="A3705">
        <v>36143</v>
      </c>
      <c r="B3705" t="s">
        <v>10717</v>
      </c>
      <c r="C3705" t="s">
        <v>330</v>
      </c>
      <c r="D3705" t="s">
        <v>332</v>
      </c>
      <c r="E3705" s="277">
        <v>25.27</v>
      </c>
    </row>
    <row r="3706" spans="1:5" x14ac:dyDescent="0.25">
      <c r="A3706">
        <v>36142</v>
      </c>
      <c r="B3706" t="s">
        <v>10718</v>
      </c>
      <c r="C3706" t="s">
        <v>330</v>
      </c>
      <c r="D3706" t="s">
        <v>332</v>
      </c>
      <c r="E3706" s="277">
        <v>1.84</v>
      </c>
    </row>
    <row r="3707" spans="1:5" x14ac:dyDescent="0.25">
      <c r="A3707">
        <v>36146</v>
      </c>
      <c r="B3707" t="s">
        <v>10719</v>
      </c>
      <c r="C3707" t="s">
        <v>330</v>
      </c>
      <c r="D3707" t="s">
        <v>332</v>
      </c>
      <c r="E3707" s="277">
        <v>209.61</v>
      </c>
    </row>
    <row r="3708" spans="1:5" x14ac:dyDescent="0.25">
      <c r="A3708">
        <v>39015</v>
      </c>
      <c r="B3708" t="s">
        <v>10720</v>
      </c>
      <c r="C3708" t="s">
        <v>330</v>
      </c>
      <c r="D3708" t="s">
        <v>334</v>
      </c>
      <c r="E3708" s="277">
        <v>0.97</v>
      </c>
    </row>
    <row r="3709" spans="1:5" x14ac:dyDescent="0.25">
      <c r="A3709">
        <v>38377</v>
      </c>
      <c r="B3709" t="s">
        <v>10721</v>
      </c>
      <c r="C3709" t="s">
        <v>330</v>
      </c>
      <c r="D3709" t="s">
        <v>332</v>
      </c>
      <c r="E3709" s="277">
        <v>43.11</v>
      </c>
    </row>
    <row r="3710" spans="1:5" x14ac:dyDescent="0.25">
      <c r="A3710">
        <v>38376</v>
      </c>
      <c r="B3710" t="s">
        <v>10722</v>
      </c>
      <c r="C3710" t="s">
        <v>330</v>
      </c>
      <c r="D3710" t="s">
        <v>332</v>
      </c>
      <c r="E3710" s="277">
        <v>49.15</v>
      </c>
    </row>
    <row r="3711" spans="1:5" x14ac:dyDescent="0.25">
      <c r="A3711">
        <v>38116</v>
      </c>
      <c r="B3711" t="s">
        <v>10723</v>
      </c>
      <c r="C3711" t="s">
        <v>330</v>
      </c>
      <c r="D3711" t="s">
        <v>332</v>
      </c>
      <c r="E3711" s="277">
        <v>5.83</v>
      </c>
    </row>
    <row r="3712" spans="1:5" x14ac:dyDescent="0.25">
      <c r="A3712">
        <v>38066</v>
      </c>
      <c r="B3712" t="s">
        <v>10724</v>
      </c>
      <c r="C3712" t="s">
        <v>330</v>
      </c>
      <c r="D3712" t="s">
        <v>332</v>
      </c>
      <c r="E3712" s="277">
        <v>9.6199999999999992</v>
      </c>
    </row>
    <row r="3713" spans="1:5" x14ac:dyDescent="0.25">
      <c r="A3713">
        <v>38117</v>
      </c>
      <c r="B3713" t="s">
        <v>10725</v>
      </c>
      <c r="C3713" t="s">
        <v>330</v>
      </c>
      <c r="D3713" t="s">
        <v>332</v>
      </c>
      <c r="E3713" s="277">
        <v>9.92</v>
      </c>
    </row>
    <row r="3714" spans="1:5" x14ac:dyDescent="0.25">
      <c r="A3714">
        <v>38067</v>
      </c>
      <c r="B3714" t="s">
        <v>10726</v>
      </c>
      <c r="C3714" t="s">
        <v>330</v>
      </c>
      <c r="D3714" t="s">
        <v>332</v>
      </c>
      <c r="E3714" s="277">
        <v>13.54</v>
      </c>
    </row>
    <row r="3715" spans="1:5" x14ac:dyDescent="0.25">
      <c r="A3715">
        <v>11522</v>
      </c>
      <c r="B3715" t="s">
        <v>10727</v>
      </c>
      <c r="C3715" t="s">
        <v>330</v>
      </c>
      <c r="D3715" t="s">
        <v>332</v>
      </c>
      <c r="E3715" s="277">
        <v>12.78</v>
      </c>
    </row>
    <row r="3716" spans="1:5" x14ac:dyDescent="0.25">
      <c r="A3716">
        <v>43600</v>
      </c>
      <c r="B3716" t="s">
        <v>10728</v>
      </c>
      <c r="C3716" t="s">
        <v>330</v>
      </c>
      <c r="D3716" t="s">
        <v>332</v>
      </c>
      <c r="E3716" s="277">
        <v>51.21</v>
      </c>
    </row>
    <row r="3717" spans="1:5" x14ac:dyDescent="0.25">
      <c r="A3717">
        <v>5080</v>
      </c>
      <c r="B3717" t="s">
        <v>10729</v>
      </c>
      <c r="C3717" t="s">
        <v>330</v>
      </c>
      <c r="D3717" t="s">
        <v>332</v>
      </c>
      <c r="E3717" s="277">
        <v>19.97</v>
      </c>
    </row>
    <row r="3718" spans="1:5" x14ac:dyDescent="0.25">
      <c r="A3718">
        <v>38168</v>
      </c>
      <c r="B3718" t="s">
        <v>10730</v>
      </c>
      <c r="C3718" t="s">
        <v>330</v>
      </c>
      <c r="D3718" t="s">
        <v>332</v>
      </c>
      <c r="E3718" s="277">
        <v>139.41999999999999</v>
      </c>
    </row>
    <row r="3719" spans="1:5" x14ac:dyDescent="0.25">
      <c r="A3719">
        <v>43601</v>
      </c>
      <c r="B3719" t="s">
        <v>10731</v>
      </c>
      <c r="C3719" t="s">
        <v>330</v>
      </c>
      <c r="D3719" t="s">
        <v>332</v>
      </c>
      <c r="E3719" s="277">
        <v>69.709999999999994</v>
      </c>
    </row>
    <row r="3720" spans="1:5" x14ac:dyDescent="0.25">
      <c r="A3720">
        <v>13393</v>
      </c>
      <c r="B3720" t="s">
        <v>10732</v>
      </c>
      <c r="C3720" t="s">
        <v>330</v>
      </c>
      <c r="D3720" t="s">
        <v>334</v>
      </c>
      <c r="E3720" s="277">
        <v>370.71</v>
      </c>
    </row>
    <row r="3721" spans="1:5" x14ac:dyDescent="0.25">
      <c r="A3721">
        <v>13395</v>
      </c>
      <c r="B3721" t="s">
        <v>10733</v>
      </c>
      <c r="C3721" t="s">
        <v>330</v>
      </c>
      <c r="D3721" t="s">
        <v>334</v>
      </c>
      <c r="E3721" s="277">
        <v>519.51</v>
      </c>
    </row>
    <row r="3722" spans="1:5" x14ac:dyDescent="0.25">
      <c r="A3722">
        <v>12039</v>
      </c>
      <c r="B3722" t="s">
        <v>10734</v>
      </c>
      <c r="C3722" t="s">
        <v>330</v>
      </c>
      <c r="D3722" t="s">
        <v>334</v>
      </c>
      <c r="E3722" s="277">
        <v>545.95000000000005</v>
      </c>
    </row>
    <row r="3723" spans="1:5" x14ac:dyDescent="0.25">
      <c r="A3723">
        <v>13396</v>
      </c>
      <c r="B3723" t="s">
        <v>10735</v>
      </c>
      <c r="C3723" t="s">
        <v>330</v>
      </c>
      <c r="D3723" t="s">
        <v>334</v>
      </c>
      <c r="E3723" s="277">
        <v>766.75</v>
      </c>
    </row>
    <row r="3724" spans="1:5" x14ac:dyDescent="0.25">
      <c r="A3724">
        <v>12041</v>
      </c>
      <c r="B3724" t="s">
        <v>10736</v>
      </c>
      <c r="C3724" t="s">
        <v>330</v>
      </c>
      <c r="D3724" t="s">
        <v>334</v>
      </c>
      <c r="E3724" s="277">
        <v>626.1</v>
      </c>
    </row>
    <row r="3725" spans="1:5" x14ac:dyDescent="0.25">
      <c r="A3725">
        <v>12043</v>
      </c>
      <c r="B3725" t="s">
        <v>10737</v>
      </c>
      <c r="C3725" t="s">
        <v>330</v>
      </c>
      <c r="D3725" t="s">
        <v>334</v>
      </c>
      <c r="E3725" s="278">
        <v>1321.91</v>
      </c>
    </row>
    <row r="3726" spans="1:5" x14ac:dyDescent="0.25">
      <c r="A3726">
        <v>39762</v>
      </c>
      <c r="B3726" t="s">
        <v>10738</v>
      </c>
      <c r="C3726" t="s">
        <v>330</v>
      </c>
      <c r="D3726" t="s">
        <v>334</v>
      </c>
      <c r="E3726" s="277">
        <v>629.26</v>
      </c>
    </row>
    <row r="3727" spans="1:5" x14ac:dyDescent="0.25">
      <c r="A3727">
        <v>12042</v>
      </c>
      <c r="B3727" t="s">
        <v>10739</v>
      </c>
      <c r="C3727" t="s">
        <v>330</v>
      </c>
      <c r="D3727" t="s">
        <v>334</v>
      </c>
      <c r="E3727" s="277">
        <v>918.71</v>
      </c>
    </row>
    <row r="3728" spans="1:5" x14ac:dyDescent="0.25">
      <c r="A3728">
        <v>39763</v>
      </c>
      <c r="B3728" t="s">
        <v>10740</v>
      </c>
      <c r="C3728" t="s">
        <v>330</v>
      </c>
      <c r="D3728" t="s">
        <v>334</v>
      </c>
      <c r="E3728" s="278">
        <v>1075.23</v>
      </c>
    </row>
    <row r="3729" spans="1:5" x14ac:dyDescent="0.25">
      <c r="A3729">
        <v>39760</v>
      </c>
      <c r="B3729" t="s">
        <v>10741</v>
      </c>
      <c r="C3729" t="s">
        <v>330</v>
      </c>
      <c r="D3729" t="s">
        <v>334</v>
      </c>
      <c r="E3729" s="278">
        <v>1071.69</v>
      </c>
    </row>
    <row r="3730" spans="1:5" x14ac:dyDescent="0.25">
      <c r="A3730">
        <v>39756</v>
      </c>
      <c r="B3730" t="s">
        <v>10742</v>
      </c>
      <c r="C3730" t="s">
        <v>330</v>
      </c>
      <c r="D3730" t="s">
        <v>334</v>
      </c>
      <c r="E3730" s="277">
        <v>384.8</v>
      </c>
    </row>
    <row r="3731" spans="1:5" x14ac:dyDescent="0.25">
      <c r="A3731">
        <v>12038</v>
      </c>
      <c r="B3731" t="s">
        <v>10743</v>
      </c>
      <c r="C3731" t="s">
        <v>330</v>
      </c>
      <c r="D3731" t="s">
        <v>334</v>
      </c>
      <c r="E3731" s="277">
        <v>480.82</v>
      </c>
    </row>
    <row r="3732" spans="1:5" x14ac:dyDescent="0.25">
      <c r="A3732">
        <v>39757</v>
      </c>
      <c r="B3732" t="s">
        <v>10744</v>
      </c>
      <c r="C3732" t="s">
        <v>330</v>
      </c>
      <c r="D3732" t="s">
        <v>334</v>
      </c>
      <c r="E3732" s="277">
        <v>444.61</v>
      </c>
    </row>
    <row r="3733" spans="1:5" x14ac:dyDescent="0.25">
      <c r="A3733">
        <v>39758</v>
      </c>
      <c r="B3733" t="s">
        <v>10745</v>
      </c>
      <c r="C3733" t="s">
        <v>330</v>
      </c>
      <c r="D3733" t="s">
        <v>334</v>
      </c>
      <c r="E3733" s="277">
        <v>647.96</v>
      </c>
    </row>
    <row r="3734" spans="1:5" x14ac:dyDescent="0.25">
      <c r="A3734">
        <v>39759</v>
      </c>
      <c r="B3734" t="s">
        <v>10746</v>
      </c>
      <c r="C3734" t="s">
        <v>330</v>
      </c>
      <c r="D3734" t="s">
        <v>334</v>
      </c>
      <c r="E3734" s="277">
        <v>800.23</v>
      </c>
    </row>
    <row r="3735" spans="1:5" x14ac:dyDescent="0.25">
      <c r="A3735">
        <v>39761</v>
      </c>
      <c r="B3735" t="s">
        <v>10747</v>
      </c>
      <c r="C3735" t="s">
        <v>330</v>
      </c>
      <c r="D3735" t="s">
        <v>334</v>
      </c>
      <c r="E3735" s="277">
        <v>961.9</v>
      </c>
    </row>
    <row r="3736" spans="1:5" x14ac:dyDescent="0.25">
      <c r="A3736">
        <v>39805</v>
      </c>
      <c r="B3736" t="s">
        <v>10748</v>
      </c>
      <c r="C3736" t="s">
        <v>330</v>
      </c>
      <c r="D3736" t="s">
        <v>332</v>
      </c>
      <c r="E3736" s="277">
        <v>148.07</v>
      </c>
    </row>
    <row r="3737" spans="1:5" x14ac:dyDescent="0.25">
      <c r="A3737">
        <v>39806</v>
      </c>
      <c r="B3737" t="s">
        <v>10749</v>
      </c>
      <c r="C3737" t="s">
        <v>330</v>
      </c>
      <c r="D3737" t="s">
        <v>332</v>
      </c>
      <c r="E3737" s="277">
        <v>274.33999999999997</v>
      </c>
    </row>
    <row r="3738" spans="1:5" x14ac:dyDescent="0.25">
      <c r="A3738">
        <v>39807</v>
      </c>
      <c r="B3738" t="s">
        <v>10750</v>
      </c>
      <c r="C3738" t="s">
        <v>330</v>
      </c>
      <c r="D3738" t="s">
        <v>332</v>
      </c>
      <c r="E3738" s="277">
        <v>594.55999999999995</v>
      </c>
    </row>
    <row r="3739" spans="1:5" x14ac:dyDescent="0.25">
      <c r="A3739">
        <v>43100</v>
      </c>
      <c r="B3739" t="s">
        <v>10751</v>
      </c>
      <c r="C3739" t="s">
        <v>330</v>
      </c>
      <c r="D3739" t="s">
        <v>332</v>
      </c>
      <c r="E3739" s="277">
        <v>464.82</v>
      </c>
    </row>
    <row r="3740" spans="1:5" x14ac:dyDescent="0.25">
      <c r="A3740">
        <v>39804</v>
      </c>
      <c r="B3740" t="s">
        <v>10752</v>
      </c>
      <c r="C3740" t="s">
        <v>330</v>
      </c>
      <c r="D3740" t="s">
        <v>332</v>
      </c>
      <c r="E3740" s="277">
        <v>86.95</v>
      </c>
    </row>
    <row r="3741" spans="1:5" x14ac:dyDescent="0.25">
      <c r="A3741">
        <v>39796</v>
      </c>
      <c r="B3741" t="s">
        <v>10753</v>
      </c>
      <c r="C3741" t="s">
        <v>330</v>
      </c>
      <c r="D3741" t="s">
        <v>332</v>
      </c>
      <c r="E3741" s="277">
        <v>90.06</v>
      </c>
    </row>
    <row r="3742" spans="1:5" x14ac:dyDescent="0.25">
      <c r="A3742">
        <v>39797</v>
      </c>
      <c r="B3742" t="s">
        <v>10754</v>
      </c>
      <c r="C3742" t="s">
        <v>330</v>
      </c>
      <c r="D3742" t="s">
        <v>331</v>
      </c>
      <c r="E3742" s="277">
        <v>141.37</v>
      </c>
    </row>
    <row r="3743" spans="1:5" x14ac:dyDescent="0.25">
      <c r="A3743">
        <v>39798</v>
      </c>
      <c r="B3743" t="s">
        <v>10755</v>
      </c>
      <c r="C3743" t="s">
        <v>330</v>
      </c>
      <c r="D3743" t="s">
        <v>332</v>
      </c>
      <c r="E3743" s="277">
        <v>242.49</v>
      </c>
    </row>
    <row r="3744" spans="1:5" x14ac:dyDescent="0.25">
      <c r="A3744">
        <v>39794</v>
      </c>
      <c r="B3744" t="s">
        <v>10756</v>
      </c>
      <c r="C3744" t="s">
        <v>330</v>
      </c>
      <c r="D3744" t="s">
        <v>332</v>
      </c>
      <c r="E3744" s="277">
        <v>38.22</v>
      </c>
    </row>
    <row r="3745" spans="1:5" x14ac:dyDescent="0.25">
      <c r="A3745">
        <v>39795</v>
      </c>
      <c r="B3745" t="s">
        <v>10757</v>
      </c>
      <c r="C3745" t="s">
        <v>330</v>
      </c>
      <c r="D3745" t="s">
        <v>332</v>
      </c>
      <c r="E3745" s="277">
        <v>60.39</v>
      </c>
    </row>
    <row r="3746" spans="1:5" x14ac:dyDescent="0.25">
      <c r="A3746">
        <v>39799</v>
      </c>
      <c r="B3746" t="s">
        <v>10758</v>
      </c>
      <c r="C3746" t="s">
        <v>330</v>
      </c>
      <c r="D3746" t="s">
        <v>332</v>
      </c>
      <c r="E3746" s="277">
        <v>44.56</v>
      </c>
    </row>
    <row r="3747" spans="1:5" x14ac:dyDescent="0.25">
      <c r="A3747">
        <v>39801</v>
      </c>
      <c r="B3747" t="s">
        <v>10759</v>
      </c>
      <c r="C3747" t="s">
        <v>330</v>
      </c>
      <c r="D3747" t="s">
        <v>332</v>
      </c>
      <c r="E3747" s="277">
        <v>127.52</v>
      </c>
    </row>
    <row r="3748" spans="1:5" x14ac:dyDescent="0.25">
      <c r="A3748">
        <v>39802</v>
      </c>
      <c r="B3748" t="s">
        <v>10760</v>
      </c>
      <c r="C3748" t="s">
        <v>330</v>
      </c>
      <c r="D3748" t="s">
        <v>332</v>
      </c>
      <c r="E3748" s="277">
        <v>186.93</v>
      </c>
    </row>
    <row r="3749" spans="1:5" x14ac:dyDescent="0.25">
      <c r="A3749">
        <v>39803</v>
      </c>
      <c r="B3749" t="s">
        <v>10761</v>
      </c>
      <c r="C3749" t="s">
        <v>330</v>
      </c>
      <c r="D3749" t="s">
        <v>332</v>
      </c>
      <c r="E3749" s="277">
        <v>260.77</v>
      </c>
    </row>
    <row r="3750" spans="1:5" x14ac:dyDescent="0.25">
      <c r="A3750">
        <v>39800</v>
      </c>
      <c r="B3750" t="s">
        <v>10762</v>
      </c>
      <c r="C3750" t="s">
        <v>330</v>
      </c>
      <c r="D3750" t="s">
        <v>332</v>
      </c>
      <c r="E3750" s="277">
        <v>75.900000000000006</v>
      </c>
    </row>
    <row r="3751" spans="1:5" x14ac:dyDescent="0.25">
      <c r="A3751">
        <v>43837</v>
      </c>
      <c r="B3751" t="s">
        <v>10763</v>
      </c>
      <c r="C3751" t="s">
        <v>330</v>
      </c>
      <c r="D3751" t="s">
        <v>332</v>
      </c>
      <c r="E3751" s="278">
        <v>1180.8599999999999</v>
      </c>
    </row>
    <row r="3752" spans="1:5" x14ac:dyDescent="0.25">
      <c r="A3752">
        <v>43836</v>
      </c>
      <c r="B3752" t="s">
        <v>10764</v>
      </c>
      <c r="C3752" t="s">
        <v>330</v>
      </c>
      <c r="D3752" t="s">
        <v>332</v>
      </c>
      <c r="E3752" s="278">
        <v>2402.85</v>
      </c>
    </row>
    <row r="3753" spans="1:5" x14ac:dyDescent="0.25">
      <c r="A3753">
        <v>21059</v>
      </c>
      <c r="B3753" t="s">
        <v>10765</v>
      </c>
      <c r="C3753" t="s">
        <v>330</v>
      </c>
      <c r="D3753" t="s">
        <v>334</v>
      </c>
      <c r="E3753" s="277">
        <v>61.13</v>
      </c>
    </row>
    <row r="3754" spans="1:5" x14ac:dyDescent="0.25">
      <c r="A3754">
        <v>11234</v>
      </c>
      <c r="B3754" t="s">
        <v>10766</v>
      </c>
      <c r="C3754" t="s">
        <v>330</v>
      </c>
      <c r="D3754" t="s">
        <v>334</v>
      </c>
      <c r="E3754" s="277">
        <v>92.14</v>
      </c>
    </row>
    <row r="3755" spans="1:5" x14ac:dyDescent="0.25">
      <c r="A3755">
        <v>21060</v>
      </c>
      <c r="B3755" t="s">
        <v>10767</v>
      </c>
      <c r="C3755" t="s">
        <v>330</v>
      </c>
      <c r="D3755" t="s">
        <v>334</v>
      </c>
      <c r="E3755" s="277">
        <v>113.41</v>
      </c>
    </row>
    <row r="3756" spans="1:5" x14ac:dyDescent="0.25">
      <c r="A3756">
        <v>21061</v>
      </c>
      <c r="B3756" t="s">
        <v>10768</v>
      </c>
      <c r="C3756" t="s">
        <v>330</v>
      </c>
      <c r="D3756" t="s">
        <v>334</v>
      </c>
      <c r="E3756" s="277">
        <v>141.76</v>
      </c>
    </row>
    <row r="3757" spans="1:5" x14ac:dyDescent="0.25">
      <c r="A3757">
        <v>21062</v>
      </c>
      <c r="B3757" t="s">
        <v>10769</v>
      </c>
      <c r="C3757" t="s">
        <v>330</v>
      </c>
      <c r="D3757" t="s">
        <v>334</v>
      </c>
      <c r="E3757" s="277">
        <v>223.28</v>
      </c>
    </row>
    <row r="3758" spans="1:5" x14ac:dyDescent="0.25">
      <c r="A3758">
        <v>11708</v>
      </c>
      <c r="B3758" t="s">
        <v>10770</v>
      </c>
      <c r="C3758" t="s">
        <v>330</v>
      </c>
      <c r="D3758" t="s">
        <v>334</v>
      </c>
      <c r="E3758" s="277">
        <v>24.36</v>
      </c>
    </row>
    <row r="3759" spans="1:5" x14ac:dyDescent="0.25">
      <c r="A3759">
        <v>11709</v>
      </c>
      <c r="B3759" t="s">
        <v>10771</v>
      </c>
      <c r="C3759" t="s">
        <v>330</v>
      </c>
      <c r="D3759" t="s">
        <v>334</v>
      </c>
      <c r="E3759" s="277">
        <v>57.23</v>
      </c>
    </row>
    <row r="3760" spans="1:5" x14ac:dyDescent="0.25">
      <c r="A3760">
        <v>11710</v>
      </c>
      <c r="B3760" t="s">
        <v>10772</v>
      </c>
      <c r="C3760" t="s">
        <v>330</v>
      </c>
      <c r="D3760" t="s">
        <v>334</v>
      </c>
      <c r="E3760" s="277">
        <v>131.57</v>
      </c>
    </row>
    <row r="3761" spans="1:5" x14ac:dyDescent="0.25">
      <c r="A3761">
        <v>11707</v>
      </c>
      <c r="B3761" t="s">
        <v>10773</v>
      </c>
      <c r="C3761" t="s">
        <v>330</v>
      </c>
      <c r="D3761" t="s">
        <v>334</v>
      </c>
      <c r="E3761" s="277">
        <v>18.25</v>
      </c>
    </row>
    <row r="3762" spans="1:5" x14ac:dyDescent="0.25">
      <c r="A3762">
        <v>5102</v>
      </c>
      <c r="B3762" t="s">
        <v>10774</v>
      </c>
      <c r="C3762" t="s">
        <v>330</v>
      </c>
      <c r="D3762" t="s">
        <v>332</v>
      </c>
      <c r="E3762" s="277">
        <v>11.77</v>
      </c>
    </row>
    <row r="3763" spans="1:5" x14ac:dyDescent="0.25">
      <c r="A3763">
        <v>11739</v>
      </c>
      <c r="B3763" t="s">
        <v>10775</v>
      </c>
      <c r="C3763" t="s">
        <v>330</v>
      </c>
      <c r="D3763" t="s">
        <v>332</v>
      </c>
      <c r="E3763" s="277">
        <v>8.3800000000000008</v>
      </c>
    </row>
    <row r="3764" spans="1:5" x14ac:dyDescent="0.25">
      <c r="A3764">
        <v>11711</v>
      </c>
      <c r="B3764" t="s">
        <v>10776</v>
      </c>
      <c r="C3764" t="s">
        <v>330</v>
      </c>
      <c r="D3764" t="s">
        <v>332</v>
      </c>
      <c r="E3764" s="277">
        <v>9.8000000000000007</v>
      </c>
    </row>
    <row r="3765" spans="1:5" x14ac:dyDescent="0.25">
      <c r="A3765">
        <v>11741</v>
      </c>
      <c r="B3765" t="s">
        <v>10777</v>
      </c>
      <c r="C3765" t="s">
        <v>330</v>
      </c>
      <c r="D3765" t="s">
        <v>332</v>
      </c>
      <c r="E3765" s="277">
        <v>10.68</v>
      </c>
    </row>
    <row r="3766" spans="1:5" x14ac:dyDescent="0.25">
      <c r="A3766">
        <v>11745</v>
      </c>
      <c r="B3766" t="s">
        <v>10778</v>
      </c>
      <c r="C3766" t="s">
        <v>330</v>
      </c>
      <c r="D3766" t="s">
        <v>332</v>
      </c>
      <c r="E3766" s="277">
        <v>14.07</v>
      </c>
    </row>
    <row r="3767" spans="1:5" x14ac:dyDescent="0.25">
      <c r="A3767">
        <v>11743</v>
      </c>
      <c r="B3767" t="s">
        <v>10779</v>
      </c>
      <c r="C3767" t="s">
        <v>330</v>
      </c>
      <c r="D3767" t="s">
        <v>332</v>
      </c>
      <c r="E3767" s="277">
        <v>8.9600000000000009</v>
      </c>
    </row>
    <row r="3768" spans="1:5" x14ac:dyDescent="0.25">
      <c r="A3768">
        <v>40985</v>
      </c>
      <c r="B3768" t="s">
        <v>10780</v>
      </c>
      <c r="C3768" t="s">
        <v>342</v>
      </c>
      <c r="D3768" t="s">
        <v>332</v>
      </c>
      <c r="E3768" s="278">
        <v>2029.25</v>
      </c>
    </row>
    <row r="3769" spans="1:5" x14ac:dyDescent="0.25">
      <c r="A3769">
        <v>44502</v>
      </c>
      <c r="B3769" t="s">
        <v>10781</v>
      </c>
      <c r="C3769" t="s">
        <v>341</v>
      </c>
      <c r="D3769" t="s">
        <v>332</v>
      </c>
      <c r="E3769" s="277">
        <v>11.53</v>
      </c>
    </row>
    <row r="3770" spans="1:5" x14ac:dyDescent="0.25">
      <c r="A3770">
        <v>1088</v>
      </c>
      <c r="B3770" t="s">
        <v>10782</v>
      </c>
      <c r="C3770" t="s">
        <v>330</v>
      </c>
      <c r="D3770" t="s">
        <v>332</v>
      </c>
      <c r="E3770" s="277">
        <v>15.25</v>
      </c>
    </row>
    <row r="3771" spans="1:5" x14ac:dyDescent="0.25">
      <c r="A3771">
        <v>1087</v>
      </c>
      <c r="B3771" t="s">
        <v>10783</v>
      </c>
      <c r="C3771" t="s">
        <v>330</v>
      </c>
      <c r="D3771" t="s">
        <v>332</v>
      </c>
      <c r="E3771" s="277">
        <v>19.05</v>
      </c>
    </row>
    <row r="3772" spans="1:5" x14ac:dyDescent="0.25">
      <c r="A3772">
        <v>38777</v>
      </c>
      <c r="B3772" t="s">
        <v>10784</v>
      </c>
      <c r="C3772" t="s">
        <v>330</v>
      </c>
      <c r="D3772" t="s">
        <v>332</v>
      </c>
      <c r="E3772" s="277">
        <v>37.94</v>
      </c>
    </row>
    <row r="3773" spans="1:5" x14ac:dyDescent="0.25">
      <c r="A3773">
        <v>1086</v>
      </c>
      <c r="B3773" t="s">
        <v>10785</v>
      </c>
      <c r="C3773" t="s">
        <v>330</v>
      </c>
      <c r="D3773" t="s">
        <v>332</v>
      </c>
      <c r="E3773" s="277">
        <v>20.02</v>
      </c>
    </row>
    <row r="3774" spans="1:5" x14ac:dyDescent="0.25">
      <c r="A3774">
        <v>1079</v>
      </c>
      <c r="B3774" t="s">
        <v>10786</v>
      </c>
      <c r="C3774" t="s">
        <v>330</v>
      </c>
      <c r="D3774" t="s">
        <v>332</v>
      </c>
      <c r="E3774" s="277">
        <v>20.7</v>
      </c>
    </row>
    <row r="3775" spans="1:5" x14ac:dyDescent="0.25">
      <c r="A3775">
        <v>39374</v>
      </c>
      <c r="B3775" t="s">
        <v>10787</v>
      </c>
      <c r="C3775" t="s">
        <v>330</v>
      </c>
      <c r="D3775" t="s">
        <v>331</v>
      </c>
      <c r="E3775" s="277">
        <v>135</v>
      </c>
    </row>
    <row r="3776" spans="1:5" x14ac:dyDescent="0.25">
      <c r="A3776">
        <v>1082</v>
      </c>
      <c r="B3776" t="s">
        <v>10788</v>
      </c>
      <c r="C3776" t="s">
        <v>330</v>
      </c>
      <c r="D3776" t="s">
        <v>332</v>
      </c>
      <c r="E3776" s="277">
        <v>130.13</v>
      </c>
    </row>
    <row r="3777" spans="1:5" x14ac:dyDescent="0.25">
      <c r="A3777">
        <v>12316</v>
      </c>
      <c r="B3777" t="s">
        <v>10789</v>
      </c>
      <c r="C3777" t="s">
        <v>330</v>
      </c>
      <c r="D3777" t="s">
        <v>332</v>
      </c>
      <c r="E3777" s="277">
        <v>59.64</v>
      </c>
    </row>
    <row r="3778" spans="1:5" x14ac:dyDescent="0.25">
      <c r="A3778">
        <v>12317</v>
      </c>
      <c r="B3778" t="s">
        <v>10790</v>
      </c>
      <c r="C3778" t="s">
        <v>330</v>
      </c>
      <c r="D3778" t="s">
        <v>332</v>
      </c>
      <c r="E3778" s="277">
        <v>71.12</v>
      </c>
    </row>
    <row r="3779" spans="1:5" x14ac:dyDescent="0.25">
      <c r="A3779">
        <v>12318</v>
      </c>
      <c r="B3779" t="s">
        <v>10791</v>
      </c>
      <c r="C3779" t="s">
        <v>330</v>
      </c>
      <c r="D3779" t="s">
        <v>332</v>
      </c>
      <c r="E3779" s="277">
        <v>81.93</v>
      </c>
    </row>
    <row r="3780" spans="1:5" x14ac:dyDescent="0.25">
      <c r="A3780">
        <v>5104</v>
      </c>
      <c r="B3780" t="s">
        <v>10792</v>
      </c>
      <c r="C3780" t="s">
        <v>336</v>
      </c>
      <c r="D3780" t="s">
        <v>334</v>
      </c>
      <c r="E3780" s="277">
        <v>67.52</v>
      </c>
    </row>
    <row r="3781" spans="1:5" x14ac:dyDescent="0.25">
      <c r="A3781">
        <v>44530</v>
      </c>
      <c r="B3781" t="s">
        <v>10793</v>
      </c>
      <c r="C3781" t="s">
        <v>330</v>
      </c>
      <c r="D3781" t="s">
        <v>332</v>
      </c>
      <c r="E3781" s="277">
        <v>45.5</v>
      </c>
    </row>
    <row r="3782" spans="1:5" x14ac:dyDescent="0.25">
      <c r="A3782">
        <v>2710</v>
      </c>
      <c r="B3782" t="s">
        <v>10794</v>
      </c>
      <c r="C3782" t="s">
        <v>330</v>
      </c>
      <c r="D3782" t="s">
        <v>332</v>
      </c>
      <c r="E3782" s="277">
        <v>36.33</v>
      </c>
    </row>
    <row r="3783" spans="1:5" x14ac:dyDescent="0.25">
      <c r="A3783">
        <v>14575</v>
      </c>
      <c r="B3783" t="s">
        <v>10795</v>
      </c>
      <c r="C3783" t="s">
        <v>330</v>
      </c>
      <c r="D3783" t="s">
        <v>334</v>
      </c>
      <c r="E3783" s="278">
        <v>5870216.3399999999</v>
      </c>
    </row>
    <row r="3784" spans="1:5" x14ac:dyDescent="0.25">
      <c r="A3784">
        <v>20043</v>
      </c>
      <c r="B3784" t="s">
        <v>13061</v>
      </c>
      <c r="C3784" t="s">
        <v>330</v>
      </c>
      <c r="D3784" t="s">
        <v>332</v>
      </c>
      <c r="E3784" s="277">
        <v>9.1300000000000008</v>
      </c>
    </row>
    <row r="3785" spans="1:5" x14ac:dyDescent="0.25">
      <c r="A3785">
        <v>20044</v>
      </c>
      <c r="B3785" t="s">
        <v>13062</v>
      </c>
      <c r="C3785" t="s">
        <v>330</v>
      </c>
      <c r="D3785" t="s">
        <v>332</v>
      </c>
      <c r="E3785" s="277">
        <v>10.59</v>
      </c>
    </row>
    <row r="3786" spans="1:5" x14ac:dyDescent="0.25">
      <c r="A3786">
        <v>20042</v>
      </c>
      <c r="B3786" t="s">
        <v>13063</v>
      </c>
      <c r="C3786" t="s">
        <v>330</v>
      </c>
      <c r="D3786" t="s">
        <v>332</v>
      </c>
      <c r="E3786" s="277">
        <v>7.92</v>
      </c>
    </row>
    <row r="3787" spans="1:5" x14ac:dyDescent="0.25">
      <c r="A3787">
        <v>20046</v>
      </c>
      <c r="B3787" t="s">
        <v>13064</v>
      </c>
      <c r="C3787" t="s">
        <v>330</v>
      </c>
      <c r="D3787" t="s">
        <v>332</v>
      </c>
      <c r="E3787" s="277">
        <v>18.75</v>
      </c>
    </row>
    <row r="3788" spans="1:5" x14ac:dyDescent="0.25">
      <c r="A3788">
        <v>20047</v>
      </c>
      <c r="B3788" t="s">
        <v>13065</v>
      </c>
      <c r="C3788" t="s">
        <v>330</v>
      </c>
      <c r="D3788" t="s">
        <v>332</v>
      </c>
      <c r="E3788" s="277">
        <v>56.24</v>
      </c>
    </row>
    <row r="3789" spans="1:5" x14ac:dyDescent="0.25">
      <c r="A3789">
        <v>20045</v>
      </c>
      <c r="B3789" t="s">
        <v>13066</v>
      </c>
      <c r="C3789" t="s">
        <v>330</v>
      </c>
      <c r="D3789" t="s">
        <v>332</v>
      </c>
      <c r="E3789" s="277">
        <v>9.49</v>
      </c>
    </row>
    <row r="3790" spans="1:5" x14ac:dyDescent="0.25">
      <c r="A3790">
        <v>20972</v>
      </c>
      <c r="B3790" t="s">
        <v>10796</v>
      </c>
      <c r="C3790" t="s">
        <v>330</v>
      </c>
      <c r="D3790" t="s">
        <v>334</v>
      </c>
      <c r="E3790" s="277">
        <v>205.71</v>
      </c>
    </row>
    <row r="3791" spans="1:5" x14ac:dyDescent="0.25">
      <c r="A3791">
        <v>11321</v>
      </c>
      <c r="B3791" t="s">
        <v>10797</v>
      </c>
      <c r="C3791" t="s">
        <v>330</v>
      </c>
      <c r="D3791" t="s">
        <v>334</v>
      </c>
      <c r="E3791" s="277">
        <v>31.02</v>
      </c>
    </row>
    <row r="3792" spans="1:5" x14ac:dyDescent="0.25">
      <c r="A3792">
        <v>11323</v>
      </c>
      <c r="B3792" t="s">
        <v>10798</v>
      </c>
      <c r="C3792" t="s">
        <v>330</v>
      </c>
      <c r="D3792" t="s">
        <v>334</v>
      </c>
      <c r="E3792" s="277">
        <v>35.68</v>
      </c>
    </row>
    <row r="3793" spans="1:5" x14ac:dyDescent="0.25">
      <c r="A3793">
        <v>20327</v>
      </c>
      <c r="B3793" t="s">
        <v>10799</v>
      </c>
      <c r="C3793" t="s">
        <v>330</v>
      </c>
      <c r="D3793" t="s">
        <v>334</v>
      </c>
      <c r="E3793" s="277">
        <v>20.239999999999998</v>
      </c>
    </row>
    <row r="3794" spans="1:5" x14ac:dyDescent="0.25">
      <c r="A3794">
        <v>13390</v>
      </c>
      <c r="B3794" t="s">
        <v>10800</v>
      </c>
      <c r="C3794" t="s">
        <v>330</v>
      </c>
      <c r="D3794" t="s">
        <v>332</v>
      </c>
      <c r="E3794" s="277">
        <v>75.27</v>
      </c>
    </row>
    <row r="3795" spans="1:5" x14ac:dyDescent="0.25">
      <c r="A3795">
        <v>6034</v>
      </c>
      <c r="B3795" t="s">
        <v>10801</v>
      </c>
      <c r="C3795" t="s">
        <v>330</v>
      </c>
      <c r="D3795" t="s">
        <v>332</v>
      </c>
      <c r="E3795" s="277">
        <v>8.26</v>
      </c>
    </row>
    <row r="3796" spans="1:5" x14ac:dyDescent="0.25">
      <c r="A3796">
        <v>6036</v>
      </c>
      <c r="B3796" t="s">
        <v>10802</v>
      </c>
      <c r="C3796" t="s">
        <v>330</v>
      </c>
      <c r="D3796" t="s">
        <v>332</v>
      </c>
      <c r="E3796" s="277">
        <v>11.26</v>
      </c>
    </row>
    <row r="3797" spans="1:5" x14ac:dyDescent="0.25">
      <c r="A3797">
        <v>6031</v>
      </c>
      <c r="B3797" t="s">
        <v>10803</v>
      </c>
      <c r="C3797" t="s">
        <v>330</v>
      </c>
      <c r="D3797" t="s">
        <v>331</v>
      </c>
      <c r="E3797" s="277">
        <v>13.23</v>
      </c>
    </row>
    <row r="3798" spans="1:5" x14ac:dyDescent="0.25">
      <c r="A3798">
        <v>6029</v>
      </c>
      <c r="B3798" t="s">
        <v>10804</v>
      </c>
      <c r="C3798" t="s">
        <v>330</v>
      </c>
      <c r="D3798" t="s">
        <v>332</v>
      </c>
      <c r="E3798" s="277">
        <v>13.37</v>
      </c>
    </row>
    <row r="3799" spans="1:5" x14ac:dyDescent="0.25">
      <c r="A3799">
        <v>6033</v>
      </c>
      <c r="B3799" t="s">
        <v>10805</v>
      </c>
      <c r="C3799" t="s">
        <v>330</v>
      </c>
      <c r="D3799" t="s">
        <v>332</v>
      </c>
      <c r="E3799" s="277">
        <v>17.62</v>
      </c>
    </row>
    <row r="3800" spans="1:5" x14ac:dyDescent="0.25">
      <c r="A3800">
        <v>11672</v>
      </c>
      <c r="B3800" t="s">
        <v>10806</v>
      </c>
      <c r="C3800" t="s">
        <v>330</v>
      </c>
      <c r="D3800" t="s">
        <v>332</v>
      </c>
      <c r="E3800" s="277">
        <v>38.33</v>
      </c>
    </row>
    <row r="3801" spans="1:5" x14ac:dyDescent="0.25">
      <c r="A3801">
        <v>11669</v>
      </c>
      <c r="B3801" t="s">
        <v>10807</v>
      </c>
      <c r="C3801" t="s">
        <v>330</v>
      </c>
      <c r="D3801" t="s">
        <v>332</v>
      </c>
      <c r="E3801" s="277">
        <v>36.5</v>
      </c>
    </row>
    <row r="3802" spans="1:5" x14ac:dyDescent="0.25">
      <c r="A3802">
        <v>11670</v>
      </c>
      <c r="B3802" t="s">
        <v>10808</v>
      </c>
      <c r="C3802" t="s">
        <v>330</v>
      </c>
      <c r="D3802" t="s">
        <v>332</v>
      </c>
      <c r="E3802" s="277">
        <v>13.98</v>
      </c>
    </row>
    <row r="3803" spans="1:5" x14ac:dyDescent="0.25">
      <c r="A3803">
        <v>20055</v>
      </c>
      <c r="B3803" t="s">
        <v>10809</v>
      </c>
      <c r="C3803" t="s">
        <v>330</v>
      </c>
      <c r="D3803" t="s">
        <v>332</v>
      </c>
      <c r="E3803" s="277">
        <v>27.34</v>
      </c>
    </row>
    <row r="3804" spans="1:5" x14ac:dyDescent="0.25">
      <c r="A3804">
        <v>11671</v>
      </c>
      <c r="B3804" t="s">
        <v>10810</v>
      </c>
      <c r="C3804" t="s">
        <v>330</v>
      </c>
      <c r="D3804" t="s">
        <v>332</v>
      </c>
      <c r="E3804" s="277">
        <v>58.66</v>
      </c>
    </row>
    <row r="3805" spans="1:5" x14ac:dyDescent="0.25">
      <c r="A3805">
        <v>6032</v>
      </c>
      <c r="B3805" t="s">
        <v>10811</v>
      </c>
      <c r="C3805" t="s">
        <v>330</v>
      </c>
      <c r="D3805" t="s">
        <v>332</v>
      </c>
      <c r="E3805" s="277">
        <v>16.75</v>
      </c>
    </row>
    <row r="3806" spans="1:5" x14ac:dyDescent="0.25">
      <c r="A3806">
        <v>11673</v>
      </c>
      <c r="B3806" t="s">
        <v>10812</v>
      </c>
      <c r="C3806" t="s">
        <v>330</v>
      </c>
      <c r="D3806" t="s">
        <v>332</v>
      </c>
      <c r="E3806" s="277">
        <v>13.19</v>
      </c>
    </row>
    <row r="3807" spans="1:5" x14ac:dyDescent="0.25">
      <c r="A3807">
        <v>11674</v>
      </c>
      <c r="B3807" t="s">
        <v>10813</v>
      </c>
      <c r="C3807" t="s">
        <v>330</v>
      </c>
      <c r="D3807" t="s">
        <v>332</v>
      </c>
      <c r="E3807" s="277">
        <v>16.989999999999998</v>
      </c>
    </row>
    <row r="3808" spans="1:5" x14ac:dyDescent="0.25">
      <c r="A3808">
        <v>11675</v>
      </c>
      <c r="B3808" t="s">
        <v>10814</v>
      </c>
      <c r="C3808" t="s">
        <v>330</v>
      </c>
      <c r="D3808" t="s">
        <v>332</v>
      </c>
      <c r="E3808" s="277">
        <v>26.97</v>
      </c>
    </row>
    <row r="3809" spans="1:5" x14ac:dyDescent="0.25">
      <c r="A3809">
        <v>11676</v>
      </c>
      <c r="B3809" t="s">
        <v>10815</v>
      </c>
      <c r="C3809" t="s">
        <v>330</v>
      </c>
      <c r="D3809" t="s">
        <v>332</v>
      </c>
      <c r="E3809" s="277">
        <v>36.08</v>
      </c>
    </row>
    <row r="3810" spans="1:5" x14ac:dyDescent="0.25">
      <c r="A3810">
        <v>11677</v>
      </c>
      <c r="B3810" t="s">
        <v>10816</v>
      </c>
      <c r="C3810" t="s">
        <v>330</v>
      </c>
      <c r="D3810" t="s">
        <v>332</v>
      </c>
      <c r="E3810" s="277">
        <v>37.26</v>
      </c>
    </row>
    <row r="3811" spans="1:5" x14ac:dyDescent="0.25">
      <c r="A3811">
        <v>11678</v>
      </c>
      <c r="B3811" t="s">
        <v>10817</v>
      </c>
      <c r="C3811" t="s">
        <v>330</v>
      </c>
      <c r="D3811" t="s">
        <v>332</v>
      </c>
      <c r="E3811" s="277">
        <v>68.239999999999995</v>
      </c>
    </row>
    <row r="3812" spans="1:5" x14ac:dyDescent="0.25">
      <c r="A3812">
        <v>6038</v>
      </c>
      <c r="B3812" t="s">
        <v>10818</v>
      </c>
      <c r="C3812" t="s">
        <v>330</v>
      </c>
      <c r="D3812" t="s">
        <v>332</v>
      </c>
      <c r="E3812" s="277">
        <v>4.33</v>
      </c>
    </row>
    <row r="3813" spans="1:5" x14ac:dyDescent="0.25">
      <c r="A3813">
        <v>11718</v>
      </c>
      <c r="B3813" t="s">
        <v>10819</v>
      </c>
      <c r="C3813" t="s">
        <v>330</v>
      </c>
      <c r="D3813" t="s">
        <v>332</v>
      </c>
      <c r="E3813" s="277">
        <v>12.34</v>
      </c>
    </row>
    <row r="3814" spans="1:5" x14ac:dyDescent="0.25">
      <c r="A3814">
        <v>6037</v>
      </c>
      <c r="B3814" t="s">
        <v>10820</v>
      </c>
      <c r="C3814" t="s">
        <v>330</v>
      </c>
      <c r="D3814" t="s">
        <v>332</v>
      </c>
      <c r="E3814" s="277">
        <v>9</v>
      </c>
    </row>
    <row r="3815" spans="1:5" x14ac:dyDescent="0.25">
      <c r="A3815">
        <v>11719</v>
      </c>
      <c r="B3815" t="s">
        <v>10821</v>
      </c>
      <c r="C3815" t="s">
        <v>330</v>
      </c>
      <c r="D3815" t="s">
        <v>332</v>
      </c>
      <c r="E3815" s="277">
        <v>10.01</v>
      </c>
    </row>
    <row r="3816" spans="1:5" x14ac:dyDescent="0.25">
      <c r="A3816">
        <v>6019</v>
      </c>
      <c r="B3816" t="s">
        <v>10822</v>
      </c>
      <c r="C3816" t="s">
        <v>330</v>
      </c>
      <c r="D3816" t="s">
        <v>332</v>
      </c>
      <c r="E3816" s="277">
        <v>56.46</v>
      </c>
    </row>
    <row r="3817" spans="1:5" x14ac:dyDescent="0.25">
      <c r="A3817">
        <v>6010</v>
      </c>
      <c r="B3817" t="s">
        <v>10823</v>
      </c>
      <c r="C3817" t="s">
        <v>330</v>
      </c>
      <c r="D3817" t="s">
        <v>332</v>
      </c>
      <c r="E3817" s="277">
        <v>97.15</v>
      </c>
    </row>
    <row r="3818" spans="1:5" x14ac:dyDescent="0.25">
      <c r="A3818">
        <v>6017</v>
      </c>
      <c r="B3818" t="s">
        <v>10824</v>
      </c>
      <c r="C3818" t="s">
        <v>330</v>
      </c>
      <c r="D3818" t="s">
        <v>332</v>
      </c>
      <c r="E3818" s="277">
        <v>76.95</v>
      </c>
    </row>
    <row r="3819" spans="1:5" x14ac:dyDescent="0.25">
      <c r="A3819">
        <v>6020</v>
      </c>
      <c r="B3819" t="s">
        <v>10825</v>
      </c>
      <c r="C3819" t="s">
        <v>330</v>
      </c>
      <c r="D3819" t="s">
        <v>332</v>
      </c>
      <c r="E3819" s="277">
        <v>33.909999999999997</v>
      </c>
    </row>
    <row r="3820" spans="1:5" x14ac:dyDescent="0.25">
      <c r="A3820">
        <v>6028</v>
      </c>
      <c r="B3820" t="s">
        <v>10826</v>
      </c>
      <c r="C3820" t="s">
        <v>330</v>
      </c>
      <c r="D3820" t="s">
        <v>332</v>
      </c>
      <c r="E3820" s="277">
        <v>135.32</v>
      </c>
    </row>
    <row r="3821" spans="1:5" x14ac:dyDescent="0.25">
      <c r="A3821">
        <v>6011</v>
      </c>
      <c r="B3821" t="s">
        <v>10827</v>
      </c>
      <c r="C3821" t="s">
        <v>330</v>
      </c>
      <c r="D3821" t="s">
        <v>332</v>
      </c>
      <c r="E3821" s="277">
        <v>280.64999999999998</v>
      </c>
    </row>
    <row r="3822" spans="1:5" x14ac:dyDescent="0.25">
      <c r="A3822">
        <v>6012</v>
      </c>
      <c r="B3822" t="s">
        <v>10828</v>
      </c>
      <c r="C3822" t="s">
        <v>330</v>
      </c>
      <c r="D3822" t="s">
        <v>332</v>
      </c>
      <c r="E3822" s="277">
        <v>339.77</v>
      </c>
    </row>
    <row r="3823" spans="1:5" x14ac:dyDescent="0.25">
      <c r="A3823">
        <v>6016</v>
      </c>
      <c r="B3823" t="s">
        <v>10829</v>
      </c>
      <c r="C3823" t="s">
        <v>330</v>
      </c>
      <c r="D3823" t="s">
        <v>332</v>
      </c>
      <c r="E3823" s="277">
        <v>35.770000000000003</v>
      </c>
    </row>
    <row r="3824" spans="1:5" x14ac:dyDescent="0.25">
      <c r="A3824">
        <v>6027</v>
      </c>
      <c r="B3824" t="s">
        <v>10830</v>
      </c>
      <c r="C3824" t="s">
        <v>330</v>
      </c>
      <c r="D3824" t="s">
        <v>332</v>
      </c>
      <c r="E3824" s="277">
        <v>707.97</v>
      </c>
    </row>
    <row r="3825" spans="1:5" x14ac:dyDescent="0.25">
      <c r="A3825">
        <v>6013</v>
      </c>
      <c r="B3825" t="s">
        <v>10831</v>
      </c>
      <c r="C3825" t="s">
        <v>330</v>
      </c>
      <c r="D3825" t="s">
        <v>332</v>
      </c>
      <c r="E3825" s="277">
        <v>106.83</v>
      </c>
    </row>
    <row r="3826" spans="1:5" x14ac:dyDescent="0.25">
      <c r="A3826">
        <v>6015</v>
      </c>
      <c r="B3826" t="s">
        <v>10832</v>
      </c>
      <c r="C3826" t="s">
        <v>330</v>
      </c>
      <c r="D3826" t="s">
        <v>332</v>
      </c>
      <c r="E3826" s="277">
        <v>155.35</v>
      </c>
    </row>
    <row r="3827" spans="1:5" x14ac:dyDescent="0.25">
      <c r="A3827">
        <v>6014</v>
      </c>
      <c r="B3827" t="s">
        <v>10833</v>
      </c>
      <c r="C3827" t="s">
        <v>330</v>
      </c>
      <c r="D3827" t="s">
        <v>332</v>
      </c>
      <c r="E3827" s="277">
        <v>148.53</v>
      </c>
    </row>
    <row r="3828" spans="1:5" x14ac:dyDescent="0.25">
      <c r="A3828">
        <v>6006</v>
      </c>
      <c r="B3828" t="s">
        <v>10834</v>
      </c>
      <c r="C3828" t="s">
        <v>330</v>
      </c>
      <c r="D3828" t="s">
        <v>332</v>
      </c>
      <c r="E3828" s="277">
        <v>77.36</v>
      </c>
    </row>
    <row r="3829" spans="1:5" x14ac:dyDescent="0.25">
      <c r="A3829">
        <v>6005</v>
      </c>
      <c r="B3829" t="s">
        <v>10835</v>
      </c>
      <c r="C3829" t="s">
        <v>330</v>
      </c>
      <c r="D3829" t="s">
        <v>331</v>
      </c>
      <c r="E3829" s="277">
        <v>87.27</v>
      </c>
    </row>
    <row r="3830" spans="1:5" x14ac:dyDescent="0.25">
      <c r="A3830">
        <v>11756</v>
      </c>
      <c r="B3830" t="s">
        <v>10836</v>
      </c>
      <c r="C3830" t="s">
        <v>330</v>
      </c>
      <c r="D3830" t="s">
        <v>332</v>
      </c>
      <c r="E3830" s="277">
        <v>41.68</v>
      </c>
    </row>
    <row r="3831" spans="1:5" x14ac:dyDescent="0.25">
      <c r="A3831">
        <v>10904</v>
      </c>
      <c r="B3831" t="s">
        <v>10837</v>
      </c>
      <c r="C3831" t="s">
        <v>330</v>
      </c>
      <c r="D3831" t="s">
        <v>334</v>
      </c>
      <c r="E3831" s="277">
        <v>288</v>
      </c>
    </row>
    <row r="3832" spans="1:5" x14ac:dyDescent="0.25">
      <c r="A3832">
        <v>11752</v>
      </c>
      <c r="B3832" t="s">
        <v>10838</v>
      </c>
      <c r="C3832" t="s">
        <v>330</v>
      </c>
      <c r="D3832" t="s">
        <v>332</v>
      </c>
      <c r="E3832" s="277">
        <v>24.03</v>
      </c>
    </row>
    <row r="3833" spans="1:5" x14ac:dyDescent="0.25">
      <c r="A3833">
        <v>11753</v>
      </c>
      <c r="B3833" t="s">
        <v>10839</v>
      </c>
      <c r="C3833" t="s">
        <v>330</v>
      </c>
      <c r="D3833" t="s">
        <v>332</v>
      </c>
      <c r="E3833" s="277">
        <v>28.69</v>
      </c>
    </row>
    <row r="3834" spans="1:5" x14ac:dyDescent="0.25">
      <c r="A3834">
        <v>6021</v>
      </c>
      <c r="B3834" t="s">
        <v>10840</v>
      </c>
      <c r="C3834" t="s">
        <v>330</v>
      </c>
      <c r="D3834" t="s">
        <v>332</v>
      </c>
      <c r="E3834" s="277">
        <v>79.63</v>
      </c>
    </row>
    <row r="3835" spans="1:5" x14ac:dyDescent="0.25">
      <c r="A3835">
        <v>6024</v>
      </c>
      <c r="B3835" t="s">
        <v>10841</v>
      </c>
      <c r="C3835" t="s">
        <v>330</v>
      </c>
      <c r="D3835" t="s">
        <v>332</v>
      </c>
      <c r="E3835" s="277">
        <v>82.31</v>
      </c>
    </row>
    <row r="3836" spans="1:5" x14ac:dyDescent="0.25">
      <c r="A3836">
        <v>38379</v>
      </c>
      <c r="B3836" t="s">
        <v>10842</v>
      </c>
      <c r="C3836" t="s">
        <v>335</v>
      </c>
      <c r="D3836" t="s">
        <v>332</v>
      </c>
      <c r="E3836" s="277">
        <v>57.68</v>
      </c>
    </row>
    <row r="3837" spans="1:5" x14ac:dyDescent="0.25">
      <c r="A3837">
        <v>13897</v>
      </c>
      <c r="B3837" t="s">
        <v>10843</v>
      </c>
      <c r="C3837" t="s">
        <v>330</v>
      </c>
      <c r="D3837" t="s">
        <v>334</v>
      </c>
      <c r="E3837" s="278">
        <v>6517.88</v>
      </c>
    </row>
    <row r="3838" spans="1:5" x14ac:dyDescent="0.25">
      <c r="A3838">
        <v>10640</v>
      </c>
      <c r="B3838" t="s">
        <v>10844</v>
      </c>
      <c r="C3838" t="s">
        <v>330</v>
      </c>
      <c r="D3838" t="s">
        <v>334</v>
      </c>
      <c r="E3838" s="278">
        <v>14116.35</v>
      </c>
    </row>
    <row r="3839" spans="1:5" x14ac:dyDescent="0.25">
      <c r="A3839">
        <v>34357</v>
      </c>
      <c r="B3839" t="s">
        <v>10845</v>
      </c>
      <c r="C3839" t="s">
        <v>336</v>
      </c>
      <c r="D3839" t="s">
        <v>332</v>
      </c>
      <c r="E3839" s="277">
        <v>4.4000000000000004</v>
      </c>
    </row>
    <row r="3840" spans="1:5" x14ac:dyDescent="0.25">
      <c r="A3840">
        <v>37329</v>
      </c>
      <c r="B3840" t="s">
        <v>10846</v>
      </c>
      <c r="C3840" t="s">
        <v>336</v>
      </c>
      <c r="D3840" t="s">
        <v>332</v>
      </c>
      <c r="E3840" s="277">
        <v>92.75</v>
      </c>
    </row>
    <row r="3841" spans="1:5" x14ac:dyDescent="0.25">
      <c r="A3841">
        <v>2510</v>
      </c>
      <c r="B3841" t="s">
        <v>10847</v>
      </c>
      <c r="C3841" t="s">
        <v>330</v>
      </c>
      <c r="D3841" t="s">
        <v>332</v>
      </c>
      <c r="E3841" s="277">
        <v>18.850000000000001</v>
      </c>
    </row>
    <row r="3842" spans="1:5" x14ac:dyDescent="0.25">
      <c r="A3842">
        <v>12359</v>
      </c>
      <c r="B3842" t="s">
        <v>10848</v>
      </c>
      <c r="C3842" t="s">
        <v>330</v>
      </c>
      <c r="D3842" t="s">
        <v>332</v>
      </c>
      <c r="E3842" s="277">
        <v>95.98</v>
      </c>
    </row>
    <row r="3843" spans="1:5" x14ac:dyDescent="0.25">
      <c r="A3843">
        <v>7353</v>
      </c>
      <c r="B3843" t="s">
        <v>10849</v>
      </c>
      <c r="C3843" t="s">
        <v>337</v>
      </c>
      <c r="D3843" t="s">
        <v>332</v>
      </c>
      <c r="E3843" s="277">
        <v>30.65</v>
      </c>
    </row>
    <row r="3844" spans="1:5" x14ac:dyDescent="0.25">
      <c r="A3844">
        <v>36144</v>
      </c>
      <c r="B3844" t="s">
        <v>10850</v>
      </c>
      <c r="C3844" t="s">
        <v>330</v>
      </c>
      <c r="D3844" t="s">
        <v>332</v>
      </c>
      <c r="E3844" s="277">
        <v>1.38</v>
      </c>
    </row>
    <row r="3845" spans="1:5" x14ac:dyDescent="0.25">
      <c r="A3845">
        <v>10518</v>
      </c>
      <c r="B3845" t="s">
        <v>10851</v>
      </c>
      <c r="C3845" t="s">
        <v>330</v>
      </c>
      <c r="D3845" t="s">
        <v>334</v>
      </c>
      <c r="E3845" s="277">
        <v>126.02</v>
      </c>
    </row>
    <row r="3846" spans="1:5" x14ac:dyDescent="0.25">
      <c r="A3846">
        <v>36530</v>
      </c>
      <c r="B3846" t="s">
        <v>10852</v>
      </c>
      <c r="C3846" t="s">
        <v>330</v>
      </c>
      <c r="D3846" t="s">
        <v>334</v>
      </c>
      <c r="E3846" s="278">
        <v>428707.3</v>
      </c>
    </row>
    <row r="3847" spans="1:5" x14ac:dyDescent="0.25">
      <c r="A3847">
        <v>6046</v>
      </c>
      <c r="B3847" t="s">
        <v>10853</v>
      </c>
      <c r="C3847" t="s">
        <v>330</v>
      </c>
      <c r="D3847" t="s">
        <v>334</v>
      </c>
      <c r="E3847" s="278">
        <v>465000</v>
      </c>
    </row>
    <row r="3848" spans="1:5" x14ac:dyDescent="0.25">
      <c r="A3848">
        <v>36531</v>
      </c>
      <c r="B3848" t="s">
        <v>10854</v>
      </c>
      <c r="C3848" t="s">
        <v>330</v>
      </c>
      <c r="D3848" t="s">
        <v>334</v>
      </c>
      <c r="E3848" s="278">
        <v>482012.15999999997</v>
      </c>
    </row>
    <row r="3849" spans="1:5" x14ac:dyDescent="0.25">
      <c r="A3849">
        <v>34684</v>
      </c>
      <c r="B3849" t="s">
        <v>10855</v>
      </c>
      <c r="C3849" t="s">
        <v>333</v>
      </c>
      <c r="D3849" t="s">
        <v>334</v>
      </c>
      <c r="E3849" s="277">
        <v>283.82</v>
      </c>
    </row>
    <row r="3850" spans="1:5" x14ac:dyDescent="0.25">
      <c r="A3850">
        <v>34683</v>
      </c>
      <c r="B3850" t="s">
        <v>10856</v>
      </c>
      <c r="C3850" t="s">
        <v>333</v>
      </c>
      <c r="D3850" t="s">
        <v>334</v>
      </c>
      <c r="E3850" s="277">
        <v>177.39</v>
      </c>
    </row>
    <row r="3851" spans="1:5" x14ac:dyDescent="0.25">
      <c r="A3851">
        <v>533</v>
      </c>
      <c r="B3851" t="s">
        <v>10857</v>
      </c>
      <c r="C3851" t="s">
        <v>333</v>
      </c>
      <c r="D3851" t="s">
        <v>332</v>
      </c>
      <c r="E3851" s="277">
        <v>19.71</v>
      </c>
    </row>
    <row r="3852" spans="1:5" x14ac:dyDescent="0.25">
      <c r="A3852">
        <v>10515</v>
      </c>
      <c r="B3852" t="s">
        <v>10858</v>
      </c>
      <c r="C3852" t="s">
        <v>333</v>
      </c>
      <c r="D3852" t="s">
        <v>332</v>
      </c>
      <c r="E3852" s="277">
        <v>37.18</v>
      </c>
    </row>
    <row r="3853" spans="1:5" x14ac:dyDescent="0.25">
      <c r="A3853">
        <v>536</v>
      </c>
      <c r="B3853" t="s">
        <v>10859</v>
      </c>
      <c r="C3853" t="s">
        <v>333</v>
      </c>
      <c r="D3853" t="s">
        <v>331</v>
      </c>
      <c r="E3853" s="277">
        <v>26.9</v>
      </c>
    </row>
    <row r="3854" spans="1:5" x14ac:dyDescent="0.25">
      <c r="A3854">
        <v>153</v>
      </c>
      <c r="B3854" t="s">
        <v>10860</v>
      </c>
      <c r="C3854" t="s">
        <v>337</v>
      </c>
      <c r="D3854" t="s">
        <v>332</v>
      </c>
      <c r="E3854" s="277">
        <v>111.82</v>
      </c>
    </row>
    <row r="3855" spans="1:5" x14ac:dyDescent="0.25">
      <c r="A3855">
        <v>34682</v>
      </c>
      <c r="B3855" t="s">
        <v>10861</v>
      </c>
      <c r="C3855" t="s">
        <v>333</v>
      </c>
      <c r="D3855" t="s">
        <v>334</v>
      </c>
      <c r="E3855" s="277">
        <v>135.65</v>
      </c>
    </row>
    <row r="3856" spans="1:5" x14ac:dyDescent="0.25">
      <c r="A3856">
        <v>20205</v>
      </c>
      <c r="B3856" t="s">
        <v>10862</v>
      </c>
      <c r="C3856" t="s">
        <v>335</v>
      </c>
      <c r="D3856" t="s">
        <v>332</v>
      </c>
      <c r="E3856" s="277">
        <v>3.49</v>
      </c>
    </row>
    <row r="3857" spans="1:5" x14ac:dyDescent="0.25">
      <c r="A3857">
        <v>4412</v>
      </c>
      <c r="B3857" t="s">
        <v>10863</v>
      </c>
      <c r="C3857" t="s">
        <v>335</v>
      </c>
      <c r="D3857" t="s">
        <v>332</v>
      </c>
      <c r="E3857" s="277">
        <v>2.09</v>
      </c>
    </row>
    <row r="3858" spans="1:5" x14ac:dyDescent="0.25">
      <c r="A3858">
        <v>4408</v>
      </c>
      <c r="B3858" t="s">
        <v>10864</v>
      </c>
      <c r="C3858" t="s">
        <v>335</v>
      </c>
      <c r="D3858" t="s">
        <v>332</v>
      </c>
      <c r="E3858" s="277">
        <v>2.61</v>
      </c>
    </row>
    <row r="3859" spans="1:5" x14ac:dyDescent="0.25">
      <c r="A3859">
        <v>36250</v>
      </c>
      <c r="B3859" t="s">
        <v>10865</v>
      </c>
      <c r="C3859" t="s">
        <v>335</v>
      </c>
      <c r="D3859" t="s">
        <v>332</v>
      </c>
      <c r="E3859" s="277">
        <v>3.85</v>
      </c>
    </row>
    <row r="3860" spans="1:5" x14ac:dyDescent="0.25">
      <c r="A3860">
        <v>10857</v>
      </c>
      <c r="B3860" t="s">
        <v>10866</v>
      </c>
      <c r="C3860" t="s">
        <v>335</v>
      </c>
      <c r="D3860" t="s">
        <v>332</v>
      </c>
      <c r="E3860" s="277">
        <v>16.55</v>
      </c>
    </row>
    <row r="3861" spans="1:5" x14ac:dyDescent="0.25">
      <c r="A3861">
        <v>4803</v>
      </c>
      <c r="B3861" t="s">
        <v>10867</v>
      </c>
      <c r="C3861" t="s">
        <v>335</v>
      </c>
      <c r="D3861" t="s">
        <v>332</v>
      </c>
      <c r="E3861" s="277">
        <v>37.15</v>
      </c>
    </row>
    <row r="3862" spans="1:5" x14ac:dyDescent="0.25">
      <c r="A3862">
        <v>6186</v>
      </c>
      <c r="B3862" t="s">
        <v>10868</v>
      </c>
      <c r="C3862" t="s">
        <v>335</v>
      </c>
      <c r="D3862" t="s">
        <v>334</v>
      </c>
      <c r="E3862" s="277">
        <v>16.05</v>
      </c>
    </row>
    <row r="3863" spans="1:5" x14ac:dyDescent="0.25">
      <c r="A3863">
        <v>4829</v>
      </c>
      <c r="B3863" t="s">
        <v>10869</v>
      </c>
      <c r="C3863" t="s">
        <v>335</v>
      </c>
      <c r="D3863" t="s">
        <v>332</v>
      </c>
      <c r="E3863" s="277">
        <v>42.26</v>
      </c>
    </row>
    <row r="3864" spans="1:5" x14ac:dyDescent="0.25">
      <c r="A3864">
        <v>39829</v>
      </c>
      <c r="B3864" t="s">
        <v>10870</v>
      </c>
      <c r="C3864" t="s">
        <v>335</v>
      </c>
      <c r="D3864" t="s">
        <v>334</v>
      </c>
      <c r="E3864" s="277">
        <v>39.119999999999997</v>
      </c>
    </row>
    <row r="3865" spans="1:5" x14ac:dyDescent="0.25">
      <c r="A3865">
        <v>20231</v>
      </c>
      <c r="B3865" t="s">
        <v>10871</v>
      </c>
      <c r="C3865" t="s">
        <v>335</v>
      </c>
      <c r="D3865" t="s">
        <v>332</v>
      </c>
      <c r="E3865" s="277">
        <v>52.09</v>
      </c>
    </row>
    <row r="3866" spans="1:5" x14ac:dyDescent="0.25">
      <c r="A3866">
        <v>4804</v>
      </c>
      <c r="B3866" t="s">
        <v>10872</v>
      </c>
      <c r="C3866" t="s">
        <v>335</v>
      </c>
      <c r="D3866" t="s">
        <v>332</v>
      </c>
      <c r="E3866" s="277">
        <v>28.52</v>
      </c>
    </row>
    <row r="3867" spans="1:5" x14ac:dyDescent="0.25">
      <c r="A3867">
        <v>34680</v>
      </c>
      <c r="B3867" t="s">
        <v>10873</v>
      </c>
      <c r="C3867" t="s">
        <v>335</v>
      </c>
      <c r="D3867" t="s">
        <v>334</v>
      </c>
      <c r="E3867" s="277">
        <v>41.73</v>
      </c>
    </row>
    <row r="3868" spans="1:5" x14ac:dyDescent="0.25">
      <c r="A3868">
        <v>11573</v>
      </c>
      <c r="B3868" t="s">
        <v>10874</v>
      </c>
      <c r="C3868" t="s">
        <v>330</v>
      </c>
      <c r="D3868" t="s">
        <v>332</v>
      </c>
      <c r="E3868" s="277">
        <v>5.72</v>
      </c>
    </row>
    <row r="3869" spans="1:5" x14ac:dyDescent="0.25">
      <c r="A3869">
        <v>38401</v>
      </c>
      <c r="B3869" t="s">
        <v>10875</v>
      </c>
      <c r="C3869" t="s">
        <v>330</v>
      </c>
      <c r="D3869" t="s">
        <v>332</v>
      </c>
      <c r="E3869" s="277">
        <v>15.54</v>
      </c>
    </row>
    <row r="3870" spans="1:5" x14ac:dyDescent="0.25">
      <c r="A3870">
        <v>11575</v>
      </c>
      <c r="B3870" t="s">
        <v>10876</v>
      </c>
      <c r="C3870" t="s">
        <v>330</v>
      </c>
      <c r="D3870" t="s">
        <v>332</v>
      </c>
      <c r="E3870" s="277">
        <v>55.15</v>
      </c>
    </row>
    <row r="3871" spans="1:5" x14ac:dyDescent="0.25">
      <c r="A3871">
        <v>38179</v>
      </c>
      <c r="B3871" t="s">
        <v>10877</v>
      </c>
      <c r="C3871" t="s">
        <v>330</v>
      </c>
      <c r="D3871" t="s">
        <v>332</v>
      </c>
      <c r="E3871" s="277">
        <v>45.6</v>
      </c>
    </row>
    <row r="3872" spans="1:5" x14ac:dyDescent="0.25">
      <c r="A3872">
        <v>20256</v>
      </c>
      <c r="B3872" t="s">
        <v>10878</v>
      </c>
      <c r="C3872" t="s">
        <v>330</v>
      </c>
      <c r="D3872" t="s">
        <v>332</v>
      </c>
      <c r="E3872" s="277">
        <v>0.27</v>
      </c>
    </row>
    <row r="3873" spans="1:5" x14ac:dyDescent="0.25">
      <c r="A3873">
        <v>14511</v>
      </c>
      <c r="B3873" t="s">
        <v>10879</v>
      </c>
      <c r="C3873" t="s">
        <v>330</v>
      </c>
      <c r="D3873" t="s">
        <v>334</v>
      </c>
      <c r="E3873" s="278">
        <v>1013748.16</v>
      </c>
    </row>
    <row r="3874" spans="1:5" x14ac:dyDescent="0.25">
      <c r="A3874">
        <v>10642</v>
      </c>
      <c r="B3874" t="s">
        <v>10880</v>
      </c>
      <c r="C3874" t="s">
        <v>330</v>
      </c>
      <c r="D3874" t="s">
        <v>334</v>
      </c>
      <c r="E3874" s="278">
        <v>955000</v>
      </c>
    </row>
    <row r="3875" spans="1:5" x14ac:dyDescent="0.25">
      <c r="A3875">
        <v>14489</v>
      </c>
      <c r="B3875" t="s">
        <v>10881</v>
      </c>
      <c r="C3875" t="s">
        <v>330</v>
      </c>
      <c r="D3875" t="s">
        <v>334</v>
      </c>
      <c r="E3875" s="278">
        <v>847067.23</v>
      </c>
    </row>
    <row r="3876" spans="1:5" x14ac:dyDescent="0.25">
      <c r="A3876">
        <v>14513</v>
      </c>
      <c r="B3876" t="s">
        <v>10882</v>
      </c>
      <c r="C3876" t="s">
        <v>330</v>
      </c>
      <c r="D3876" t="s">
        <v>334</v>
      </c>
      <c r="E3876" s="278">
        <v>635320.53</v>
      </c>
    </row>
    <row r="3877" spans="1:5" x14ac:dyDescent="0.25">
      <c r="A3877">
        <v>13600</v>
      </c>
      <c r="B3877" t="s">
        <v>10883</v>
      </c>
      <c r="C3877" t="s">
        <v>330</v>
      </c>
      <c r="D3877" t="s">
        <v>334</v>
      </c>
      <c r="E3877" s="278">
        <v>819742.39</v>
      </c>
    </row>
    <row r="3878" spans="1:5" x14ac:dyDescent="0.25">
      <c r="A3878">
        <v>10646</v>
      </c>
      <c r="B3878" t="s">
        <v>10884</v>
      </c>
      <c r="C3878" t="s">
        <v>330</v>
      </c>
      <c r="D3878" t="s">
        <v>334</v>
      </c>
      <c r="E3878" s="278">
        <v>611063.32999999996</v>
      </c>
    </row>
    <row r="3879" spans="1:5" x14ac:dyDescent="0.25">
      <c r="A3879">
        <v>6070</v>
      </c>
      <c r="B3879" t="s">
        <v>10885</v>
      </c>
      <c r="C3879" t="s">
        <v>330</v>
      </c>
      <c r="D3879" t="s">
        <v>334</v>
      </c>
      <c r="E3879" s="278">
        <v>834942.84</v>
      </c>
    </row>
    <row r="3880" spans="1:5" x14ac:dyDescent="0.25">
      <c r="A3880">
        <v>6069</v>
      </c>
      <c r="B3880" t="s">
        <v>10886</v>
      </c>
      <c r="C3880" t="s">
        <v>330</v>
      </c>
      <c r="D3880" t="s">
        <v>334</v>
      </c>
      <c r="E3880" s="278">
        <v>184451.46</v>
      </c>
    </row>
    <row r="3881" spans="1:5" x14ac:dyDescent="0.25">
      <c r="A3881">
        <v>14626</v>
      </c>
      <c r="B3881" t="s">
        <v>10887</v>
      </c>
      <c r="C3881" t="s">
        <v>330</v>
      </c>
      <c r="D3881" t="s">
        <v>334</v>
      </c>
      <c r="E3881" s="278">
        <v>914071.46</v>
      </c>
    </row>
    <row r="3882" spans="1:5" x14ac:dyDescent="0.25">
      <c r="A3882">
        <v>6067</v>
      </c>
      <c r="B3882" t="s">
        <v>10888</v>
      </c>
      <c r="C3882" t="s">
        <v>330</v>
      </c>
      <c r="D3882" t="s">
        <v>334</v>
      </c>
      <c r="E3882" s="278">
        <v>750357.15</v>
      </c>
    </row>
    <row r="3883" spans="1:5" x14ac:dyDescent="0.25">
      <c r="A3883">
        <v>38393</v>
      </c>
      <c r="B3883" t="s">
        <v>10889</v>
      </c>
      <c r="C3883" t="s">
        <v>330</v>
      </c>
      <c r="D3883" t="s">
        <v>331</v>
      </c>
      <c r="E3883" s="277">
        <v>14.6</v>
      </c>
    </row>
    <row r="3884" spans="1:5" x14ac:dyDescent="0.25">
      <c r="A3884">
        <v>38390</v>
      </c>
      <c r="B3884" t="s">
        <v>10890</v>
      </c>
      <c r="C3884" t="s">
        <v>330</v>
      </c>
      <c r="D3884" t="s">
        <v>332</v>
      </c>
      <c r="E3884" s="277">
        <v>32.380000000000003</v>
      </c>
    </row>
    <row r="3885" spans="1:5" x14ac:dyDescent="0.25">
      <c r="A3885">
        <v>36532</v>
      </c>
      <c r="B3885" t="s">
        <v>10891</v>
      </c>
      <c r="C3885" t="s">
        <v>330</v>
      </c>
      <c r="D3885" t="s">
        <v>334</v>
      </c>
      <c r="E3885" s="278">
        <v>23696.39</v>
      </c>
    </row>
    <row r="3886" spans="1:5" x14ac:dyDescent="0.25">
      <c r="A3886">
        <v>11578</v>
      </c>
      <c r="B3886" t="s">
        <v>10892</v>
      </c>
      <c r="C3886" t="s">
        <v>330</v>
      </c>
      <c r="D3886" t="s">
        <v>332</v>
      </c>
      <c r="E3886" s="277">
        <v>11.9</v>
      </c>
    </row>
    <row r="3887" spans="1:5" x14ac:dyDescent="0.25">
      <c r="A3887">
        <v>11577</v>
      </c>
      <c r="B3887" t="s">
        <v>10893</v>
      </c>
      <c r="C3887" t="s">
        <v>330</v>
      </c>
      <c r="D3887" t="s">
        <v>332</v>
      </c>
      <c r="E3887" s="277">
        <v>11.36</v>
      </c>
    </row>
    <row r="3888" spans="1:5" x14ac:dyDescent="0.25">
      <c r="A3888">
        <v>42432</v>
      </c>
      <c r="B3888" t="s">
        <v>10894</v>
      </c>
      <c r="C3888" t="s">
        <v>330</v>
      </c>
      <c r="D3888" t="s">
        <v>334</v>
      </c>
      <c r="E3888" s="278">
        <v>2403.2800000000002</v>
      </c>
    </row>
    <row r="3889" spans="1:5" x14ac:dyDescent="0.25">
      <c r="A3889">
        <v>42437</v>
      </c>
      <c r="B3889" t="s">
        <v>10895</v>
      </c>
      <c r="C3889" t="s">
        <v>330</v>
      </c>
      <c r="D3889" t="s">
        <v>334</v>
      </c>
      <c r="E3889" s="278">
        <v>1827.13</v>
      </c>
    </row>
    <row r="3890" spans="1:5" x14ac:dyDescent="0.25">
      <c r="A3890">
        <v>1116</v>
      </c>
      <c r="B3890" t="s">
        <v>10896</v>
      </c>
      <c r="C3890" t="s">
        <v>335</v>
      </c>
      <c r="D3890" t="s">
        <v>334</v>
      </c>
      <c r="E3890" s="277">
        <v>21.3</v>
      </c>
    </row>
    <row r="3891" spans="1:5" x14ac:dyDescent="0.25">
      <c r="A3891">
        <v>1115</v>
      </c>
      <c r="B3891" t="s">
        <v>10897</v>
      </c>
      <c r="C3891" t="s">
        <v>335</v>
      </c>
      <c r="D3891" t="s">
        <v>334</v>
      </c>
      <c r="E3891" s="277">
        <v>25.52</v>
      </c>
    </row>
    <row r="3892" spans="1:5" x14ac:dyDescent="0.25">
      <c r="A3892">
        <v>1113</v>
      </c>
      <c r="B3892" t="s">
        <v>10898</v>
      </c>
      <c r="C3892" t="s">
        <v>335</v>
      </c>
      <c r="D3892" t="s">
        <v>334</v>
      </c>
      <c r="E3892" s="277">
        <v>29.84</v>
      </c>
    </row>
    <row r="3893" spans="1:5" x14ac:dyDescent="0.25">
      <c r="A3893">
        <v>1114</v>
      </c>
      <c r="B3893" t="s">
        <v>10899</v>
      </c>
      <c r="C3893" t="s">
        <v>335</v>
      </c>
      <c r="D3893" t="s">
        <v>334</v>
      </c>
      <c r="E3893" s="277">
        <v>35.54</v>
      </c>
    </row>
    <row r="3894" spans="1:5" x14ac:dyDescent="0.25">
      <c r="A3894">
        <v>40873</v>
      </c>
      <c r="B3894" t="s">
        <v>10900</v>
      </c>
      <c r="C3894" t="s">
        <v>335</v>
      </c>
      <c r="D3894" t="s">
        <v>334</v>
      </c>
      <c r="E3894" s="277">
        <v>27.81</v>
      </c>
    </row>
    <row r="3895" spans="1:5" x14ac:dyDescent="0.25">
      <c r="A3895">
        <v>20214</v>
      </c>
      <c r="B3895" t="s">
        <v>10901</v>
      </c>
      <c r="C3895" t="s">
        <v>330</v>
      </c>
      <c r="D3895" t="s">
        <v>332</v>
      </c>
      <c r="E3895" s="277">
        <v>74.11</v>
      </c>
    </row>
    <row r="3896" spans="1:5" x14ac:dyDescent="0.25">
      <c r="A3896">
        <v>7237</v>
      </c>
      <c r="B3896" t="s">
        <v>10902</v>
      </c>
      <c r="C3896" t="s">
        <v>330</v>
      </c>
      <c r="D3896" t="s">
        <v>332</v>
      </c>
      <c r="E3896" s="277">
        <v>72.55</v>
      </c>
    </row>
    <row r="3897" spans="1:5" x14ac:dyDescent="0.25">
      <c r="A3897">
        <v>11757</v>
      </c>
      <c r="B3897" t="s">
        <v>10903</v>
      </c>
      <c r="C3897" t="s">
        <v>330</v>
      </c>
      <c r="D3897" t="s">
        <v>331</v>
      </c>
      <c r="E3897" s="277">
        <v>23</v>
      </c>
    </row>
    <row r="3898" spans="1:5" x14ac:dyDescent="0.25">
      <c r="A3898">
        <v>11758</v>
      </c>
      <c r="B3898" t="s">
        <v>10904</v>
      </c>
      <c r="C3898" t="s">
        <v>330</v>
      </c>
      <c r="D3898" t="s">
        <v>331</v>
      </c>
      <c r="E3898" s="277">
        <v>68.87</v>
      </c>
    </row>
    <row r="3899" spans="1:5" x14ac:dyDescent="0.25">
      <c r="A3899">
        <v>37526</v>
      </c>
      <c r="B3899" t="s">
        <v>10905</v>
      </c>
      <c r="C3899" t="s">
        <v>330</v>
      </c>
      <c r="D3899" t="s">
        <v>332</v>
      </c>
      <c r="E3899" s="277">
        <v>4.4400000000000004</v>
      </c>
    </row>
    <row r="3900" spans="1:5" x14ac:dyDescent="0.25">
      <c r="A3900">
        <v>6076</v>
      </c>
      <c r="B3900" t="s">
        <v>10906</v>
      </c>
      <c r="C3900" t="s">
        <v>340</v>
      </c>
      <c r="D3900" t="s">
        <v>331</v>
      </c>
      <c r="E3900" s="277">
        <v>104.38</v>
      </c>
    </row>
    <row r="3901" spans="1:5" x14ac:dyDescent="0.25">
      <c r="A3901">
        <v>13109</v>
      </c>
      <c r="B3901" t="s">
        <v>10907</v>
      </c>
      <c r="C3901" t="s">
        <v>330</v>
      </c>
      <c r="D3901" t="s">
        <v>334</v>
      </c>
      <c r="E3901" s="277">
        <v>307.39</v>
      </c>
    </row>
    <row r="3902" spans="1:5" x14ac:dyDescent="0.25">
      <c r="A3902">
        <v>13110</v>
      </c>
      <c r="B3902" t="s">
        <v>10908</v>
      </c>
      <c r="C3902" t="s">
        <v>330</v>
      </c>
      <c r="D3902" t="s">
        <v>334</v>
      </c>
      <c r="E3902" s="277">
        <v>404.54</v>
      </c>
    </row>
    <row r="3903" spans="1:5" x14ac:dyDescent="0.25">
      <c r="A3903">
        <v>7581</v>
      </c>
      <c r="B3903" t="s">
        <v>10909</v>
      </c>
      <c r="C3903" t="s">
        <v>330</v>
      </c>
      <c r="D3903" t="s">
        <v>332</v>
      </c>
      <c r="E3903" s="277">
        <v>5.73</v>
      </c>
    </row>
    <row r="3904" spans="1:5" x14ac:dyDescent="0.25">
      <c r="A3904">
        <v>4509</v>
      </c>
      <c r="B3904" t="s">
        <v>10910</v>
      </c>
      <c r="C3904" t="s">
        <v>335</v>
      </c>
      <c r="D3904" t="s">
        <v>332</v>
      </c>
      <c r="E3904" s="277">
        <v>4.28</v>
      </c>
    </row>
    <row r="3905" spans="1:5" x14ac:dyDescent="0.25">
      <c r="A3905">
        <v>4512</v>
      </c>
      <c r="B3905" t="s">
        <v>10911</v>
      </c>
      <c r="C3905" t="s">
        <v>335</v>
      </c>
      <c r="D3905" t="s">
        <v>332</v>
      </c>
      <c r="E3905" s="277">
        <v>2.04</v>
      </c>
    </row>
    <row r="3906" spans="1:5" x14ac:dyDescent="0.25">
      <c r="A3906">
        <v>4517</v>
      </c>
      <c r="B3906" t="s">
        <v>10912</v>
      </c>
      <c r="C3906" t="s">
        <v>335</v>
      </c>
      <c r="D3906" t="s">
        <v>332</v>
      </c>
      <c r="E3906" s="277">
        <v>2.95</v>
      </c>
    </row>
    <row r="3907" spans="1:5" x14ac:dyDescent="0.25">
      <c r="A3907">
        <v>20206</v>
      </c>
      <c r="B3907" t="s">
        <v>10913</v>
      </c>
      <c r="C3907" t="s">
        <v>335</v>
      </c>
      <c r="D3907" t="s">
        <v>332</v>
      </c>
      <c r="E3907" s="277">
        <v>9.41</v>
      </c>
    </row>
    <row r="3908" spans="1:5" x14ac:dyDescent="0.25">
      <c r="A3908">
        <v>4460</v>
      </c>
      <c r="B3908" t="s">
        <v>10914</v>
      </c>
      <c r="C3908" t="s">
        <v>335</v>
      </c>
      <c r="D3908" t="s">
        <v>332</v>
      </c>
      <c r="E3908" s="277">
        <v>9.67</v>
      </c>
    </row>
    <row r="3909" spans="1:5" x14ac:dyDescent="0.25">
      <c r="A3909">
        <v>4417</v>
      </c>
      <c r="B3909" t="s">
        <v>10915</v>
      </c>
      <c r="C3909" t="s">
        <v>335</v>
      </c>
      <c r="D3909" t="s">
        <v>332</v>
      </c>
      <c r="E3909" s="277">
        <v>7.45</v>
      </c>
    </row>
    <row r="3910" spans="1:5" x14ac:dyDescent="0.25">
      <c r="A3910">
        <v>4415</v>
      </c>
      <c r="B3910" t="s">
        <v>10916</v>
      </c>
      <c r="C3910" t="s">
        <v>335</v>
      </c>
      <c r="D3910" t="s">
        <v>332</v>
      </c>
      <c r="E3910" s="277">
        <v>5.18</v>
      </c>
    </row>
    <row r="3911" spans="1:5" x14ac:dyDescent="0.25">
      <c r="A3911">
        <v>37373</v>
      </c>
      <c r="B3911" t="s">
        <v>13067</v>
      </c>
      <c r="C3911" t="s">
        <v>341</v>
      </c>
      <c r="D3911" t="s">
        <v>331</v>
      </c>
      <c r="E3911" s="277">
        <v>0.06</v>
      </c>
    </row>
    <row r="3912" spans="1:5" x14ac:dyDescent="0.25">
      <c r="A3912">
        <v>40864</v>
      </c>
      <c r="B3912" t="s">
        <v>13068</v>
      </c>
      <c r="C3912" t="s">
        <v>342</v>
      </c>
      <c r="D3912" t="s">
        <v>331</v>
      </c>
      <c r="E3912" s="277">
        <v>11.8</v>
      </c>
    </row>
    <row r="3913" spans="1:5" x14ac:dyDescent="0.25">
      <c r="A3913">
        <v>4734</v>
      </c>
      <c r="B3913" t="s">
        <v>10917</v>
      </c>
      <c r="C3913" t="s">
        <v>340</v>
      </c>
      <c r="D3913" t="s">
        <v>332</v>
      </c>
      <c r="E3913" s="277">
        <v>321.08</v>
      </c>
    </row>
    <row r="3914" spans="1:5" x14ac:dyDescent="0.25">
      <c r="A3914">
        <v>6085</v>
      </c>
      <c r="B3914" t="s">
        <v>10918</v>
      </c>
      <c r="C3914" t="s">
        <v>337</v>
      </c>
      <c r="D3914" t="s">
        <v>331</v>
      </c>
      <c r="E3914" s="277">
        <v>11.48</v>
      </c>
    </row>
    <row r="3915" spans="1:5" x14ac:dyDescent="0.25">
      <c r="A3915">
        <v>38396</v>
      </c>
      <c r="B3915" t="s">
        <v>10919</v>
      </c>
      <c r="C3915" t="s">
        <v>330</v>
      </c>
      <c r="D3915" t="s">
        <v>332</v>
      </c>
      <c r="E3915" s="277">
        <v>523.04999999999995</v>
      </c>
    </row>
    <row r="3916" spans="1:5" x14ac:dyDescent="0.25">
      <c r="A3916">
        <v>11622</v>
      </c>
      <c r="B3916" t="s">
        <v>10920</v>
      </c>
      <c r="C3916" t="s">
        <v>336</v>
      </c>
      <c r="D3916" t="s">
        <v>332</v>
      </c>
      <c r="E3916" s="277">
        <v>84.25</v>
      </c>
    </row>
    <row r="3917" spans="1:5" x14ac:dyDescent="0.25">
      <c r="A3917">
        <v>43143</v>
      </c>
      <c r="B3917" t="s">
        <v>10921</v>
      </c>
      <c r="C3917" t="s">
        <v>337</v>
      </c>
      <c r="D3917" t="s">
        <v>332</v>
      </c>
      <c r="E3917" s="277">
        <v>31.82</v>
      </c>
    </row>
    <row r="3918" spans="1:5" x14ac:dyDescent="0.25">
      <c r="A3918">
        <v>7317</v>
      </c>
      <c r="B3918" t="s">
        <v>10922</v>
      </c>
      <c r="C3918" t="s">
        <v>336</v>
      </c>
      <c r="D3918" t="s">
        <v>332</v>
      </c>
      <c r="E3918" s="277">
        <v>39.58</v>
      </c>
    </row>
    <row r="3919" spans="1:5" x14ac:dyDescent="0.25">
      <c r="A3919">
        <v>142</v>
      </c>
      <c r="B3919" t="s">
        <v>10923</v>
      </c>
      <c r="C3919" t="s">
        <v>396</v>
      </c>
      <c r="D3919" t="s">
        <v>332</v>
      </c>
      <c r="E3919" s="277">
        <v>39.76</v>
      </c>
    </row>
    <row r="3920" spans="1:5" x14ac:dyDescent="0.25">
      <c r="A3920">
        <v>43142</v>
      </c>
      <c r="B3920" t="s">
        <v>10924</v>
      </c>
      <c r="C3920" t="s">
        <v>337</v>
      </c>
      <c r="D3920" t="s">
        <v>332</v>
      </c>
      <c r="E3920" s="277">
        <v>180.59</v>
      </c>
    </row>
    <row r="3921" spans="1:5" x14ac:dyDescent="0.25">
      <c r="A3921">
        <v>38123</v>
      </c>
      <c r="B3921" t="s">
        <v>10925</v>
      </c>
      <c r="C3921" t="s">
        <v>336</v>
      </c>
      <c r="D3921" t="s">
        <v>332</v>
      </c>
      <c r="E3921" s="277">
        <v>72.569999999999993</v>
      </c>
    </row>
    <row r="3922" spans="1:5" x14ac:dyDescent="0.25">
      <c r="A3922">
        <v>42699</v>
      </c>
      <c r="B3922" t="s">
        <v>13069</v>
      </c>
      <c r="C3922" t="s">
        <v>330</v>
      </c>
      <c r="D3922" t="s">
        <v>332</v>
      </c>
      <c r="E3922" s="277">
        <v>32.86</v>
      </c>
    </row>
    <row r="3923" spans="1:5" x14ac:dyDescent="0.25">
      <c r="A3923">
        <v>37743</v>
      </c>
      <c r="B3923" t="s">
        <v>10926</v>
      </c>
      <c r="C3923" t="s">
        <v>330</v>
      </c>
      <c r="D3923" t="s">
        <v>334</v>
      </c>
      <c r="E3923" s="278">
        <v>212321.67</v>
      </c>
    </row>
    <row r="3924" spans="1:5" x14ac:dyDescent="0.25">
      <c r="A3924">
        <v>37744</v>
      </c>
      <c r="B3924" t="s">
        <v>10927</v>
      </c>
      <c r="C3924" t="s">
        <v>330</v>
      </c>
      <c r="D3924" t="s">
        <v>334</v>
      </c>
      <c r="E3924" s="278">
        <v>249650.34</v>
      </c>
    </row>
    <row r="3925" spans="1:5" x14ac:dyDescent="0.25">
      <c r="A3925">
        <v>37741</v>
      </c>
      <c r="B3925" t="s">
        <v>10928</v>
      </c>
      <c r="C3925" t="s">
        <v>330</v>
      </c>
      <c r="D3925" t="s">
        <v>334</v>
      </c>
      <c r="E3925" s="278">
        <v>193062.93</v>
      </c>
    </row>
    <row r="3926" spans="1:5" x14ac:dyDescent="0.25">
      <c r="A3926">
        <v>39396</v>
      </c>
      <c r="B3926" t="s">
        <v>10929</v>
      </c>
      <c r="C3926" t="s">
        <v>330</v>
      </c>
      <c r="D3926" t="s">
        <v>332</v>
      </c>
      <c r="E3926" s="277">
        <v>36.909999999999997</v>
      </c>
    </row>
    <row r="3927" spans="1:5" x14ac:dyDescent="0.25">
      <c r="A3927">
        <v>39392</v>
      </c>
      <c r="B3927" t="s">
        <v>10930</v>
      </c>
      <c r="C3927" t="s">
        <v>330</v>
      </c>
      <c r="D3927" t="s">
        <v>332</v>
      </c>
      <c r="E3927" s="277">
        <v>41.64</v>
      </c>
    </row>
    <row r="3928" spans="1:5" x14ac:dyDescent="0.25">
      <c r="A3928">
        <v>39393</v>
      </c>
      <c r="B3928" t="s">
        <v>10931</v>
      </c>
      <c r="C3928" t="s">
        <v>330</v>
      </c>
      <c r="D3928" t="s">
        <v>332</v>
      </c>
      <c r="E3928" s="277">
        <v>25.75</v>
      </c>
    </row>
    <row r="3929" spans="1:5" x14ac:dyDescent="0.25">
      <c r="A3929">
        <v>39394</v>
      </c>
      <c r="B3929" t="s">
        <v>10932</v>
      </c>
      <c r="C3929" t="s">
        <v>330</v>
      </c>
      <c r="D3929" t="s">
        <v>332</v>
      </c>
      <c r="E3929" s="277">
        <v>28.98</v>
      </c>
    </row>
    <row r="3930" spans="1:5" x14ac:dyDescent="0.25">
      <c r="A3930">
        <v>39395</v>
      </c>
      <c r="B3930" t="s">
        <v>10933</v>
      </c>
      <c r="C3930" t="s">
        <v>330</v>
      </c>
      <c r="D3930" t="s">
        <v>332</v>
      </c>
      <c r="E3930" s="277">
        <v>26.95</v>
      </c>
    </row>
    <row r="3931" spans="1:5" x14ac:dyDescent="0.25">
      <c r="A3931">
        <v>14618</v>
      </c>
      <c r="B3931" t="s">
        <v>10934</v>
      </c>
      <c r="C3931" t="s">
        <v>330</v>
      </c>
      <c r="D3931" t="s">
        <v>332</v>
      </c>
      <c r="E3931" s="278">
        <v>1261.71</v>
      </c>
    </row>
    <row r="3932" spans="1:5" x14ac:dyDescent="0.25">
      <c r="A3932">
        <v>40269</v>
      </c>
      <c r="B3932" t="s">
        <v>10935</v>
      </c>
      <c r="C3932" t="s">
        <v>330</v>
      </c>
      <c r="D3932" t="s">
        <v>332</v>
      </c>
      <c r="E3932" s="278">
        <v>5083.3500000000004</v>
      </c>
    </row>
    <row r="3933" spans="1:5" x14ac:dyDescent="0.25">
      <c r="A3933">
        <v>6110</v>
      </c>
      <c r="B3933" t="s">
        <v>10936</v>
      </c>
      <c r="C3933" t="s">
        <v>341</v>
      </c>
      <c r="D3933" t="s">
        <v>332</v>
      </c>
      <c r="E3933" s="277">
        <v>17.809999999999999</v>
      </c>
    </row>
    <row r="3934" spans="1:5" x14ac:dyDescent="0.25">
      <c r="A3934">
        <v>40910</v>
      </c>
      <c r="B3934" t="s">
        <v>10937</v>
      </c>
      <c r="C3934" t="s">
        <v>342</v>
      </c>
      <c r="D3934" t="s">
        <v>332</v>
      </c>
      <c r="E3934" s="278">
        <v>3129.94</v>
      </c>
    </row>
    <row r="3935" spans="1:5" x14ac:dyDescent="0.25">
      <c r="A3935">
        <v>6111</v>
      </c>
      <c r="B3935" t="s">
        <v>10938</v>
      </c>
      <c r="C3935" t="s">
        <v>341</v>
      </c>
      <c r="D3935" t="s">
        <v>331</v>
      </c>
      <c r="E3935" s="277">
        <v>10.49</v>
      </c>
    </row>
    <row r="3936" spans="1:5" x14ac:dyDescent="0.25">
      <c r="A3936">
        <v>41084</v>
      </c>
      <c r="B3936" t="s">
        <v>10939</v>
      </c>
      <c r="C3936" t="s">
        <v>342</v>
      </c>
      <c r="D3936" t="s">
        <v>332</v>
      </c>
      <c r="E3936" s="278">
        <v>1843.84</v>
      </c>
    </row>
    <row r="3937" spans="1:5" x14ac:dyDescent="0.25">
      <c r="A3937">
        <v>44535</v>
      </c>
      <c r="B3937" t="s">
        <v>10940</v>
      </c>
      <c r="C3937" t="s">
        <v>340</v>
      </c>
      <c r="D3937" t="s">
        <v>332</v>
      </c>
      <c r="E3937" s="277">
        <v>58.09</v>
      </c>
    </row>
    <row r="3938" spans="1:5" x14ac:dyDescent="0.25">
      <c r="A3938">
        <v>44945</v>
      </c>
      <c r="B3938" t="s">
        <v>13070</v>
      </c>
      <c r="C3938" t="s">
        <v>330</v>
      </c>
      <c r="D3938" t="s">
        <v>331</v>
      </c>
      <c r="E3938" s="277">
        <v>7.9</v>
      </c>
    </row>
    <row r="3939" spans="1:5" x14ac:dyDescent="0.25">
      <c r="A3939">
        <v>38637</v>
      </c>
      <c r="B3939" t="s">
        <v>10941</v>
      </c>
      <c r="C3939" t="s">
        <v>330</v>
      </c>
      <c r="D3939" t="s">
        <v>332</v>
      </c>
      <c r="E3939" s="277">
        <v>247.28</v>
      </c>
    </row>
    <row r="3940" spans="1:5" x14ac:dyDescent="0.25">
      <c r="A3940">
        <v>6150</v>
      </c>
      <c r="B3940" t="s">
        <v>10942</v>
      </c>
      <c r="C3940" t="s">
        <v>330</v>
      </c>
      <c r="D3940" t="s">
        <v>332</v>
      </c>
      <c r="E3940" s="277">
        <v>250.3</v>
      </c>
    </row>
    <row r="3941" spans="1:5" x14ac:dyDescent="0.25">
      <c r="A3941">
        <v>6136</v>
      </c>
      <c r="B3941" t="s">
        <v>10943</v>
      </c>
      <c r="C3941" t="s">
        <v>330</v>
      </c>
      <c r="D3941" t="s">
        <v>331</v>
      </c>
      <c r="E3941" s="277">
        <v>196.75</v>
      </c>
    </row>
    <row r="3942" spans="1:5" x14ac:dyDescent="0.25">
      <c r="A3942">
        <v>38638</v>
      </c>
      <c r="B3942" t="s">
        <v>10944</v>
      </c>
      <c r="C3942" t="s">
        <v>330</v>
      </c>
      <c r="D3942" t="s">
        <v>332</v>
      </c>
      <c r="E3942" s="277">
        <v>208.37</v>
      </c>
    </row>
    <row r="3943" spans="1:5" x14ac:dyDescent="0.25">
      <c r="A3943">
        <v>20262</v>
      </c>
      <c r="B3943" t="s">
        <v>10945</v>
      </c>
      <c r="C3943" t="s">
        <v>330</v>
      </c>
      <c r="D3943" t="s">
        <v>332</v>
      </c>
      <c r="E3943" s="277">
        <v>14.47</v>
      </c>
    </row>
    <row r="3944" spans="1:5" x14ac:dyDescent="0.25">
      <c r="A3944">
        <v>6145</v>
      </c>
      <c r="B3944" t="s">
        <v>10946</v>
      </c>
      <c r="C3944" t="s">
        <v>330</v>
      </c>
      <c r="D3944" t="s">
        <v>332</v>
      </c>
      <c r="E3944" s="277">
        <v>15.98</v>
      </c>
    </row>
    <row r="3945" spans="1:5" x14ac:dyDescent="0.25">
      <c r="A3945">
        <v>6149</v>
      </c>
      <c r="B3945" t="s">
        <v>10947</v>
      </c>
      <c r="C3945" t="s">
        <v>330</v>
      </c>
      <c r="D3945" t="s">
        <v>332</v>
      </c>
      <c r="E3945" s="277">
        <v>10.56</v>
      </c>
    </row>
    <row r="3946" spans="1:5" x14ac:dyDescent="0.25">
      <c r="A3946">
        <v>6146</v>
      </c>
      <c r="B3946" t="s">
        <v>10948</v>
      </c>
      <c r="C3946" t="s">
        <v>330</v>
      </c>
      <c r="D3946" t="s">
        <v>332</v>
      </c>
      <c r="E3946" s="277">
        <v>15.18</v>
      </c>
    </row>
    <row r="3947" spans="1:5" x14ac:dyDescent="0.25">
      <c r="A3947">
        <v>44536</v>
      </c>
      <c r="B3947" t="s">
        <v>10949</v>
      </c>
      <c r="C3947" t="s">
        <v>336</v>
      </c>
      <c r="D3947" t="s">
        <v>332</v>
      </c>
      <c r="E3947" s="277">
        <v>3.34</v>
      </c>
    </row>
    <row r="3948" spans="1:5" x14ac:dyDescent="0.25">
      <c r="A3948">
        <v>39961</v>
      </c>
      <c r="B3948" t="s">
        <v>10950</v>
      </c>
      <c r="C3948" t="s">
        <v>330</v>
      </c>
      <c r="D3948" t="s">
        <v>332</v>
      </c>
      <c r="E3948" s="277">
        <v>26.27</v>
      </c>
    </row>
    <row r="3949" spans="1:5" x14ac:dyDescent="0.25">
      <c r="A3949">
        <v>42433</v>
      </c>
      <c r="B3949" t="s">
        <v>10951</v>
      </c>
      <c r="C3949" t="s">
        <v>330</v>
      </c>
      <c r="D3949" t="s">
        <v>334</v>
      </c>
      <c r="E3949" s="278">
        <v>4747</v>
      </c>
    </row>
    <row r="3950" spans="1:5" x14ac:dyDescent="0.25">
      <c r="A3950">
        <v>42434</v>
      </c>
      <c r="B3950" t="s">
        <v>10952</v>
      </c>
      <c r="C3950" t="s">
        <v>330</v>
      </c>
      <c r="D3950" t="s">
        <v>334</v>
      </c>
      <c r="E3950" s="278">
        <v>5129.83</v>
      </c>
    </row>
    <row r="3951" spans="1:5" x14ac:dyDescent="0.25">
      <c r="A3951">
        <v>42435</v>
      </c>
      <c r="B3951" t="s">
        <v>10953</v>
      </c>
      <c r="C3951" t="s">
        <v>330</v>
      </c>
      <c r="D3951" t="s">
        <v>334</v>
      </c>
      <c r="E3951" s="278">
        <v>2558.0500000000002</v>
      </c>
    </row>
    <row r="3952" spans="1:5" x14ac:dyDescent="0.25">
      <c r="A3952">
        <v>38061</v>
      </c>
      <c r="B3952" t="s">
        <v>10954</v>
      </c>
      <c r="C3952" t="s">
        <v>330</v>
      </c>
      <c r="D3952" t="s">
        <v>332</v>
      </c>
      <c r="E3952" s="277">
        <v>49.3</v>
      </c>
    </row>
    <row r="3953" spans="1:5" x14ac:dyDescent="0.25">
      <c r="A3953">
        <v>20250</v>
      </c>
      <c r="B3953" t="s">
        <v>10955</v>
      </c>
      <c r="C3953" t="s">
        <v>336</v>
      </c>
      <c r="D3953" t="s">
        <v>331</v>
      </c>
      <c r="E3953" s="277">
        <v>20</v>
      </c>
    </row>
    <row r="3954" spans="1:5" x14ac:dyDescent="0.25">
      <c r="A3954">
        <v>13388</v>
      </c>
      <c r="B3954" t="s">
        <v>10956</v>
      </c>
      <c r="C3954" t="s">
        <v>336</v>
      </c>
      <c r="D3954" t="s">
        <v>332</v>
      </c>
      <c r="E3954" s="277">
        <v>145.99</v>
      </c>
    </row>
    <row r="3955" spans="1:5" x14ac:dyDescent="0.25">
      <c r="A3955">
        <v>39914</v>
      </c>
      <c r="B3955" t="s">
        <v>10957</v>
      </c>
      <c r="C3955" t="s">
        <v>336</v>
      </c>
      <c r="D3955" t="s">
        <v>334</v>
      </c>
      <c r="E3955" s="277">
        <v>242.38</v>
      </c>
    </row>
    <row r="3956" spans="1:5" x14ac:dyDescent="0.25">
      <c r="A3956">
        <v>12732</v>
      </c>
      <c r="B3956" t="s">
        <v>10958</v>
      </c>
      <c r="C3956" t="s">
        <v>330</v>
      </c>
      <c r="D3956" t="s">
        <v>334</v>
      </c>
      <c r="E3956" s="277">
        <v>279.67</v>
      </c>
    </row>
    <row r="3957" spans="1:5" x14ac:dyDescent="0.25">
      <c r="A3957">
        <v>6160</v>
      </c>
      <c r="B3957" t="s">
        <v>10959</v>
      </c>
      <c r="C3957" t="s">
        <v>341</v>
      </c>
      <c r="D3957" t="s">
        <v>331</v>
      </c>
      <c r="E3957" s="277">
        <v>17.809999999999999</v>
      </c>
    </row>
    <row r="3958" spans="1:5" x14ac:dyDescent="0.25">
      <c r="A3958">
        <v>41087</v>
      </c>
      <c r="B3958" t="s">
        <v>10960</v>
      </c>
      <c r="C3958" t="s">
        <v>342</v>
      </c>
      <c r="D3958" t="s">
        <v>332</v>
      </c>
      <c r="E3958" s="278">
        <v>3129.94</v>
      </c>
    </row>
    <row r="3959" spans="1:5" x14ac:dyDescent="0.25">
      <c r="A3959">
        <v>6166</v>
      </c>
      <c r="B3959" t="s">
        <v>10961</v>
      </c>
      <c r="C3959" t="s">
        <v>341</v>
      </c>
      <c r="D3959" t="s">
        <v>332</v>
      </c>
      <c r="E3959" s="277">
        <v>20.92</v>
      </c>
    </row>
    <row r="3960" spans="1:5" x14ac:dyDescent="0.25">
      <c r="A3960">
        <v>41088</v>
      </c>
      <c r="B3960" t="s">
        <v>10962</v>
      </c>
      <c r="C3960" t="s">
        <v>342</v>
      </c>
      <c r="D3960" t="s">
        <v>332</v>
      </c>
      <c r="E3960" s="278">
        <v>3678.06</v>
      </c>
    </row>
    <row r="3961" spans="1:5" x14ac:dyDescent="0.25">
      <c r="A3961">
        <v>20232</v>
      </c>
      <c r="B3961" t="s">
        <v>10963</v>
      </c>
      <c r="C3961" t="s">
        <v>335</v>
      </c>
      <c r="D3961" t="s">
        <v>332</v>
      </c>
      <c r="E3961" s="277">
        <v>73.739999999999995</v>
      </c>
    </row>
    <row r="3962" spans="1:5" x14ac:dyDescent="0.25">
      <c r="A3962">
        <v>10856</v>
      </c>
      <c r="B3962" t="s">
        <v>10964</v>
      </c>
      <c r="C3962" t="s">
        <v>335</v>
      </c>
      <c r="D3962" t="s">
        <v>334</v>
      </c>
      <c r="E3962" s="277">
        <v>114.78</v>
      </c>
    </row>
    <row r="3963" spans="1:5" x14ac:dyDescent="0.25">
      <c r="A3963">
        <v>4828</v>
      </c>
      <c r="B3963" t="s">
        <v>10965</v>
      </c>
      <c r="C3963" t="s">
        <v>335</v>
      </c>
      <c r="D3963" t="s">
        <v>332</v>
      </c>
      <c r="E3963" s="277">
        <v>63.08</v>
      </c>
    </row>
    <row r="3964" spans="1:5" x14ac:dyDescent="0.25">
      <c r="A3964">
        <v>20249</v>
      </c>
      <c r="B3964" t="s">
        <v>10966</v>
      </c>
      <c r="C3964" t="s">
        <v>335</v>
      </c>
      <c r="D3964" t="s">
        <v>332</v>
      </c>
      <c r="E3964" s="277">
        <v>34.54</v>
      </c>
    </row>
    <row r="3965" spans="1:5" x14ac:dyDescent="0.25">
      <c r="A3965">
        <v>11609</v>
      </c>
      <c r="B3965" t="s">
        <v>10967</v>
      </c>
      <c r="C3965" t="s">
        <v>337</v>
      </c>
      <c r="D3965" t="s">
        <v>332</v>
      </c>
      <c r="E3965" s="277">
        <v>14</v>
      </c>
    </row>
    <row r="3966" spans="1:5" x14ac:dyDescent="0.25">
      <c r="A3966">
        <v>20083</v>
      </c>
      <c r="B3966" t="s">
        <v>10968</v>
      </c>
      <c r="C3966" t="s">
        <v>330</v>
      </c>
      <c r="D3966" t="s">
        <v>332</v>
      </c>
      <c r="E3966" s="277">
        <v>63.63</v>
      </c>
    </row>
    <row r="3967" spans="1:5" x14ac:dyDescent="0.25">
      <c r="A3967">
        <v>10691</v>
      </c>
      <c r="B3967" t="s">
        <v>10969</v>
      </c>
      <c r="C3967" t="s">
        <v>337</v>
      </c>
      <c r="D3967" t="s">
        <v>332</v>
      </c>
      <c r="E3967" s="277">
        <v>76.489999999999995</v>
      </c>
    </row>
    <row r="3968" spans="1:5" x14ac:dyDescent="0.25">
      <c r="A3968">
        <v>12295</v>
      </c>
      <c r="B3968" t="s">
        <v>10970</v>
      </c>
      <c r="C3968" t="s">
        <v>330</v>
      </c>
      <c r="D3968" t="s">
        <v>332</v>
      </c>
      <c r="E3968" s="277">
        <v>2.2999999999999998</v>
      </c>
    </row>
    <row r="3969" spans="1:5" x14ac:dyDescent="0.25">
      <c r="A3969">
        <v>12296</v>
      </c>
      <c r="B3969" t="s">
        <v>10971</v>
      </c>
      <c r="C3969" t="s">
        <v>330</v>
      </c>
      <c r="D3969" t="s">
        <v>332</v>
      </c>
      <c r="E3969" s="277">
        <v>2.98</v>
      </c>
    </row>
    <row r="3970" spans="1:5" x14ac:dyDescent="0.25">
      <c r="A3970">
        <v>12294</v>
      </c>
      <c r="B3970" t="s">
        <v>10972</v>
      </c>
      <c r="C3970" t="s">
        <v>330</v>
      </c>
      <c r="D3970" t="s">
        <v>332</v>
      </c>
      <c r="E3970" s="277">
        <v>7.16</v>
      </c>
    </row>
    <row r="3971" spans="1:5" x14ac:dyDescent="0.25">
      <c r="A3971">
        <v>14543</v>
      </c>
      <c r="B3971" t="s">
        <v>10973</v>
      </c>
      <c r="C3971" t="s">
        <v>330</v>
      </c>
      <c r="D3971" t="s">
        <v>332</v>
      </c>
      <c r="E3971" s="277">
        <v>5.1100000000000003</v>
      </c>
    </row>
    <row r="3972" spans="1:5" x14ac:dyDescent="0.25">
      <c r="A3972">
        <v>13329</v>
      </c>
      <c r="B3972" t="s">
        <v>10974</v>
      </c>
      <c r="C3972" t="s">
        <v>330</v>
      </c>
      <c r="D3972" t="s">
        <v>331</v>
      </c>
      <c r="E3972" s="277">
        <v>3</v>
      </c>
    </row>
    <row r="3973" spans="1:5" x14ac:dyDescent="0.25">
      <c r="A3973">
        <v>21047</v>
      </c>
      <c r="B3973" t="s">
        <v>13071</v>
      </c>
      <c r="C3973" t="s">
        <v>330</v>
      </c>
      <c r="D3973" t="s">
        <v>334</v>
      </c>
      <c r="E3973" s="277">
        <v>38.6</v>
      </c>
    </row>
    <row r="3974" spans="1:5" x14ac:dyDescent="0.25">
      <c r="A3974">
        <v>21042</v>
      </c>
      <c r="B3974" t="s">
        <v>13072</v>
      </c>
      <c r="C3974" t="s">
        <v>330</v>
      </c>
      <c r="D3974" t="s">
        <v>334</v>
      </c>
      <c r="E3974" s="277">
        <v>29.75</v>
      </c>
    </row>
    <row r="3975" spans="1:5" x14ac:dyDescent="0.25">
      <c r="A3975">
        <v>21043</v>
      </c>
      <c r="B3975" t="s">
        <v>13073</v>
      </c>
      <c r="C3975" t="s">
        <v>330</v>
      </c>
      <c r="D3975" t="s">
        <v>334</v>
      </c>
      <c r="E3975" s="277">
        <v>37.58</v>
      </c>
    </row>
    <row r="3976" spans="1:5" x14ac:dyDescent="0.25">
      <c r="A3976">
        <v>21044</v>
      </c>
      <c r="B3976" t="s">
        <v>13074</v>
      </c>
      <c r="C3976" t="s">
        <v>330</v>
      </c>
      <c r="D3976" t="s">
        <v>334</v>
      </c>
      <c r="E3976" s="277">
        <v>26.18</v>
      </c>
    </row>
    <row r="3977" spans="1:5" x14ac:dyDescent="0.25">
      <c r="A3977">
        <v>21045</v>
      </c>
      <c r="B3977" t="s">
        <v>13075</v>
      </c>
      <c r="C3977" t="s">
        <v>330</v>
      </c>
      <c r="D3977" t="s">
        <v>334</v>
      </c>
      <c r="E3977" s="277">
        <v>35.86</v>
      </c>
    </row>
    <row r="3978" spans="1:5" x14ac:dyDescent="0.25">
      <c r="A3978">
        <v>21041</v>
      </c>
      <c r="B3978" t="s">
        <v>13076</v>
      </c>
      <c r="C3978" t="s">
        <v>330</v>
      </c>
      <c r="D3978" t="s">
        <v>334</v>
      </c>
      <c r="E3978" s="277">
        <v>30.92</v>
      </c>
    </row>
    <row r="3979" spans="1:5" x14ac:dyDescent="0.25">
      <c r="A3979">
        <v>21040</v>
      </c>
      <c r="B3979" t="s">
        <v>13077</v>
      </c>
      <c r="C3979" t="s">
        <v>330</v>
      </c>
      <c r="D3979" t="s">
        <v>334</v>
      </c>
      <c r="E3979" s="277">
        <v>25.62</v>
      </c>
    </row>
    <row r="3980" spans="1:5" x14ac:dyDescent="0.25">
      <c r="A3980">
        <v>14149</v>
      </c>
      <c r="B3980" t="s">
        <v>10975</v>
      </c>
      <c r="C3980" t="s">
        <v>372</v>
      </c>
      <c r="D3980" t="s">
        <v>334</v>
      </c>
      <c r="E3980" s="277">
        <v>190.4</v>
      </c>
    </row>
    <row r="3981" spans="1:5" x14ac:dyDescent="0.25">
      <c r="A3981">
        <v>38099</v>
      </c>
      <c r="B3981" t="s">
        <v>10976</v>
      </c>
      <c r="C3981" t="s">
        <v>330</v>
      </c>
      <c r="D3981" t="s">
        <v>332</v>
      </c>
      <c r="E3981" s="277">
        <v>1.53</v>
      </c>
    </row>
    <row r="3982" spans="1:5" x14ac:dyDescent="0.25">
      <c r="A3982">
        <v>38100</v>
      </c>
      <c r="B3982" t="s">
        <v>10977</v>
      </c>
      <c r="C3982" t="s">
        <v>330</v>
      </c>
      <c r="D3982" t="s">
        <v>332</v>
      </c>
      <c r="E3982" s="277">
        <v>2.5</v>
      </c>
    </row>
    <row r="3983" spans="1:5" x14ac:dyDescent="0.25">
      <c r="A3983">
        <v>7576</v>
      </c>
      <c r="B3983" t="s">
        <v>10978</v>
      </c>
      <c r="C3983" t="s">
        <v>330</v>
      </c>
      <c r="D3983" t="s">
        <v>332</v>
      </c>
      <c r="E3983" s="277">
        <v>235.5</v>
      </c>
    </row>
    <row r="3984" spans="1:5" x14ac:dyDescent="0.25">
      <c r="A3984">
        <v>3384</v>
      </c>
      <c r="B3984" t="s">
        <v>10979</v>
      </c>
      <c r="C3984" t="s">
        <v>330</v>
      </c>
      <c r="D3984" t="s">
        <v>332</v>
      </c>
      <c r="E3984" s="277">
        <v>6.79</v>
      </c>
    </row>
    <row r="3985" spans="1:5" x14ac:dyDescent="0.25">
      <c r="A3985">
        <v>7572</v>
      </c>
      <c r="B3985" t="s">
        <v>10980</v>
      </c>
      <c r="C3985" t="s">
        <v>330</v>
      </c>
      <c r="D3985" t="s">
        <v>332</v>
      </c>
      <c r="E3985" s="277">
        <v>8.06</v>
      </c>
    </row>
    <row r="3986" spans="1:5" x14ac:dyDescent="0.25">
      <c r="A3986">
        <v>3396</v>
      </c>
      <c r="B3986" t="s">
        <v>10981</v>
      </c>
      <c r="C3986" t="s">
        <v>330</v>
      </c>
      <c r="D3986" t="s">
        <v>332</v>
      </c>
      <c r="E3986" s="277">
        <v>5.45</v>
      </c>
    </row>
    <row r="3987" spans="1:5" x14ac:dyDescent="0.25">
      <c r="A3987">
        <v>37590</v>
      </c>
      <c r="B3987" t="s">
        <v>10982</v>
      </c>
      <c r="C3987" t="s">
        <v>330</v>
      </c>
      <c r="D3987" t="s">
        <v>334</v>
      </c>
      <c r="E3987" s="277">
        <v>22.46</v>
      </c>
    </row>
    <row r="3988" spans="1:5" x14ac:dyDescent="0.25">
      <c r="A3988">
        <v>37591</v>
      </c>
      <c r="B3988" t="s">
        <v>10983</v>
      </c>
      <c r="C3988" t="s">
        <v>330</v>
      </c>
      <c r="D3988" t="s">
        <v>334</v>
      </c>
      <c r="E3988" s="277">
        <v>27</v>
      </c>
    </row>
    <row r="3989" spans="1:5" x14ac:dyDescent="0.25">
      <c r="A3989">
        <v>12626</v>
      </c>
      <c r="B3989" t="s">
        <v>13078</v>
      </c>
      <c r="C3989" t="s">
        <v>330</v>
      </c>
      <c r="D3989" t="s">
        <v>332</v>
      </c>
      <c r="E3989" s="277">
        <v>41.57</v>
      </c>
    </row>
    <row r="3990" spans="1:5" x14ac:dyDescent="0.25">
      <c r="A3990">
        <v>11033</v>
      </c>
      <c r="B3990" t="s">
        <v>10984</v>
      </c>
      <c r="C3990" t="s">
        <v>330</v>
      </c>
      <c r="D3990" t="s">
        <v>332</v>
      </c>
      <c r="E3990" s="277">
        <v>9.32</v>
      </c>
    </row>
    <row r="3991" spans="1:5" x14ac:dyDescent="0.25">
      <c r="A3991">
        <v>390</v>
      </c>
      <c r="B3991" t="s">
        <v>10985</v>
      </c>
      <c r="C3991" t="s">
        <v>330</v>
      </c>
      <c r="D3991" t="s">
        <v>332</v>
      </c>
      <c r="E3991" s="277">
        <v>9.86</v>
      </c>
    </row>
    <row r="3992" spans="1:5" x14ac:dyDescent="0.25">
      <c r="A3992">
        <v>42436</v>
      </c>
      <c r="B3992" t="s">
        <v>10986</v>
      </c>
      <c r="C3992" t="s">
        <v>330</v>
      </c>
      <c r="D3992" t="s">
        <v>334</v>
      </c>
      <c r="E3992" s="278">
        <v>2677.55</v>
      </c>
    </row>
    <row r="3993" spans="1:5" x14ac:dyDescent="0.25">
      <c r="A3993">
        <v>6193</v>
      </c>
      <c r="B3993" t="s">
        <v>10987</v>
      </c>
      <c r="C3993" t="s">
        <v>335</v>
      </c>
      <c r="D3993" t="s">
        <v>332</v>
      </c>
      <c r="E3993" s="277">
        <v>19.36</v>
      </c>
    </row>
    <row r="3994" spans="1:5" x14ac:dyDescent="0.25">
      <c r="A3994">
        <v>6194</v>
      </c>
      <c r="B3994" t="s">
        <v>10988</v>
      </c>
      <c r="C3994" t="s">
        <v>335</v>
      </c>
      <c r="D3994" t="s">
        <v>332</v>
      </c>
      <c r="E3994" s="277">
        <v>6.02</v>
      </c>
    </row>
    <row r="3995" spans="1:5" x14ac:dyDescent="0.25">
      <c r="A3995">
        <v>10567</v>
      </c>
      <c r="B3995" t="s">
        <v>10989</v>
      </c>
      <c r="C3995" t="s">
        <v>335</v>
      </c>
      <c r="D3995" t="s">
        <v>332</v>
      </c>
      <c r="E3995" s="277">
        <v>9.5399999999999991</v>
      </c>
    </row>
    <row r="3996" spans="1:5" x14ac:dyDescent="0.25">
      <c r="A3996">
        <v>6212</v>
      </c>
      <c r="B3996" t="s">
        <v>10990</v>
      </c>
      <c r="C3996" t="s">
        <v>335</v>
      </c>
      <c r="D3996" t="s">
        <v>331</v>
      </c>
      <c r="E3996" s="277">
        <v>14</v>
      </c>
    </row>
    <row r="3997" spans="1:5" x14ac:dyDescent="0.25">
      <c r="A3997">
        <v>3993</v>
      </c>
      <c r="B3997" t="s">
        <v>10991</v>
      </c>
      <c r="C3997" t="s">
        <v>333</v>
      </c>
      <c r="D3997" t="s">
        <v>332</v>
      </c>
      <c r="E3997" s="277">
        <v>125.13</v>
      </c>
    </row>
    <row r="3998" spans="1:5" x14ac:dyDescent="0.25">
      <c r="A3998">
        <v>3990</v>
      </c>
      <c r="B3998" t="s">
        <v>10992</v>
      </c>
      <c r="C3998" t="s">
        <v>335</v>
      </c>
      <c r="D3998" t="s">
        <v>332</v>
      </c>
      <c r="E3998" s="277">
        <v>23.54</v>
      </c>
    </row>
    <row r="3999" spans="1:5" x14ac:dyDescent="0.25">
      <c r="A3999">
        <v>3992</v>
      </c>
      <c r="B3999" t="s">
        <v>10993</v>
      </c>
      <c r="C3999" t="s">
        <v>335</v>
      </c>
      <c r="D3999" t="s">
        <v>332</v>
      </c>
      <c r="E3999" s="277">
        <v>31.79</v>
      </c>
    </row>
    <row r="4000" spans="1:5" x14ac:dyDescent="0.25">
      <c r="A4000">
        <v>6178</v>
      </c>
      <c r="B4000" t="s">
        <v>10994</v>
      </c>
      <c r="C4000" t="s">
        <v>333</v>
      </c>
      <c r="D4000" t="s">
        <v>334</v>
      </c>
      <c r="E4000" s="277">
        <v>267.77</v>
      </c>
    </row>
    <row r="4001" spans="1:5" x14ac:dyDescent="0.25">
      <c r="A4001">
        <v>6180</v>
      </c>
      <c r="B4001" t="s">
        <v>10995</v>
      </c>
      <c r="C4001" t="s">
        <v>333</v>
      </c>
      <c r="D4001" t="s">
        <v>334</v>
      </c>
      <c r="E4001" s="277">
        <v>289</v>
      </c>
    </row>
    <row r="4002" spans="1:5" x14ac:dyDescent="0.25">
      <c r="A4002">
        <v>6182</v>
      </c>
      <c r="B4002" t="s">
        <v>10996</v>
      </c>
      <c r="C4002" t="s">
        <v>333</v>
      </c>
      <c r="D4002" t="s">
        <v>334</v>
      </c>
      <c r="E4002" s="277">
        <v>358.72</v>
      </c>
    </row>
    <row r="4003" spans="1:5" x14ac:dyDescent="0.25">
      <c r="A4003">
        <v>43614</v>
      </c>
      <c r="B4003" t="s">
        <v>10997</v>
      </c>
      <c r="C4003" t="s">
        <v>335</v>
      </c>
      <c r="D4003" t="s">
        <v>332</v>
      </c>
      <c r="E4003" s="277">
        <v>15.9</v>
      </c>
    </row>
    <row r="4004" spans="1:5" x14ac:dyDescent="0.25">
      <c r="A4004">
        <v>6189</v>
      </c>
      <c r="B4004" t="s">
        <v>10998</v>
      </c>
      <c r="C4004" t="s">
        <v>335</v>
      </c>
      <c r="D4004" t="s">
        <v>332</v>
      </c>
      <c r="E4004" s="277">
        <v>28.25</v>
      </c>
    </row>
    <row r="4005" spans="1:5" x14ac:dyDescent="0.25">
      <c r="A4005">
        <v>6214</v>
      </c>
      <c r="B4005" t="s">
        <v>10999</v>
      </c>
      <c r="C4005" t="s">
        <v>333</v>
      </c>
      <c r="D4005" t="s">
        <v>334</v>
      </c>
      <c r="E4005" s="277">
        <v>167.74</v>
      </c>
    </row>
    <row r="4006" spans="1:5" x14ac:dyDescent="0.25">
      <c r="A4006">
        <v>36153</v>
      </c>
      <c r="B4006" t="s">
        <v>11000</v>
      </c>
      <c r="C4006" t="s">
        <v>330</v>
      </c>
      <c r="D4006" t="s">
        <v>332</v>
      </c>
      <c r="E4006" s="277">
        <v>164.91</v>
      </c>
    </row>
    <row r="4007" spans="1:5" x14ac:dyDescent="0.25">
      <c r="A4007">
        <v>10740</v>
      </c>
      <c r="B4007" t="s">
        <v>11001</v>
      </c>
      <c r="C4007" t="s">
        <v>330</v>
      </c>
      <c r="D4007" t="s">
        <v>332</v>
      </c>
      <c r="E4007" s="278">
        <v>11371.28</v>
      </c>
    </row>
    <row r="4008" spans="1:5" x14ac:dyDescent="0.25">
      <c r="A4008">
        <v>13914</v>
      </c>
      <c r="B4008" t="s">
        <v>11002</v>
      </c>
      <c r="C4008" t="s">
        <v>330</v>
      </c>
      <c r="D4008" t="s">
        <v>332</v>
      </c>
      <c r="E4008" s="277">
        <v>822.75</v>
      </c>
    </row>
    <row r="4009" spans="1:5" x14ac:dyDescent="0.25">
      <c r="A4009">
        <v>10742</v>
      </c>
      <c r="B4009" t="s">
        <v>11003</v>
      </c>
      <c r="C4009" t="s">
        <v>330</v>
      </c>
      <c r="D4009" t="s">
        <v>331</v>
      </c>
      <c r="E4009" s="278">
        <v>1200</v>
      </c>
    </row>
    <row r="4010" spans="1:5" x14ac:dyDescent="0.25">
      <c r="A4010">
        <v>38465</v>
      </c>
      <c r="B4010" t="s">
        <v>11004</v>
      </c>
      <c r="C4010" t="s">
        <v>330</v>
      </c>
      <c r="D4010" t="s">
        <v>332</v>
      </c>
      <c r="E4010" s="277">
        <v>31.58</v>
      </c>
    </row>
    <row r="4011" spans="1:5" x14ac:dyDescent="0.25">
      <c r="A4011">
        <v>7543</v>
      </c>
      <c r="B4011" t="s">
        <v>11005</v>
      </c>
      <c r="C4011" t="s">
        <v>330</v>
      </c>
      <c r="D4011" t="s">
        <v>332</v>
      </c>
      <c r="E4011" s="277">
        <v>3.54</v>
      </c>
    </row>
    <row r="4012" spans="1:5" x14ac:dyDescent="0.25">
      <c r="A4012">
        <v>43427</v>
      </c>
      <c r="B4012" t="s">
        <v>11006</v>
      </c>
      <c r="C4012" t="s">
        <v>330</v>
      </c>
      <c r="D4012" t="s">
        <v>332</v>
      </c>
      <c r="E4012" s="278">
        <v>1388.55</v>
      </c>
    </row>
    <row r="4013" spans="1:5" x14ac:dyDescent="0.25">
      <c r="A4013">
        <v>41613</v>
      </c>
      <c r="B4013" t="s">
        <v>11007</v>
      </c>
      <c r="C4013" t="s">
        <v>330</v>
      </c>
      <c r="D4013" t="s">
        <v>332</v>
      </c>
      <c r="E4013" s="277">
        <v>89.25</v>
      </c>
    </row>
    <row r="4014" spans="1:5" x14ac:dyDescent="0.25">
      <c r="A4014">
        <v>41614</v>
      </c>
      <c r="B4014" t="s">
        <v>11008</v>
      </c>
      <c r="C4014" t="s">
        <v>330</v>
      </c>
      <c r="D4014" t="s">
        <v>332</v>
      </c>
      <c r="E4014" s="277">
        <v>113.73</v>
      </c>
    </row>
    <row r="4015" spans="1:5" x14ac:dyDescent="0.25">
      <c r="A4015">
        <v>41615</v>
      </c>
      <c r="B4015" t="s">
        <v>11009</v>
      </c>
      <c r="C4015" t="s">
        <v>330</v>
      </c>
      <c r="D4015" t="s">
        <v>332</v>
      </c>
      <c r="E4015" s="277">
        <v>175.78</v>
      </c>
    </row>
    <row r="4016" spans="1:5" x14ac:dyDescent="0.25">
      <c r="A4016">
        <v>41616</v>
      </c>
      <c r="B4016" t="s">
        <v>11010</v>
      </c>
      <c r="C4016" t="s">
        <v>330</v>
      </c>
      <c r="D4016" t="s">
        <v>332</v>
      </c>
      <c r="E4016" s="277">
        <v>262.64</v>
      </c>
    </row>
    <row r="4017" spans="1:5" x14ac:dyDescent="0.25">
      <c r="A4017">
        <v>41617</v>
      </c>
      <c r="B4017" t="s">
        <v>11011</v>
      </c>
      <c r="C4017" t="s">
        <v>330</v>
      </c>
      <c r="D4017" t="s">
        <v>332</v>
      </c>
      <c r="E4017" s="277">
        <v>522.23</v>
      </c>
    </row>
    <row r="4018" spans="1:5" x14ac:dyDescent="0.25">
      <c r="A4018">
        <v>41618</v>
      </c>
      <c r="B4018" t="s">
        <v>11012</v>
      </c>
      <c r="C4018" t="s">
        <v>330</v>
      </c>
      <c r="D4018" t="s">
        <v>332</v>
      </c>
      <c r="E4018" s="277">
        <v>961.4</v>
      </c>
    </row>
    <row r="4019" spans="1:5" x14ac:dyDescent="0.25">
      <c r="A4019">
        <v>43428</v>
      </c>
      <c r="B4019" t="s">
        <v>11013</v>
      </c>
      <c r="C4019" t="s">
        <v>330</v>
      </c>
      <c r="D4019" t="s">
        <v>332</v>
      </c>
      <c r="E4019" s="278">
        <v>1688.72</v>
      </c>
    </row>
    <row r="4020" spans="1:5" x14ac:dyDescent="0.25">
      <c r="A4020">
        <v>41619</v>
      </c>
      <c r="B4020" t="s">
        <v>11014</v>
      </c>
      <c r="C4020" t="s">
        <v>330</v>
      </c>
      <c r="D4020" t="s">
        <v>332</v>
      </c>
      <c r="E4020" s="277">
        <v>109.41</v>
      </c>
    </row>
    <row r="4021" spans="1:5" x14ac:dyDescent="0.25">
      <c r="A4021">
        <v>41620</v>
      </c>
      <c r="B4021" t="s">
        <v>11015</v>
      </c>
      <c r="C4021" t="s">
        <v>330</v>
      </c>
      <c r="D4021" t="s">
        <v>332</v>
      </c>
      <c r="E4021" s="277">
        <v>138.19999999999999</v>
      </c>
    </row>
    <row r="4022" spans="1:5" x14ac:dyDescent="0.25">
      <c r="A4022">
        <v>41622</v>
      </c>
      <c r="B4022" t="s">
        <v>11016</v>
      </c>
      <c r="C4022" t="s">
        <v>330</v>
      </c>
      <c r="D4022" t="s">
        <v>332</v>
      </c>
      <c r="E4022" s="277">
        <v>239.7</v>
      </c>
    </row>
    <row r="4023" spans="1:5" x14ac:dyDescent="0.25">
      <c r="A4023">
        <v>41623</v>
      </c>
      <c r="B4023" t="s">
        <v>11017</v>
      </c>
      <c r="C4023" t="s">
        <v>330</v>
      </c>
      <c r="D4023" t="s">
        <v>332</v>
      </c>
      <c r="E4023" s="277">
        <v>368.55</v>
      </c>
    </row>
    <row r="4024" spans="1:5" x14ac:dyDescent="0.25">
      <c r="A4024">
        <v>41624</v>
      </c>
      <c r="B4024" t="s">
        <v>11018</v>
      </c>
      <c r="C4024" t="s">
        <v>330</v>
      </c>
      <c r="D4024" t="s">
        <v>332</v>
      </c>
      <c r="E4024" s="277">
        <v>691.03</v>
      </c>
    </row>
    <row r="4025" spans="1:5" x14ac:dyDescent="0.25">
      <c r="A4025">
        <v>41625</v>
      </c>
      <c r="B4025" t="s">
        <v>11019</v>
      </c>
      <c r="C4025" t="s">
        <v>330</v>
      </c>
      <c r="D4025" t="s">
        <v>332</v>
      </c>
      <c r="E4025" s="278">
        <v>1063.19</v>
      </c>
    </row>
    <row r="4026" spans="1:5" x14ac:dyDescent="0.25">
      <c r="A4026">
        <v>39352</v>
      </c>
      <c r="B4026" t="s">
        <v>11020</v>
      </c>
      <c r="C4026" t="s">
        <v>330</v>
      </c>
      <c r="D4026" t="s">
        <v>332</v>
      </c>
      <c r="E4026" s="277">
        <v>2.19</v>
      </c>
    </row>
    <row r="4027" spans="1:5" x14ac:dyDescent="0.25">
      <c r="A4027">
        <v>39346</v>
      </c>
      <c r="B4027" t="s">
        <v>11021</v>
      </c>
      <c r="C4027" t="s">
        <v>330</v>
      </c>
      <c r="D4027" t="s">
        <v>332</v>
      </c>
      <c r="E4027" s="277">
        <v>2.19</v>
      </c>
    </row>
    <row r="4028" spans="1:5" x14ac:dyDescent="0.25">
      <c r="A4028">
        <v>39350</v>
      </c>
      <c r="B4028" t="s">
        <v>11022</v>
      </c>
      <c r="C4028" t="s">
        <v>330</v>
      </c>
      <c r="D4028" t="s">
        <v>332</v>
      </c>
      <c r="E4028" s="277">
        <v>2.35</v>
      </c>
    </row>
    <row r="4029" spans="1:5" x14ac:dyDescent="0.25">
      <c r="A4029">
        <v>39351</v>
      </c>
      <c r="B4029" t="s">
        <v>11023</v>
      </c>
      <c r="C4029" t="s">
        <v>330</v>
      </c>
      <c r="D4029" t="s">
        <v>332</v>
      </c>
      <c r="E4029" s="277">
        <v>2.72</v>
      </c>
    </row>
    <row r="4030" spans="1:5" x14ac:dyDescent="0.25">
      <c r="A4030">
        <v>38952</v>
      </c>
      <c r="B4030" t="s">
        <v>11024</v>
      </c>
      <c r="C4030" t="s">
        <v>330</v>
      </c>
      <c r="D4030" t="s">
        <v>334</v>
      </c>
      <c r="E4030" s="277">
        <v>3.02</v>
      </c>
    </row>
    <row r="4031" spans="1:5" x14ac:dyDescent="0.25">
      <c r="A4031">
        <v>38953</v>
      </c>
      <c r="B4031" t="s">
        <v>11025</v>
      </c>
      <c r="C4031" t="s">
        <v>330</v>
      </c>
      <c r="D4031" t="s">
        <v>334</v>
      </c>
      <c r="E4031" s="277">
        <v>4.76</v>
      </c>
    </row>
    <row r="4032" spans="1:5" x14ac:dyDescent="0.25">
      <c r="A4032">
        <v>38835</v>
      </c>
      <c r="B4032" t="s">
        <v>11026</v>
      </c>
      <c r="C4032" t="s">
        <v>330</v>
      </c>
      <c r="D4032" t="s">
        <v>334</v>
      </c>
      <c r="E4032" s="277">
        <v>4.2699999999999996</v>
      </c>
    </row>
    <row r="4033" spans="1:5" x14ac:dyDescent="0.25">
      <c r="A4033">
        <v>38837</v>
      </c>
      <c r="B4033" t="s">
        <v>11027</v>
      </c>
      <c r="C4033" t="s">
        <v>330</v>
      </c>
      <c r="D4033" t="s">
        <v>334</v>
      </c>
      <c r="E4033" s="277">
        <v>11.12</v>
      </c>
    </row>
    <row r="4034" spans="1:5" x14ac:dyDescent="0.25">
      <c r="A4034">
        <v>38836</v>
      </c>
      <c r="B4034" t="s">
        <v>11028</v>
      </c>
      <c r="C4034" t="s">
        <v>330</v>
      </c>
      <c r="D4034" t="s">
        <v>334</v>
      </c>
      <c r="E4034" s="277">
        <v>6.15</v>
      </c>
    </row>
    <row r="4035" spans="1:5" x14ac:dyDescent="0.25">
      <c r="A4035">
        <v>2666</v>
      </c>
      <c r="B4035" t="s">
        <v>11029</v>
      </c>
      <c r="C4035" t="s">
        <v>330</v>
      </c>
      <c r="D4035" t="s">
        <v>332</v>
      </c>
      <c r="E4035" s="277">
        <v>6</v>
      </c>
    </row>
    <row r="4036" spans="1:5" x14ac:dyDescent="0.25">
      <c r="A4036">
        <v>2668</v>
      </c>
      <c r="B4036" t="s">
        <v>11030</v>
      </c>
      <c r="C4036" t="s">
        <v>330</v>
      </c>
      <c r="D4036" t="s">
        <v>332</v>
      </c>
      <c r="E4036" s="277">
        <v>6.86</v>
      </c>
    </row>
    <row r="4037" spans="1:5" x14ac:dyDescent="0.25">
      <c r="A4037">
        <v>2664</v>
      </c>
      <c r="B4037" t="s">
        <v>11031</v>
      </c>
      <c r="C4037" t="s">
        <v>330</v>
      </c>
      <c r="D4037" t="s">
        <v>332</v>
      </c>
      <c r="E4037" s="277">
        <v>10.11</v>
      </c>
    </row>
    <row r="4038" spans="1:5" x14ac:dyDescent="0.25">
      <c r="A4038">
        <v>2662</v>
      </c>
      <c r="B4038" t="s">
        <v>11032</v>
      </c>
      <c r="C4038" t="s">
        <v>330</v>
      </c>
      <c r="D4038" t="s">
        <v>332</v>
      </c>
      <c r="E4038" s="277">
        <v>12.41</v>
      </c>
    </row>
    <row r="4039" spans="1:5" x14ac:dyDescent="0.25">
      <c r="A4039">
        <v>20964</v>
      </c>
      <c r="B4039" t="s">
        <v>11033</v>
      </c>
      <c r="C4039" t="s">
        <v>330</v>
      </c>
      <c r="D4039" t="s">
        <v>334</v>
      </c>
      <c r="E4039" s="277">
        <v>112.45</v>
      </c>
    </row>
    <row r="4040" spans="1:5" x14ac:dyDescent="0.25">
      <c r="A4040">
        <v>10905</v>
      </c>
      <c r="B4040" t="s">
        <v>11034</v>
      </c>
      <c r="C4040" t="s">
        <v>330</v>
      </c>
      <c r="D4040" t="s">
        <v>334</v>
      </c>
      <c r="E4040" s="277">
        <v>150.85</v>
      </c>
    </row>
    <row r="4041" spans="1:5" x14ac:dyDescent="0.25">
      <c r="A4041">
        <v>11289</v>
      </c>
      <c r="B4041" t="s">
        <v>11035</v>
      </c>
      <c r="C4041" t="s">
        <v>330</v>
      </c>
      <c r="D4041" t="s">
        <v>334</v>
      </c>
      <c r="E4041" s="277">
        <v>99.23</v>
      </c>
    </row>
    <row r="4042" spans="1:5" x14ac:dyDescent="0.25">
      <c r="A4042">
        <v>11241</v>
      </c>
      <c r="B4042" t="s">
        <v>11036</v>
      </c>
      <c r="C4042" t="s">
        <v>330</v>
      </c>
      <c r="D4042" t="s">
        <v>334</v>
      </c>
      <c r="E4042" s="277">
        <v>248.09</v>
      </c>
    </row>
    <row r="4043" spans="1:5" x14ac:dyDescent="0.25">
      <c r="A4043">
        <v>11301</v>
      </c>
      <c r="B4043" t="s">
        <v>11037</v>
      </c>
      <c r="C4043" t="s">
        <v>330</v>
      </c>
      <c r="D4043" t="s">
        <v>334</v>
      </c>
      <c r="E4043" s="277">
        <v>629.09</v>
      </c>
    </row>
    <row r="4044" spans="1:5" x14ac:dyDescent="0.25">
      <c r="A4044">
        <v>21090</v>
      </c>
      <c r="B4044" t="s">
        <v>11038</v>
      </c>
      <c r="C4044" t="s">
        <v>330</v>
      </c>
      <c r="D4044" t="s">
        <v>334</v>
      </c>
      <c r="E4044" s="277">
        <v>770.86</v>
      </c>
    </row>
    <row r="4045" spans="1:5" x14ac:dyDescent="0.25">
      <c r="A4045">
        <v>11315</v>
      </c>
      <c r="B4045" t="s">
        <v>11039</v>
      </c>
      <c r="C4045" t="s">
        <v>330</v>
      </c>
      <c r="D4045" t="s">
        <v>334</v>
      </c>
      <c r="E4045" s="277">
        <v>150.62</v>
      </c>
    </row>
    <row r="4046" spans="1:5" x14ac:dyDescent="0.25">
      <c r="A4046">
        <v>21071</v>
      </c>
      <c r="B4046" t="s">
        <v>11040</v>
      </c>
      <c r="C4046" t="s">
        <v>330</v>
      </c>
      <c r="D4046" t="s">
        <v>334</v>
      </c>
      <c r="E4046" s="277">
        <v>230.37</v>
      </c>
    </row>
    <row r="4047" spans="1:5" x14ac:dyDescent="0.25">
      <c r="A4047">
        <v>14112</v>
      </c>
      <c r="B4047" t="s">
        <v>11041</v>
      </c>
      <c r="C4047" t="s">
        <v>330</v>
      </c>
      <c r="D4047" t="s">
        <v>334</v>
      </c>
      <c r="E4047" s="277">
        <v>321.63</v>
      </c>
    </row>
    <row r="4048" spans="1:5" x14ac:dyDescent="0.25">
      <c r="A4048">
        <v>11316</v>
      </c>
      <c r="B4048" t="s">
        <v>11042</v>
      </c>
      <c r="C4048" t="s">
        <v>330</v>
      </c>
      <c r="D4048" t="s">
        <v>334</v>
      </c>
      <c r="E4048" s="277">
        <v>496.18</v>
      </c>
    </row>
    <row r="4049" spans="1:5" x14ac:dyDescent="0.25">
      <c r="A4049">
        <v>6243</v>
      </c>
      <c r="B4049" t="s">
        <v>11043</v>
      </c>
      <c r="C4049" t="s">
        <v>330</v>
      </c>
      <c r="D4049" t="s">
        <v>334</v>
      </c>
      <c r="E4049" s="277">
        <v>571.5</v>
      </c>
    </row>
    <row r="4050" spans="1:5" x14ac:dyDescent="0.25">
      <c r="A4050">
        <v>6240</v>
      </c>
      <c r="B4050" t="s">
        <v>11044</v>
      </c>
      <c r="C4050" t="s">
        <v>330</v>
      </c>
      <c r="D4050" t="s">
        <v>334</v>
      </c>
      <c r="E4050" s="277">
        <v>756.68</v>
      </c>
    </row>
    <row r="4051" spans="1:5" x14ac:dyDescent="0.25">
      <c r="A4051">
        <v>11296</v>
      </c>
      <c r="B4051" t="s">
        <v>11045</v>
      </c>
      <c r="C4051" t="s">
        <v>330</v>
      </c>
      <c r="D4051" t="s">
        <v>334</v>
      </c>
      <c r="E4051" s="278">
        <v>2410.9299999999998</v>
      </c>
    </row>
    <row r="4052" spans="1:5" x14ac:dyDescent="0.25">
      <c r="A4052">
        <v>11299</v>
      </c>
      <c r="B4052" t="s">
        <v>11046</v>
      </c>
      <c r="C4052" t="s">
        <v>330</v>
      </c>
      <c r="D4052" t="s">
        <v>334</v>
      </c>
      <c r="E4052" s="277">
        <v>816.04</v>
      </c>
    </row>
    <row r="4053" spans="1:5" x14ac:dyDescent="0.25">
      <c r="A4053">
        <v>11688</v>
      </c>
      <c r="B4053" t="s">
        <v>11047</v>
      </c>
      <c r="C4053" t="s">
        <v>330</v>
      </c>
      <c r="D4053" t="s">
        <v>332</v>
      </c>
      <c r="E4053" s="277">
        <v>436.99</v>
      </c>
    </row>
    <row r="4054" spans="1:5" x14ac:dyDescent="0.25">
      <c r="A4054">
        <v>37736</v>
      </c>
      <c r="B4054" t="s">
        <v>11048</v>
      </c>
      <c r="C4054" t="s">
        <v>330</v>
      </c>
      <c r="D4054" t="s">
        <v>334</v>
      </c>
      <c r="E4054" s="278">
        <v>83450</v>
      </c>
    </row>
    <row r="4055" spans="1:5" x14ac:dyDescent="0.25">
      <c r="A4055">
        <v>37739</v>
      </c>
      <c r="B4055" t="s">
        <v>11049</v>
      </c>
      <c r="C4055" t="s">
        <v>330</v>
      </c>
      <c r="D4055" t="s">
        <v>334</v>
      </c>
      <c r="E4055" s="278">
        <v>102707.68</v>
      </c>
    </row>
    <row r="4056" spans="1:5" x14ac:dyDescent="0.25">
      <c r="A4056">
        <v>37740</v>
      </c>
      <c r="B4056" t="s">
        <v>11050</v>
      </c>
      <c r="C4056" t="s">
        <v>330</v>
      </c>
      <c r="D4056" t="s">
        <v>334</v>
      </c>
      <c r="E4056" s="278">
        <v>58610.36</v>
      </c>
    </row>
    <row r="4057" spans="1:5" x14ac:dyDescent="0.25">
      <c r="A4057">
        <v>37738</v>
      </c>
      <c r="B4057" t="s">
        <v>11051</v>
      </c>
      <c r="C4057" t="s">
        <v>330</v>
      </c>
      <c r="D4057" t="s">
        <v>334</v>
      </c>
      <c r="E4057" s="278">
        <v>69634.7</v>
      </c>
    </row>
    <row r="4058" spans="1:5" x14ac:dyDescent="0.25">
      <c r="A4058">
        <v>37737</v>
      </c>
      <c r="B4058" t="s">
        <v>11052</v>
      </c>
      <c r="C4058" t="s">
        <v>330</v>
      </c>
      <c r="D4058" t="s">
        <v>334</v>
      </c>
      <c r="E4058" s="278">
        <v>55400.75</v>
      </c>
    </row>
    <row r="4059" spans="1:5" x14ac:dyDescent="0.25">
      <c r="A4059">
        <v>25014</v>
      </c>
      <c r="B4059" t="s">
        <v>11053</v>
      </c>
      <c r="C4059" t="s">
        <v>330</v>
      </c>
      <c r="D4059" t="s">
        <v>334</v>
      </c>
      <c r="E4059" s="278">
        <v>116034.57</v>
      </c>
    </row>
    <row r="4060" spans="1:5" x14ac:dyDescent="0.25">
      <c r="A4060">
        <v>25013</v>
      </c>
      <c r="B4060" t="s">
        <v>11054</v>
      </c>
      <c r="C4060" t="s">
        <v>330</v>
      </c>
      <c r="D4060" t="s">
        <v>334</v>
      </c>
      <c r="E4060" s="278">
        <v>121616.51</v>
      </c>
    </row>
    <row r="4061" spans="1:5" x14ac:dyDescent="0.25">
      <c r="A4061">
        <v>14405</v>
      </c>
      <c r="B4061" t="s">
        <v>11055</v>
      </c>
      <c r="C4061" t="s">
        <v>330</v>
      </c>
      <c r="D4061" t="s">
        <v>334</v>
      </c>
      <c r="E4061" s="278">
        <v>142758.1</v>
      </c>
    </row>
    <row r="4062" spans="1:5" x14ac:dyDescent="0.25">
      <c r="A4062">
        <v>20271</v>
      </c>
      <c r="B4062" t="s">
        <v>11056</v>
      </c>
      <c r="C4062" t="s">
        <v>330</v>
      </c>
      <c r="D4062" t="s">
        <v>332</v>
      </c>
      <c r="E4062" s="277">
        <v>521.72</v>
      </c>
    </row>
    <row r="4063" spans="1:5" x14ac:dyDescent="0.25">
      <c r="A4063">
        <v>10423</v>
      </c>
      <c r="B4063" t="s">
        <v>11057</v>
      </c>
      <c r="C4063" t="s">
        <v>330</v>
      </c>
      <c r="D4063" t="s">
        <v>332</v>
      </c>
      <c r="E4063" s="277">
        <v>383.06</v>
      </c>
    </row>
    <row r="4064" spans="1:5" x14ac:dyDescent="0.25">
      <c r="A4064">
        <v>36790</v>
      </c>
      <c r="B4064" t="s">
        <v>11058</v>
      </c>
      <c r="C4064" t="s">
        <v>330</v>
      </c>
      <c r="D4064" t="s">
        <v>332</v>
      </c>
      <c r="E4064" s="277">
        <v>283.81</v>
      </c>
    </row>
    <row r="4065" spans="1:5" x14ac:dyDescent="0.25">
      <c r="A4065">
        <v>37589</v>
      </c>
      <c r="B4065" t="s">
        <v>11059</v>
      </c>
      <c r="C4065" t="s">
        <v>330</v>
      </c>
      <c r="D4065" t="s">
        <v>332</v>
      </c>
      <c r="E4065" s="277">
        <v>347.74</v>
      </c>
    </row>
    <row r="4066" spans="1:5" x14ac:dyDescent="0.25">
      <c r="A4066">
        <v>11690</v>
      </c>
      <c r="B4066" t="s">
        <v>11060</v>
      </c>
      <c r="C4066" t="s">
        <v>330</v>
      </c>
      <c r="D4066" t="s">
        <v>332</v>
      </c>
      <c r="E4066" s="277">
        <v>184.73</v>
      </c>
    </row>
    <row r="4067" spans="1:5" x14ac:dyDescent="0.25">
      <c r="A4067">
        <v>20234</v>
      </c>
      <c r="B4067" t="s">
        <v>11061</v>
      </c>
      <c r="C4067" t="s">
        <v>330</v>
      </c>
      <c r="D4067" t="s">
        <v>332</v>
      </c>
      <c r="E4067" s="277">
        <v>233.77</v>
      </c>
    </row>
    <row r="4068" spans="1:5" x14ac:dyDescent="0.25">
      <c r="A4068">
        <v>4763</v>
      </c>
      <c r="B4068" t="s">
        <v>11062</v>
      </c>
      <c r="C4068" t="s">
        <v>341</v>
      </c>
      <c r="D4068" t="s">
        <v>332</v>
      </c>
      <c r="E4068" s="277">
        <v>17.809999999999999</v>
      </c>
    </row>
    <row r="4069" spans="1:5" x14ac:dyDescent="0.25">
      <c r="A4069">
        <v>41070</v>
      </c>
      <c r="B4069" t="s">
        <v>11063</v>
      </c>
      <c r="C4069" t="s">
        <v>342</v>
      </c>
      <c r="D4069" t="s">
        <v>332</v>
      </c>
      <c r="E4069" s="278">
        <v>3129.94</v>
      </c>
    </row>
    <row r="4070" spans="1:5" x14ac:dyDescent="0.25">
      <c r="A4070">
        <v>44480</v>
      </c>
      <c r="B4070" t="s">
        <v>11064</v>
      </c>
      <c r="C4070" t="s">
        <v>340</v>
      </c>
      <c r="D4070" t="s">
        <v>332</v>
      </c>
      <c r="E4070" s="277">
        <v>16.46</v>
      </c>
    </row>
    <row r="4071" spans="1:5" x14ac:dyDescent="0.25">
      <c r="A4071">
        <v>11457</v>
      </c>
      <c r="B4071" t="s">
        <v>11065</v>
      </c>
      <c r="C4071" t="s">
        <v>330</v>
      </c>
      <c r="D4071" t="s">
        <v>332</v>
      </c>
      <c r="E4071" s="277">
        <v>45.08</v>
      </c>
    </row>
    <row r="4072" spans="1:5" x14ac:dyDescent="0.25">
      <c r="A4072">
        <v>44073</v>
      </c>
      <c r="B4072" t="s">
        <v>11066</v>
      </c>
      <c r="C4072" t="s">
        <v>335</v>
      </c>
      <c r="D4072" t="s">
        <v>332</v>
      </c>
      <c r="E4072" s="277">
        <v>0.7</v>
      </c>
    </row>
    <row r="4073" spans="1:5" x14ac:dyDescent="0.25">
      <c r="A4073">
        <v>44253</v>
      </c>
      <c r="B4073" t="s">
        <v>13079</v>
      </c>
      <c r="C4073" t="s">
        <v>330</v>
      </c>
      <c r="D4073" t="s">
        <v>332</v>
      </c>
      <c r="E4073" s="277">
        <v>259.17</v>
      </c>
    </row>
    <row r="4074" spans="1:5" x14ac:dyDescent="0.25">
      <c r="A4074">
        <v>21121</v>
      </c>
      <c r="B4074" t="s">
        <v>11067</v>
      </c>
      <c r="C4074" t="s">
        <v>330</v>
      </c>
      <c r="D4074" t="s">
        <v>332</v>
      </c>
      <c r="E4074" s="277">
        <v>3.71</v>
      </c>
    </row>
    <row r="4075" spans="1:5" x14ac:dyDescent="0.25">
      <c r="A4075">
        <v>38010</v>
      </c>
      <c r="B4075" t="s">
        <v>11068</v>
      </c>
      <c r="C4075" t="s">
        <v>330</v>
      </c>
      <c r="D4075" t="s">
        <v>332</v>
      </c>
      <c r="E4075" s="277">
        <v>4.63</v>
      </c>
    </row>
    <row r="4076" spans="1:5" x14ac:dyDescent="0.25">
      <c r="A4076">
        <v>38011</v>
      </c>
      <c r="B4076" t="s">
        <v>11069</v>
      </c>
      <c r="C4076" t="s">
        <v>330</v>
      </c>
      <c r="D4076" t="s">
        <v>332</v>
      </c>
      <c r="E4076" s="277">
        <v>9.2799999999999994</v>
      </c>
    </row>
    <row r="4077" spans="1:5" x14ac:dyDescent="0.25">
      <c r="A4077">
        <v>38012</v>
      </c>
      <c r="B4077" t="s">
        <v>11070</v>
      </c>
      <c r="C4077" t="s">
        <v>330</v>
      </c>
      <c r="D4077" t="s">
        <v>332</v>
      </c>
      <c r="E4077" s="277">
        <v>35.380000000000003</v>
      </c>
    </row>
    <row r="4078" spans="1:5" x14ac:dyDescent="0.25">
      <c r="A4078">
        <v>38013</v>
      </c>
      <c r="B4078" t="s">
        <v>11071</v>
      </c>
      <c r="C4078" t="s">
        <v>330</v>
      </c>
      <c r="D4078" t="s">
        <v>332</v>
      </c>
      <c r="E4078" s="277">
        <v>45.45</v>
      </c>
    </row>
    <row r="4079" spans="1:5" x14ac:dyDescent="0.25">
      <c r="A4079">
        <v>38014</v>
      </c>
      <c r="B4079" t="s">
        <v>11072</v>
      </c>
      <c r="C4079" t="s">
        <v>330</v>
      </c>
      <c r="D4079" t="s">
        <v>332</v>
      </c>
      <c r="E4079" s="277">
        <v>75.900000000000006</v>
      </c>
    </row>
    <row r="4080" spans="1:5" x14ac:dyDescent="0.25">
      <c r="A4080">
        <v>38015</v>
      </c>
      <c r="B4080" t="s">
        <v>11073</v>
      </c>
      <c r="C4080" t="s">
        <v>330</v>
      </c>
      <c r="D4080" t="s">
        <v>332</v>
      </c>
      <c r="E4080" s="277">
        <v>178.44</v>
      </c>
    </row>
    <row r="4081" spans="1:5" x14ac:dyDescent="0.25">
      <c r="A4081">
        <v>38016</v>
      </c>
      <c r="B4081" t="s">
        <v>11074</v>
      </c>
      <c r="C4081" t="s">
        <v>330</v>
      </c>
      <c r="D4081" t="s">
        <v>332</v>
      </c>
      <c r="E4081" s="277">
        <v>207.5</v>
      </c>
    </row>
    <row r="4082" spans="1:5" x14ac:dyDescent="0.25">
      <c r="A4082">
        <v>12741</v>
      </c>
      <c r="B4082" t="s">
        <v>11075</v>
      </c>
      <c r="C4082" t="s">
        <v>330</v>
      </c>
      <c r="D4082" t="s">
        <v>334</v>
      </c>
      <c r="E4082" s="278">
        <v>1342.89</v>
      </c>
    </row>
    <row r="4083" spans="1:5" x14ac:dyDescent="0.25">
      <c r="A4083">
        <v>12733</v>
      </c>
      <c r="B4083" t="s">
        <v>11076</v>
      </c>
      <c r="C4083" t="s">
        <v>330</v>
      </c>
      <c r="D4083" t="s">
        <v>334</v>
      </c>
      <c r="E4083" s="277">
        <v>6.75</v>
      </c>
    </row>
    <row r="4084" spans="1:5" x14ac:dyDescent="0.25">
      <c r="A4084">
        <v>12734</v>
      </c>
      <c r="B4084" t="s">
        <v>11077</v>
      </c>
      <c r="C4084" t="s">
        <v>330</v>
      </c>
      <c r="D4084" t="s">
        <v>334</v>
      </c>
      <c r="E4084" s="277">
        <v>14.4</v>
      </c>
    </row>
    <row r="4085" spans="1:5" x14ac:dyDescent="0.25">
      <c r="A4085">
        <v>12735</v>
      </c>
      <c r="B4085" t="s">
        <v>11078</v>
      </c>
      <c r="C4085" t="s">
        <v>330</v>
      </c>
      <c r="D4085" t="s">
        <v>334</v>
      </c>
      <c r="E4085" s="277">
        <v>23.69</v>
      </c>
    </row>
    <row r="4086" spans="1:5" x14ac:dyDescent="0.25">
      <c r="A4086">
        <v>12736</v>
      </c>
      <c r="B4086" t="s">
        <v>11079</v>
      </c>
      <c r="C4086" t="s">
        <v>330</v>
      </c>
      <c r="D4086" t="s">
        <v>334</v>
      </c>
      <c r="E4086" s="277">
        <v>54.16</v>
      </c>
    </row>
    <row r="4087" spans="1:5" x14ac:dyDescent="0.25">
      <c r="A4087">
        <v>12737</v>
      </c>
      <c r="B4087" t="s">
        <v>11080</v>
      </c>
      <c r="C4087" t="s">
        <v>330</v>
      </c>
      <c r="D4087" t="s">
        <v>334</v>
      </c>
      <c r="E4087" s="277">
        <v>69.77</v>
      </c>
    </row>
    <row r="4088" spans="1:5" x14ac:dyDescent="0.25">
      <c r="A4088">
        <v>12738</v>
      </c>
      <c r="B4088" t="s">
        <v>11081</v>
      </c>
      <c r="C4088" t="s">
        <v>330</v>
      </c>
      <c r="D4088" t="s">
        <v>334</v>
      </c>
      <c r="E4088" s="277">
        <v>137.9</v>
      </c>
    </row>
    <row r="4089" spans="1:5" x14ac:dyDescent="0.25">
      <c r="A4089">
        <v>12739</v>
      </c>
      <c r="B4089" t="s">
        <v>11082</v>
      </c>
      <c r="C4089" t="s">
        <v>330</v>
      </c>
      <c r="D4089" t="s">
        <v>334</v>
      </c>
      <c r="E4089" s="277">
        <v>392.56</v>
      </c>
    </row>
    <row r="4090" spans="1:5" x14ac:dyDescent="0.25">
      <c r="A4090">
        <v>12740</v>
      </c>
      <c r="B4090" t="s">
        <v>11083</v>
      </c>
      <c r="C4090" t="s">
        <v>330</v>
      </c>
      <c r="D4090" t="s">
        <v>334</v>
      </c>
      <c r="E4090" s="277">
        <v>614.19000000000005</v>
      </c>
    </row>
    <row r="4091" spans="1:5" x14ac:dyDescent="0.25">
      <c r="A4091">
        <v>6297</v>
      </c>
      <c r="B4091" t="s">
        <v>11084</v>
      </c>
      <c r="C4091" t="s">
        <v>330</v>
      </c>
      <c r="D4091" t="s">
        <v>334</v>
      </c>
      <c r="E4091" s="277">
        <v>43.91</v>
      </c>
    </row>
    <row r="4092" spans="1:5" x14ac:dyDescent="0.25">
      <c r="A4092">
        <v>6296</v>
      </c>
      <c r="B4092" t="s">
        <v>11085</v>
      </c>
      <c r="C4092" t="s">
        <v>330</v>
      </c>
      <c r="D4092" t="s">
        <v>334</v>
      </c>
      <c r="E4092" s="277">
        <v>34.659999999999997</v>
      </c>
    </row>
    <row r="4093" spans="1:5" x14ac:dyDescent="0.25">
      <c r="A4093">
        <v>6294</v>
      </c>
      <c r="B4093" t="s">
        <v>11086</v>
      </c>
      <c r="C4093" t="s">
        <v>330</v>
      </c>
      <c r="D4093" t="s">
        <v>334</v>
      </c>
      <c r="E4093" s="277">
        <v>9.8800000000000008</v>
      </c>
    </row>
    <row r="4094" spans="1:5" x14ac:dyDescent="0.25">
      <c r="A4094">
        <v>6323</v>
      </c>
      <c r="B4094" t="s">
        <v>11087</v>
      </c>
      <c r="C4094" t="s">
        <v>330</v>
      </c>
      <c r="D4094" t="s">
        <v>334</v>
      </c>
      <c r="E4094" s="277">
        <v>22.64</v>
      </c>
    </row>
    <row r="4095" spans="1:5" x14ac:dyDescent="0.25">
      <c r="A4095">
        <v>6299</v>
      </c>
      <c r="B4095" t="s">
        <v>11088</v>
      </c>
      <c r="C4095" t="s">
        <v>330</v>
      </c>
      <c r="D4095" t="s">
        <v>334</v>
      </c>
      <c r="E4095" s="277">
        <v>132.06</v>
      </c>
    </row>
    <row r="4096" spans="1:5" x14ac:dyDescent="0.25">
      <c r="A4096">
        <v>6298</v>
      </c>
      <c r="B4096" t="s">
        <v>11089</v>
      </c>
      <c r="C4096" t="s">
        <v>330</v>
      </c>
      <c r="D4096" t="s">
        <v>334</v>
      </c>
      <c r="E4096" s="277">
        <v>69.55</v>
      </c>
    </row>
    <row r="4097" spans="1:5" x14ac:dyDescent="0.25">
      <c r="A4097">
        <v>6295</v>
      </c>
      <c r="B4097" t="s">
        <v>11090</v>
      </c>
      <c r="C4097" t="s">
        <v>330</v>
      </c>
      <c r="D4097" t="s">
        <v>334</v>
      </c>
      <c r="E4097" s="277">
        <v>14.07</v>
      </c>
    </row>
    <row r="4098" spans="1:5" x14ac:dyDescent="0.25">
      <c r="A4098">
        <v>6322</v>
      </c>
      <c r="B4098" t="s">
        <v>11091</v>
      </c>
      <c r="C4098" t="s">
        <v>330</v>
      </c>
      <c r="D4098" t="s">
        <v>334</v>
      </c>
      <c r="E4098" s="277">
        <v>176.87</v>
      </c>
    </row>
    <row r="4099" spans="1:5" x14ac:dyDescent="0.25">
      <c r="A4099">
        <v>6300</v>
      </c>
      <c r="B4099" t="s">
        <v>11092</v>
      </c>
      <c r="C4099" t="s">
        <v>330</v>
      </c>
      <c r="D4099" t="s">
        <v>334</v>
      </c>
      <c r="E4099" s="277">
        <v>326.08999999999997</v>
      </c>
    </row>
    <row r="4100" spans="1:5" x14ac:dyDescent="0.25">
      <c r="A4100">
        <v>6321</v>
      </c>
      <c r="B4100" t="s">
        <v>11093</v>
      </c>
      <c r="C4100" t="s">
        <v>330</v>
      </c>
      <c r="D4100" t="s">
        <v>334</v>
      </c>
      <c r="E4100" s="277">
        <v>465.8</v>
      </c>
    </row>
    <row r="4101" spans="1:5" x14ac:dyDescent="0.25">
      <c r="A4101">
        <v>6301</v>
      </c>
      <c r="B4101" t="s">
        <v>11094</v>
      </c>
      <c r="C4101" t="s">
        <v>330</v>
      </c>
      <c r="D4101" t="s">
        <v>334</v>
      </c>
      <c r="E4101" s="278">
        <v>1091.78</v>
      </c>
    </row>
    <row r="4102" spans="1:5" x14ac:dyDescent="0.25">
      <c r="A4102">
        <v>7105</v>
      </c>
      <c r="B4102" t="s">
        <v>11095</v>
      </c>
      <c r="C4102" t="s">
        <v>330</v>
      </c>
      <c r="D4102" t="s">
        <v>332</v>
      </c>
      <c r="E4102" s="277">
        <v>41.77</v>
      </c>
    </row>
    <row r="4103" spans="1:5" x14ac:dyDescent="0.25">
      <c r="A4103">
        <v>20183</v>
      </c>
      <c r="B4103" t="s">
        <v>13080</v>
      </c>
      <c r="C4103" t="s">
        <v>330</v>
      </c>
      <c r="D4103" t="s">
        <v>332</v>
      </c>
      <c r="E4103" s="277">
        <v>51.46</v>
      </c>
    </row>
    <row r="4104" spans="1:5" x14ac:dyDescent="0.25">
      <c r="A4104">
        <v>38448</v>
      </c>
      <c r="B4104" t="s">
        <v>13081</v>
      </c>
      <c r="C4104" t="s">
        <v>330</v>
      </c>
      <c r="D4104" t="s">
        <v>332</v>
      </c>
      <c r="E4104" s="277">
        <v>233.53</v>
      </c>
    </row>
    <row r="4105" spans="1:5" x14ac:dyDescent="0.25">
      <c r="A4105">
        <v>20182</v>
      </c>
      <c r="B4105" t="s">
        <v>13082</v>
      </c>
      <c r="C4105" t="s">
        <v>330</v>
      </c>
      <c r="D4105" t="s">
        <v>332</v>
      </c>
      <c r="E4105" s="277">
        <v>29.92</v>
      </c>
    </row>
    <row r="4106" spans="1:5" x14ac:dyDescent="0.25">
      <c r="A4106">
        <v>7119</v>
      </c>
      <c r="B4106" t="s">
        <v>11096</v>
      </c>
      <c r="C4106" t="s">
        <v>330</v>
      </c>
      <c r="D4106" t="s">
        <v>332</v>
      </c>
      <c r="E4106" s="277">
        <v>13.79</v>
      </c>
    </row>
    <row r="4107" spans="1:5" x14ac:dyDescent="0.25">
      <c r="A4107">
        <v>7126</v>
      </c>
      <c r="B4107" t="s">
        <v>13083</v>
      </c>
      <c r="C4107" t="s">
        <v>330</v>
      </c>
      <c r="D4107" t="s">
        <v>332</v>
      </c>
      <c r="E4107" s="277">
        <v>28.15</v>
      </c>
    </row>
    <row r="4108" spans="1:5" x14ac:dyDescent="0.25">
      <c r="A4108">
        <v>7120</v>
      </c>
      <c r="B4108" t="s">
        <v>11097</v>
      </c>
      <c r="C4108" t="s">
        <v>330</v>
      </c>
      <c r="D4108" t="s">
        <v>332</v>
      </c>
      <c r="E4108" s="277">
        <v>10.58</v>
      </c>
    </row>
    <row r="4109" spans="1:5" x14ac:dyDescent="0.25">
      <c r="A4109">
        <v>6319</v>
      </c>
      <c r="B4109" t="s">
        <v>11098</v>
      </c>
      <c r="C4109" t="s">
        <v>330</v>
      </c>
      <c r="D4109" t="s">
        <v>334</v>
      </c>
      <c r="E4109" s="277">
        <v>51.58</v>
      </c>
    </row>
    <row r="4110" spans="1:5" x14ac:dyDescent="0.25">
      <c r="A4110">
        <v>6304</v>
      </c>
      <c r="B4110" t="s">
        <v>11099</v>
      </c>
      <c r="C4110" t="s">
        <v>330</v>
      </c>
      <c r="D4110" t="s">
        <v>334</v>
      </c>
      <c r="E4110" s="277">
        <v>51.58</v>
      </c>
    </row>
    <row r="4111" spans="1:5" x14ac:dyDescent="0.25">
      <c r="A4111">
        <v>21116</v>
      </c>
      <c r="B4111" t="s">
        <v>11100</v>
      </c>
      <c r="C4111" t="s">
        <v>330</v>
      </c>
      <c r="D4111" t="s">
        <v>334</v>
      </c>
      <c r="E4111" s="277">
        <v>39.06</v>
      </c>
    </row>
    <row r="4112" spans="1:5" x14ac:dyDescent="0.25">
      <c r="A4112">
        <v>6320</v>
      </c>
      <c r="B4112" t="s">
        <v>11101</v>
      </c>
      <c r="C4112" t="s">
        <v>330</v>
      </c>
      <c r="D4112" t="s">
        <v>334</v>
      </c>
      <c r="E4112" s="277">
        <v>26.56</v>
      </c>
    </row>
    <row r="4113" spans="1:5" x14ac:dyDescent="0.25">
      <c r="A4113">
        <v>6303</v>
      </c>
      <c r="B4113" t="s">
        <v>11102</v>
      </c>
      <c r="C4113" t="s">
        <v>330</v>
      </c>
      <c r="D4113" t="s">
        <v>334</v>
      </c>
      <c r="E4113" s="277">
        <v>26.56</v>
      </c>
    </row>
    <row r="4114" spans="1:5" x14ac:dyDescent="0.25">
      <c r="A4114">
        <v>6308</v>
      </c>
      <c r="B4114" t="s">
        <v>11103</v>
      </c>
      <c r="C4114" t="s">
        <v>330</v>
      </c>
      <c r="D4114" t="s">
        <v>334</v>
      </c>
      <c r="E4114" s="277">
        <v>142.72999999999999</v>
      </c>
    </row>
    <row r="4115" spans="1:5" x14ac:dyDescent="0.25">
      <c r="A4115">
        <v>6317</v>
      </c>
      <c r="B4115" t="s">
        <v>11104</v>
      </c>
      <c r="C4115" t="s">
        <v>330</v>
      </c>
      <c r="D4115" t="s">
        <v>334</v>
      </c>
      <c r="E4115" s="277">
        <v>142.72999999999999</v>
      </c>
    </row>
    <row r="4116" spans="1:5" x14ac:dyDescent="0.25">
      <c r="A4116">
        <v>6307</v>
      </c>
      <c r="B4116" t="s">
        <v>11105</v>
      </c>
      <c r="C4116" t="s">
        <v>330</v>
      </c>
      <c r="D4116" t="s">
        <v>334</v>
      </c>
      <c r="E4116" s="277">
        <v>142.72999999999999</v>
      </c>
    </row>
    <row r="4117" spans="1:5" x14ac:dyDescent="0.25">
      <c r="A4117">
        <v>6309</v>
      </c>
      <c r="B4117" t="s">
        <v>11106</v>
      </c>
      <c r="C4117" t="s">
        <v>330</v>
      </c>
      <c r="D4117" t="s">
        <v>334</v>
      </c>
      <c r="E4117" s="277">
        <v>146.88</v>
      </c>
    </row>
    <row r="4118" spans="1:5" x14ac:dyDescent="0.25">
      <c r="A4118">
        <v>6318</v>
      </c>
      <c r="B4118" t="s">
        <v>11107</v>
      </c>
      <c r="C4118" t="s">
        <v>330</v>
      </c>
      <c r="D4118" t="s">
        <v>334</v>
      </c>
      <c r="E4118" s="277">
        <v>76.989999999999995</v>
      </c>
    </row>
    <row r="4119" spans="1:5" x14ac:dyDescent="0.25">
      <c r="A4119">
        <v>6306</v>
      </c>
      <c r="B4119" t="s">
        <v>11108</v>
      </c>
      <c r="C4119" t="s">
        <v>330</v>
      </c>
      <c r="D4119" t="s">
        <v>334</v>
      </c>
      <c r="E4119" s="277">
        <v>76.989999999999995</v>
      </c>
    </row>
    <row r="4120" spans="1:5" x14ac:dyDescent="0.25">
      <c r="A4120">
        <v>6305</v>
      </c>
      <c r="B4120" t="s">
        <v>11109</v>
      </c>
      <c r="C4120" t="s">
        <v>330</v>
      </c>
      <c r="D4120" t="s">
        <v>334</v>
      </c>
      <c r="E4120" s="277">
        <v>76.989999999999995</v>
      </c>
    </row>
    <row r="4121" spans="1:5" x14ac:dyDescent="0.25">
      <c r="A4121">
        <v>6302</v>
      </c>
      <c r="B4121" t="s">
        <v>11110</v>
      </c>
      <c r="C4121" t="s">
        <v>330</v>
      </c>
      <c r="D4121" t="s">
        <v>334</v>
      </c>
      <c r="E4121" s="277">
        <v>16.329999999999998</v>
      </c>
    </row>
    <row r="4122" spans="1:5" x14ac:dyDescent="0.25">
      <c r="A4122">
        <v>6312</v>
      </c>
      <c r="B4122" t="s">
        <v>11111</v>
      </c>
      <c r="C4122" t="s">
        <v>330</v>
      </c>
      <c r="D4122" t="s">
        <v>334</v>
      </c>
      <c r="E4122" s="277">
        <v>205.31</v>
      </c>
    </row>
    <row r="4123" spans="1:5" x14ac:dyDescent="0.25">
      <c r="A4123">
        <v>6311</v>
      </c>
      <c r="B4123" t="s">
        <v>11112</v>
      </c>
      <c r="C4123" t="s">
        <v>330</v>
      </c>
      <c r="D4123" t="s">
        <v>334</v>
      </c>
      <c r="E4123" s="277">
        <v>205.31</v>
      </c>
    </row>
    <row r="4124" spans="1:5" x14ac:dyDescent="0.25">
      <c r="A4124">
        <v>6310</v>
      </c>
      <c r="B4124" t="s">
        <v>11113</v>
      </c>
      <c r="C4124" t="s">
        <v>330</v>
      </c>
      <c r="D4124" t="s">
        <v>334</v>
      </c>
      <c r="E4124" s="277">
        <v>205.31</v>
      </c>
    </row>
    <row r="4125" spans="1:5" x14ac:dyDescent="0.25">
      <c r="A4125">
        <v>6314</v>
      </c>
      <c r="B4125" t="s">
        <v>11114</v>
      </c>
      <c r="C4125" t="s">
        <v>330</v>
      </c>
      <c r="D4125" t="s">
        <v>334</v>
      </c>
      <c r="E4125" s="277">
        <v>205.31</v>
      </c>
    </row>
    <row r="4126" spans="1:5" x14ac:dyDescent="0.25">
      <c r="A4126">
        <v>6313</v>
      </c>
      <c r="B4126" t="s">
        <v>11115</v>
      </c>
      <c r="C4126" t="s">
        <v>330</v>
      </c>
      <c r="D4126" t="s">
        <v>334</v>
      </c>
      <c r="E4126" s="277">
        <v>205.31</v>
      </c>
    </row>
    <row r="4127" spans="1:5" x14ac:dyDescent="0.25">
      <c r="A4127">
        <v>6315</v>
      </c>
      <c r="B4127" t="s">
        <v>11116</v>
      </c>
      <c r="C4127" t="s">
        <v>330</v>
      </c>
      <c r="D4127" t="s">
        <v>334</v>
      </c>
      <c r="E4127" s="277">
        <v>388.74</v>
      </c>
    </row>
    <row r="4128" spans="1:5" x14ac:dyDescent="0.25">
      <c r="A4128">
        <v>6316</v>
      </c>
      <c r="B4128" t="s">
        <v>11117</v>
      </c>
      <c r="C4128" t="s">
        <v>330</v>
      </c>
      <c r="D4128" t="s">
        <v>334</v>
      </c>
      <c r="E4128" s="277">
        <v>388.74</v>
      </c>
    </row>
    <row r="4129" spans="1:5" x14ac:dyDescent="0.25">
      <c r="A4129">
        <v>38878</v>
      </c>
      <c r="B4129" t="s">
        <v>11118</v>
      </c>
      <c r="C4129" t="s">
        <v>330</v>
      </c>
      <c r="D4129" t="s">
        <v>334</v>
      </c>
      <c r="E4129" s="277">
        <v>15.64</v>
      </c>
    </row>
    <row r="4130" spans="1:5" x14ac:dyDescent="0.25">
      <c r="A4130">
        <v>38879</v>
      </c>
      <c r="B4130" t="s">
        <v>11119</v>
      </c>
      <c r="C4130" t="s">
        <v>330</v>
      </c>
      <c r="D4130" t="s">
        <v>334</v>
      </c>
      <c r="E4130" s="277">
        <v>29.33</v>
      </c>
    </row>
    <row r="4131" spans="1:5" x14ac:dyDescent="0.25">
      <c r="A4131">
        <v>38881</v>
      </c>
      <c r="B4131" t="s">
        <v>11120</v>
      </c>
      <c r="C4131" t="s">
        <v>330</v>
      </c>
      <c r="D4131" t="s">
        <v>334</v>
      </c>
      <c r="E4131" s="277">
        <v>15.34</v>
      </c>
    </row>
    <row r="4132" spans="1:5" x14ac:dyDescent="0.25">
      <c r="A4132">
        <v>38880</v>
      </c>
      <c r="B4132" t="s">
        <v>11121</v>
      </c>
      <c r="C4132" t="s">
        <v>330</v>
      </c>
      <c r="D4132" t="s">
        <v>334</v>
      </c>
      <c r="E4132" s="277">
        <v>16.079999999999998</v>
      </c>
    </row>
    <row r="4133" spans="1:5" x14ac:dyDescent="0.25">
      <c r="A4133">
        <v>38882</v>
      </c>
      <c r="B4133" t="s">
        <v>11122</v>
      </c>
      <c r="C4133" t="s">
        <v>330</v>
      </c>
      <c r="D4133" t="s">
        <v>334</v>
      </c>
      <c r="E4133" s="277">
        <v>16.649999999999999</v>
      </c>
    </row>
    <row r="4134" spans="1:5" x14ac:dyDescent="0.25">
      <c r="A4134">
        <v>38883</v>
      </c>
      <c r="B4134" t="s">
        <v>11123</v>
      </c>
      <c r="C4134" t="s">
        <v>330</v>
      </c>
      <c r="D4134" t="s">
        <v>334</v>
      </c>
      <c r="E4134" s="277">
        <v>24.63</v>
      </c>
    </row>
    <row r="4135" spans="1:5" x14ac:dyDescent="0.25">
      <c r="A4135">
        <v>38884</v>
      </c>
      <c r="B4135" t="s">
        <v>11124</v>
      </c>
      <c r="C4135" t="s">
        <v>330</v>
      </c>
      <c r="D4135" t="s">
        <v>334</v>
      </c>
      <c r="E4135" s="277">
        <v>26.74</v>
      </c>
    </row>
    <row r="4136" spans="1:5" x14ac:dyDescent="0.25">
      <c r="A4136">
        <v>38885</v>
      </c>
      <c r="B4136" t="s">
        <v>11125</v>
      </c>
      <c r="C4136" t="s">
        <v>330</v>
      </c>
      <c r="D4136" t="s">
        <v>334</v>
      </c>
      <c r="E4136" s="277">
        <v>25.87</v>
      </c>
    </row>
    <row r="4137" spans="1:5" x14ac:dyDescent="0.25">
      <c r="A4137">
        <v>38886</v>
      </c>
      <c r="B4137" t="s">
        <v>11126</v>
      </c>
      <c r="C4137" t="s">
        <v>330</v>
      </c>
      <c r="D4137" t="s">
        <v>334</v>
      </c>
      <c r="E4137" s="277">
        <v>27.92</v>
      </c>
    </row>
    <row r="4138" spans="1:5" x14ac:dyDescent="0.25">
      <c r="A4138">
        <v>38887</v>
      </c>
      <c r="B4138" t="s">
        <v>11127</v>
      </c>
      <c r="C4138" t="s">
        <v>330</v>
      </c>
      <c r="D4138" t="s">
        <v>334</v>
      </c>
      <c r="E4138" s="277">
        <v>25.07</v>
      </c>
    </row>
    <row r="4139" spans="1:5" x14ac:dyDescent="0.25">
      <c r="A4139">
        <v>38888</v>
      </c>
      <c r="B4139" t="s">
        <v>11128</v>
      </c>
      <c r="C4139" t="s">
        <v>330</v>
      </c>
      <c r="D4139" t="s">
        <v>334</v>
      </c>
      <c r="E4139" s="277">
        <v>29.81</v>
      </c>
    </row>
    <row r="4140" spans="1:5" x14ac:dyDescent="0.25">
      <c r="A4140">
        <v>38890</v>
      </c>
      <c r="B4140" t="s">
        <v>11129</v>
      </c>
      <c r="C4140" t="s">
        <v>330</v>
      </c>
      <c r="D4140" t="s">
        <v>334</v>
      </c>
      <c r="E4140" s="277">
        <v>44.31</v>
      </c>
    </row>
    <row r="4141" spans="1:5" x14ac:dyDescent="0.25">
      <c r="A4141">
        <v>38893</v>
      </c>
      <c r="B4141" t="s">
        <v>11130</v>
      </c>
      <c r="C4141" t="s">
        <v>330</v>
      </c>
      <c r="D4141" t="s">
        <v>334</v>
      </c>
      <c r="E4141" s="277">
        <v>35.630000000000003</v>
      </c>
    </row>
    <row r="4142" spans="1:5" x14ac:dyDescent="0.25">
      <c r="A4142">
        <v>38894</v>
      </c>
      <c r="B4142" t="s">
        <v>11131</v>
      </c>
      <c r="C4142" t="s">
        <v>330</v>
      </c>
      <c r="D4142" t="s">
        <v>334</v>
      </c>
      <c r="E4142" s="277">
        <v>45.25</v>
      </c>
    </row>
    <row r="4143" spans="1:5" x14ac:dyDescent="0.25">
      <c r="A4143">
        <v>38896</v>
      </c>
      <c r="B4143" t="s">
        <v>11132</v>
      </c>
      <c r="C4143" t="s">
        <v>330</v>
      </c>
      <c r="D4143" t="s">
        <v>334</v>
      </c>
      <c r="E4143" s="277">
        <v>46.14</v>
      </c>
    </row>
    <row r="4144" spans="1:5" x14ac:dyDescent="0.25">
      <c r="A4144">
        <v>39324</v>
      </c>
      <c r="B4144" t="s">
        <v>11133</v>
      </c>
      <c r="C4144" t="s">
        <v>330</v>
      </c>
      <c r="D4144" t="s">
        <v>332</v>
      </c>
      <c r="E4144" s="277">
        <v>4.84</v>
      </c>
    </row>
    <row r="4145" spans="1:5" x14ac:dyDescent="0.25">
      <c r="A4145">
        <v>39325</v>
      </c>
      <c r="B4145" t="s">
        <v>11134</v>
      </c>
      <c r="C4145" t="s">
        <v>330</v>
      </c>
      <c r="D4145" t="s">
        <v>332</v>
      </c>
      <c r="E4145" s="277">
        <v>7.29</v>
      </c>
    </row>
    <row r="4146" spans="1:5" x14ac:dyDescent="0.25">
      <c r="A4146">
        <v>39326</v>
      </c>
      <c r="B4146" t="s">
        <v>11135</v>
      </c>
      <c r="C4146" t="s">
        <v>330</v>
      </c>
      <c r="D4146" t="s">
        <v>332</v>
      </c>
      <c r="E4146" s="277">
        <v>26.16</v>
      </c>
    </row>
    <row r="4147" spans="1:5" x14ac:dyDescent="0.25">
      <c r="A4147">
        <v>39327</v>
      </c>
      <c r="B4147" t="s">
        <v>11136</v>
      </c>
      <c r="C4147" t="s">
        <v>330</v>
      </c>
      <c r="D4147" t="s">
        <v>332</v>
      </c>
      <c r="E4147" s="277">
        <v>39.47</v>
      </c>
    </row>
    <row r="4148" spans="1:5" x14ac:dyDescent="0.25">
      <c r="A4148">
        <v>11378</v>
      </c>
      <c r="B4148" t="s">
        <v>11137</v>
      </c>
      <c r="C4148" t="s">
        <v>330</v>
      </c>
      <c r="D4148" t="s">
        <v>334</v>
      </c>
      <c r="E4148" s="277">
        <v>97.03</v>
      </c>
    </row>
    <row r="4149" spans="1:5" x14ac:dyDescent="0.25">
      <c r="A4149">
        <v>11379</v>
      </c>
      <c r="B4149" t="s">
        <v>11138</v>
      </c>
      <c r="C4149" t="s">
        <v>330</v>
      </c>
      <c r="D4149" t="s">
        <v>334</v>
      </c>
      <c r="E4149" s="277">
        <v>81.99</v>
      </c>
    </row>
    <row r="4150" spans="1:5" x14ac:dyDescent="0.25">
      <c r="A4150">
        <v>11493</v>
      </c>
      <c r="B4150" t="s">
        <v>11139</v>
      </c>
      <c r="C4150" t="s">
        <v>330</v>
      </c>
      <c r="D4150" t="s">
        <v>334</v>
      </c>
      <c r="E4150" s="277">
        <v>47.29</v>
      </c>
    </row>
    <row r="4151" spans="1:5" x14ac:dyDescent="0.25">
      <c r="A4151">
        <v>7106</v>
      </c>
      <c r="B4151" t="s">
        <v>11140</v>
      </c>
      <c r="C4151" t="s">
        <v>330</v>
      </c>
      <c r="D4151" t="s">
        <v>332</v>
      </c>
      <c r="E4151" s="277">
        <v>174.17</v>
      </c>
    </row>
    <row r="4152" spans="1:5" x14ac:dyDescent="0.25">
      <c r="A4152">
        <v>7104</v>
      </c>
      <c r="B4152" t="s">
        <v>11141</v>
      </c>
      <c r="C4152" t="s">
        <v>330</v>
      </c>
      <c r="D4152" t="s">
        <v>332</v>
      </c>
      <c r="E4152" s="277">
        <v>4.6900000000000004</v>
      </c>
    </row>
    <row r="4153" spans="1:5" x14ac:dyDescent="0.25">
      <c r="A4153">
        <v>7136</v>
      </c>
      <c r="B4153" t="s">
        <v>11142</v>
      </c>
      <c r="C4153" t="s">
        <v>330</v>
      </c>
      <c r="D4153" t="s">
        <v>332</v>
      </c>
      <c r="E4153" s="277">
        <v>8.18</v>
      </c>
    </row>
    <row r="4154" spans="1:5" x14ac:dyDescent="0.25">
      <c r="A4154">
        <v>7128</v>
      </c>
      <c r="B4154" t="s">
        <v>11143</v>
      </c>
      <c r="C4154" t="s">
        <v>330</v>
      </c>
      <c r="D4154" t="s">
        <v>332</v>
      </c>
      <c r="E4154" s="277">
        <v>10.61</v>
      </c>
    </row>
    <row r="4155" spans="1:5" x14ac:dyDescent="0.25">
      <c r="A4155">
        <v>7108</v>
      </c>
      <c r="B4155" t="s">
        <v>11144</v>
      </c>
      <c r="C4155" t="s">
        <v>330</v>
      </c>
      <c r="D4155" t="s">
        <v>332</v>
      </c>
      <c r="E4155" s="277">
        <v>10.58</v>
      </c>
    </row>
    <row r="4156" spans="1:5" x14ac:dyDescent="0.25">
      <c r="A4156">
        <v>7129</v>
      </c>
      <c r="B4156" t="s">
        <v>11145</v>
      </c>
      <c r="C4156" t="s">
        <v>330</v>
      </c>
      <c r="D4156" t="s">
        <v>332</v>
      </c>
      <c r="E4156" s="277">
        <v>12.45</v>
      </c>
    </row>
    <row r="4157" spans="1:5" x14ac:dyDescent="0.25">
      <c r="A4157">
        <v>7130</v>
      </c>
      <c r="B4157" t="s">
        <v>11146</v>
      </c>
      <c r="C4157" t="s">
        <v>330</v>
      </c>
      <c r="D4157" t="s">
        <v>332</v>
      </c>
      <c r="E4157" s="277">
        <v>18.09</v>
      </c>
    </row>
    <row r="4158" spans="1:5" x14ac:dyDescent="0.25">
      <c r="A4158">
        <v>7131</v>
      </c>
      <c r="B4158" t="s">
        <v>11147</v>
      </c>
      <c r="C4158" t="s">
        <v>330</v>
      </c>
      <c r="D4158" t="s">
        <v>332</v>
      </c>
      <c r="E4158" s="277">
        <v>22.13</v>
      </c>
    </row>
    <row r="4159" spans="1:5" x14ac:dyDescent="0.25">
      <c r="A4159">
        <v>7132</v>
      </c>
      <c r="B4159" t="s">
        <v>11148</v>
      </c>
      <c r="C4159" t="s">
        <v>330</v>
      </c>
      <c r="D4159" t="s">
        <v>332</v>
      </c>
      <c r="E4159" s="277">
        <v>52.1</v>
      </c>
    </row>
    <row r="4160" spans="1:5" x14ac:dyDescent="0.25">
      <c r="A4160">
        <v>7133</v>
      </c>
      <c r="B4160" t="s">
        <v>11149</v>
      </c>
      <c r="C4160" t="s">
        <v>330</v>
      </c>
      <c r="D4160" t="s">
        <v>332</v>
      </c>
      <c r="E4160" s="277">
        <v>120.39</v>
      </c>
    </row>
    <row r="4161" spans="1:5" x14ac:dyDescent="0.25">
      <c r="A4161">
        <v>37420</v>
      </c>
      <c r="B4161" t="s">
        <v>11150</v>
      </c>
      <c r="C4161" t="s">
        <v>330</v>
      </c>
      <c r="D4161" t="s">
        <v>334</v>
      </c>
      <c r="E4161" s="277">
        <v>39.18</v>
      </c>
    </row>
    <row r="4162" spans="1:5" x14ac:dyDescent="0.25">
      <c r="A4162">
        <v>37421</v>
      </c>
      <c r="B4162" t="s">
        <v>11151</v>
      </c>
      <c r="C4162" t="s">
        <v>330</v>
      </c>
      <c r="D4162" t="s">
        <v>334</v>
      </c>
      <c r="E4162" s="277">
        <v>53.55</v>
      </c>
    </row>
    <row r="4163" spans="1:5" x14ac:dyDescent="0.25">
      <c r="A4163">
        <v>37422</v>
      </c>
      <c r="B4163" t="s">
        <v>11152</v>
      </c>
      <c r="C4163" t="s">
        <v>330</v>
      </c>
      <c r="D4163" t="s">
        <v>334</v>
      </c>
      <c r="E4163" s="277">
        <v>50.12</v>
      </c>
    </row>
    <row r="4164" spans="1:5" x14ac:dyDescent="0.25">
      <c r="A4164">
        <v>37443</v>
      </c>
      <c r="B4164" t="s">
        <v>11153</v>
      </c>
      <c r="C4164" t="s">
        <v>330</v>
      </c>
      <c r="D4164" t="s">
        <v>334</v>
      </c>
      <c r="E4164" s="277">
        <v>200.98</v>
      </c>
    </row>
    <row r="4165" spans="1:5" x14ac:dyDescent="0.25">
      <c r="A4165">
        <v>37444</v>
      </c>
      <c r="B4165" t="s">
        <v>11154</v>
      </c>
      <c r="C4165" t="s">
        <v>330</v>
      </c>
      <c r="D4165" t="s">
        <v>334</v>
      </c>
      <c r="E4165" s="277">
        <v>204.39</v>
      </c>
    </row>
    <row r="4166" spans="1:5" x14ac:dyDescent="0.25">
      <c r="A4166">
        <v>37445</v>
      </c>
      <c r="B4166" t="s">
        <v>11155</v>
      </c>
      <c r="C4166" t="s">
        <v>330</v>
      </c>
      <c r="D4166" t="s">
        <v>334</v>
      </c>
      <c r="E4166" s="277">
        <v>309.79000000000002</v>
      </c>
    </row>
    <row r="4167" spans="1:5" x14ac:dyDescent="0.25">
      <c r="A4167">
        <v>37446</v>
      </c>
      <c r="B4167" t="s">
        <v>11156</v>
      </c>
      <c r="C4167" t="s">
        <v>330</v>
      </c>
      <c r="D4167" t="s">
        <v>334</v>
      </c>
      <c r="E4167" s="277">
        <v>337.72</v>
      </c>
    </row>
    <row r="4168" spans="1:5" x14ac:dyDescent="0.25">
      <c r="A4168">
        <v>37447</v>
      </c>
      <c r="B4168" t="s">
        <v>11157</v>
      </c>
      <c r="C4168" t="s">
        <v>330</v>
      </c>
      <c r="D4168" t="s">
        <v>334</v>
      </c>
      <c r="E4168" s="277">
        <v>343.01</v>
      </c>
    </row>
    <row r="4169" spans="1:5" x14ac:dyDescent="0.25">
      <c r="A4169">
        <v>37448</v>
      </c>
      <c r="B4169" t="s">
        <v>11158</v>
      </c>
      <c r="C4169" t="s">
        <v>330</v>
      </c>
      <c r="D4169" t="s">
        <v>334</v>
      </c>
      <c r="E4169" s="277">
        <v>470.49</v>
      </c>
    </row>
    <row r="4170" spans="1:5" x14ac:dyDescent="0.25">
      <c r="A4170">
        <v>37440</v>
      </c>
      <c r="B4170" t="s">
        <v>11159</v>
      </c>
      <c r="C4170" t="s">
        <v>330</v>
      </c>
      <c r="D4170" t="s">
        <v>334</v>
      </c>
      <c r="E4170" s="277">
        <v>159.52000000000001</v>
      </c>
    </row>
    <row r="4171" spans="1:5" x14ac:dyDescent="0.25">
      <c r="A4171">
        <v>37441</v>
      </c>
      <c r="B4171" t="s">
        <v>11160</v>
      </c>
      <c r="C4171" t="s">
        <v>330</v>
      </c>
      <c r="D4171" t="s">
        <v>334</v>
      </c>
      <c r="E4171" s="277">
        <v>159.52000000000001</v>
      </c>
    </row>
    <row r="4172" spans="1:5" x14ac:dyDescent="0.25">
      <c r="A4172">
        <v>37442</v>
      </c>
      <c r="B4172" t="s">
        <v>11161</v>
      </c>
      <c r="C4172" t="s">
        <v>330</v>
      </c>
      <c r="D4172" t="s">
        <v>334</v>
      </c>
      <c r="E4172" s="277">
        <v>192.13</v>
      </c>
    </row>
    <row r="4173" spans="1:5" x14ac:dyDescent="0.25">
      <c r="A4173">
        <v>38017</v>
      </c>
      <c r="B4173" t="s">
        <v>11162</v>
      </c>
      <c r="C4173" t="s">
        <v>330</v>
      </c>
      <c r="D4173" t="s">
        <v>332</v>
      </c>
      <c r="E4173" s="277">
        <v>9.89</v>
      </c>
    </row>
    <row r="4174" spans="1:5" x14ac:dyDescent="0.25">
      <c r="A4174">
        <v>38018</v>
      </c>
      <c r="B4174" t="s">
        <v>11163</v>
      </c>
      <c r="C4174" t="s">
        <v>330</v>
      </c>
      <c r="D4174" t="s">
        <v>332</v>
      </c>
      <c r="E4174" s="277">
        <v>11.12</v>
      </c>
    </row>
    <row r="4175" spans="1:5" x14ac:dyDescent="0.25">
      <c r="A4175">
        <v>39895</v>
      </c>
      <c r="B4175" t="s">
        <v>11164</v>
      </c>
      <c r="C4175" t="s">
        <v>330</v>
      </c>
      <c r="D4175" t="s">
        <v>334</v>
      </c>
      <c r="E4175" s="277">
        <v>48.78</v>
      </c>
    </row>
    <row r="4176" spans="1:5" x14ac:dyDescent="0.25">
      <c r="A4176">
        <v>39896</v>
      </c>
      <c r="B4176" t="s">
        <v>11165</v>
      </c>
      <c r="C4176" t="s">
        <v>330</v>
      </c>
      <c r="D4176" t="s">
        <v>334</v>
      </c>
      <c r="E4176" s="277">
        <v>71.5</v>
      </c>
    </row>
    <row r="4177" spans="1:5" x14ac:dyDescent="0.25">
      <c r="A4177">
        <v>38873</v>
      </c>
      <c r="B4177" t="s">
        <v>11166</v>
      </c>
      <c r="C4177" t="s">
        <v>330</v>
      </c>
      <c r="D4177" t="s">
        <v>334</v>
      </c>
      <c r="E4177" s="277">
        <v>13.88</v>
      </c>
    </row>
    <row r="4178" spans="1:5" x14ac:dyDescent="0.25">
      <c r="A4178">
        <v>38874</v>
      </c>
      <c r="B4178" t="s">
        <v>11167</v>
      </c>
      <c r="C4178" t="s">
        <v>330</v>
      </c>
      <c r="D4178" t="s">
        <v>334</v>
      </c>
      <c r="E4178" s="277">
        <v>16.87</v>
      </c>
    </row>
    <row r="4179" spans="1:5" x14ac:dyDescent="0.25">
      <c r="A4179">
        <v>38875</v>
      </c>
      <c r="B4179" t="s">
        <v>11168</v>
      </c>
      <c r="C4179" t="s">
        <v>330</v>
      </c>
      <c r="D4179" t="s">
        <v>334</v>
      </c>
      <c r="E4179" s="277">
        <v>29.82</v>
      </c>
    </row>
    <row r="4180" spans="1:5" x14ac:dyDescent="0.25">
      <c r="A4180">
        <v>38876</v>
      </c>
      <c r="B4180" t="s">
        <v>11169</v>
      </c>
      <c r="C4180" t="s">
        <v>330</v>
      </c>
      <c r="D4180" t="s">
        <v>334</v>
      </c>
      <c r="E4180" s="277">
        <v>40.119999999999997</v>
      </c>
    </row>
    <row r="4181" spans="1:5" x14ac:dyDescent="0.25">
      <c r="A4181">
        <v>39000</v>
      </c>
      <c r="B4181" t="s">
        <v>11170</v>
      </c>
      <c r="C4181" t="s">
        <v>330</v>
      </c>
      <c r="D4181" t="s">
        <v>334</v>
      </c>
      <c r="E4181" s="277">
        <v>30.95</v>
      </c>
    </row>
    <row r="4182" spans="1:5" x14ac:dyDescent="0.25">
      <c r="A4182">
        <v>38674</v>
      </c>
      <c r="B4182" t="s">
        <v>11171</v>
      </c>
      <c r="C4182" t="s">
        <v>330</v>
      </c>
      <c r="D4182" t="s">
        <v>332</v>
      </c>
      <c r="E4182" s="277">
        <v>33.28</v>
      </c>
    </row>
    <row r="4183" spans="1:5" x14ac:dyDescent="0.25">
      <c r="A4183">
        <v>38911</v>
      </c>
      <c r="B4183" t="s">
        <v>11172</v>
      </c>
      <c r="C4183" t="s">
        <v>330</v>
      </c>
      <c r="D4183" t="s">
        <v>334</v>
      </c>
      <c r="E4183" s="277">
        <v>49.76</v>
      </c>
    </row>
    <row r="4184" spans="1:5" x14ac:dyDescent="0.25">
      <c r="A4184">
        <v>38912</v>
      </c>
      <c r="B4184" t="s">
        <v>11173</v>
      </c>
      <c r="C4184" t="s">
        <v>330</v>
      </c>
      <c r="D4184" t="s">
        <v>334</v>
      </c>
      <c r="E4184" s="277">
        <v>63.24</v>
      </c>
    </row>
    <row r="4185" spans="1:5" x14ac:dyDescent="0.25">
      <c r="A4185">
        <v>38019</v>
      </c>
      <c r="B4185" t="s">
        <v>11174</v>
      </c>
      <c r="C4185" t="s">
        <v>330</v>
      </c>
      <c r="D4185" t="s">
        <v>332</v>
      </c>
      <c r="E4185" s="277">
        <v>7.04</v>
      </c>
    </row>
    <row r="4186" spans="1:5" x14ac:dyDescent="0.25">
      <c r="A4186">
        <v>38020</v>
      </c>
      <c r="B4186" t="s">
        <v>11175</v>
      </c>
      <c r="C4186" t="s">
        <v>330</v>
      </c>
      <c r="D4186" t="s">
        <v>332</v>
      </c>
      <c r="E4186" s="277">
        <v>8.67</v>
      </c>
    </row>
    <row r="4187" spans="1:5" x14ac:dyDescent="0.25">
      <c r="A4187">
        <v>38454</v>
      </c>
      <c r="B4187" t="s">
        <v>13084</v>
      </c>
      <c r="C4187" t="s">
        <v>330</v>
      </c>
      <c r="D4187" t="s">
        <v>334</v>
      </c>
      <c r="E4187" s="277">
        <v>11.61</v>
      </c>
    </row>
    <row r="4188" spans="1:5" x14ac:dyDescent="0.25">
      <c r="A4188">
        <v>38455</v>
      </c>
      <c r="B4188" t="s">
        <v>13085</v>
      </c>
      <c r="C4188" t="s">
        <v>330</v>
      </c>
      <c r="D4188" t="s">
        <v>334</v>
      </c>
      <c r="E4188" s="277">
        <v>15.54</v>
      </c>
    </row>
    <row r="4189" spans="1:5" x14ac:dyDescent="0.25">
      <c r="A4189">
        <v>38462</v>
      </c>
      <c r="B4189" t="s">
        <v>13086</v>
      </c>
      <c r="C4189" t="s">
        <v>330</v>
      </c>
      <c r="D4189" t="s">
        <v>334</v>
      </c>
      <c r="E4189" s="277">
        <v>250.52</v>
      </c>
    </row>
    <row r="4190" spans="1:5" x14ac:dyDescent="0.25">
      <c r="A4190">
        <v>36362</v>
      </c>
      <c r="B4190" t="s">
        <v>13087</v>
      </c>
      <c r="C4190" t="s">
        <v>330</v>
      </c>
      <c r="D4190" t="s">
        <v>334</v>
      </c>
      <c r="E4190" s="277">
        <v>3.46</v>
      </c>
    </row>
    <row r="4191" spans="1:5" x14ac:dyDescent="0.25">
      <c r="A4191">
        <v>36298</v>
      </c>
      <c r="B4191" t="s">
        <v>13088</v>
      </c>
      <c r="C4191" t="s">
        <v>330</v>
      </c>
      <c r="D4191" t="s">
        <v>334</v>
      </c>
      <c r="E4191" s="277">
        <v>2.97</v>
      </c>
    </row>
    <row r="4192" spans="1:5" x14ac:dyDescent="0.25">
      <c r="A4192">
        <v>38456</v>
      </c>
      <c r="B4192" t="s">
        <v>13089</v>
      </c>
      <c r="C4192" t="s">
        <v>330</v>
      </c>
      <c r="D4192" t="s">
        <v>334</v>
      </c>
      <c r="E4192" s="277">
        <v>7.41</v>
      </c>
    </row>
    <row r="4193" spans="1:5" x14ac:dyDescent="0.25">
      <c r="A4193">
        <v>38457</v>
      </c>
      <c r="B4193" t="s">
        <v>13090</v>
      </c>
      <c r="C4193" t="s">
        <v>330</v>
      </c>
      <c r="D4193" t="s">
        <v>334</v>
      </c>
      <c r="E4193" s="277">
        <v>13.5</v>
      </c>
    </row>
    <row r="4194" spans="1:5" x14ac:dyDescent="0.25">
      <c r="A4194">
        <v>38458</v>
      </c>
      <c r="B4194" t="s">
        <v>13091</v>
      </c>
      <c r="C4194" t="s">
        <v>330</v>
      </c>
      <c r="D4194" t="s">
        <v>334</v>
      </c>
      <c r="E4194" s="277">
        <v>26</v>
      </c>
    </row>
    <row r="4195" spans="1:5" x14ac:dyDescent="0.25">
      <c r="A4195">
        <v>38459</v>
      </c>
      <c r="B4195" t="s">
        <v>13092</v>
      </c>
      <c r="C4195" t="s">
        <v>330</v>
      </c>
      <c r="D4195" t="s">
        <v>334</v>
      </c>
      <c r="E4195" s="277">
        <v>40.880000000000003</v>
      </c>
    </row>
    <row r="4196" spans="1:5" x14ac:dyDescent="0.25">
      <c r="A4196">
        <v>38460</v>
      </c>
      <c r="B4196" t="s">
        <v>13093</v>
      </c>
      <c r="C4196" t="s">
        <v>330</v>
      </c>
      <c r="D4196" t="s">
        <v>334</v>
      </c>
      <c r="E4196" s="277">
        <v>87.69</v>
      </c>
    </row>
    <row r="4197" spans="1:5" x14ac:dyDescent="0.25">
      <c r="A4197">
        <v>38461</v>
      </c>
      <c r="B4197" t="s">
        <v>13094</v>
      </c>
      <c r="C4197" t="s">
        <v>330</v>
      </c>
      <c r="D4197" t="s">
        <v>334</v>
      </c>
      <c r="E4197" s="277">
        <v>117.68</v>
      </c>
    </row>
    <row r="4198" spans="1:5" x14ac:dyDescent="0.25">
      <c r="A4198">
        <v>7094</v>
      </c>
      <c r="B4198" t="s">
        <v>11176</v>
      </c>
      <c r="C4198" t="s">
        <v>330</v>
      </c>
      <c r="D4198" t="s">
        <v>332</v>
      </c>
      <c r="E4198" s="277">
        <v>15.33</v>
      </c>
    </row>
    <row r="4199" spans="1:5" x14ac:dyDescent="0.25">
      <c r="A4199">
        <v>7116</v>
      </c>
      <c r="B4199" t="s">
        <v>11177</v>
      </c>
      <c r="C4199" t="s">
        <v>330</v>
      </c>
      <c r="D4199" t="s">
        <v>332</v>
      </c>
      <c r="E4199" s="277">
        <v>3.74</v>
      </c>
    </row>
    <row r="4200" spans="1:5" x14ac:dyDescent="0.25">
      <c r="A4200">
        <v>7118</v>
      </c>
      <c r="B4200" t="s">
        <v>11178</v>
      </c>
      <c r="C4200" t="s">
        <v>330</v>
      </c>
      <c r="D4200" t="s">
        <v>332</v>
      </c>
      <c r="E4200" s="277">
        <v>31.52</v>
      </c>
    </row>
    <row r="4201" spans="1:5" x14ac:dyDescent="0.25">
      <c r="A4201">
        <v>7098</v>
      </c>
      <c r="B4201" t="s">
        <v>11179</v>
      </c>
      <c r="C4201" t="s">
        <v>330</v>
      </c>
      <c r="D4201" t="s">
        <v>332</v>
      </c>
      <c r="E4201" s="277">
        <v>4.68</v>
      </c>
    </row>
    <row r="4202" spans="1:5" x14ac:dyDescent="0.25">
      <c r="A4202">
        <v>7110</v>
      </c>
      <c r="B4202" t="s">
        <v>11180</v>
      </c>
      <c r="C4202" t="s">
        <v>330</v>
      </c>
      <c r="D4202" t="s">
        <v>332</v>
      </c>
      <c r="E4202" s="277">
        <v>59.92</v>
      </c>
    </row>
    <row r="4203" spans="1:5" x14ac:dyDescent="0.25">
      <c r="A4203">
        <v>7123</v>
      </c>
      <c r="B4203" t="s">
        <v>11181</v>
      </c>
      <c r="C4203" t="s">
        <v>330</v>
      </c>
      <c r="D4203" t="s">
        <v>332</v>
      </c>
      <c r="E4203" s="277">
        <v>5.67</v>
      </c>
    </row>
    <row r="4204" spans="1:5" x14ac:dyDescent="0.25">
      <c r="A4204">
        <v>7121</v>
      </c>
      <c r="B4204" t="s">
        <v>11182</v>
      </c>
      <c r="C4204" t="s">
        <v>330</v>
      </c>
      <c r="D4204" t="s">
        <v>332</v>
      </c>
      <c r="E4204" s="277">
        <v>11.21</v>
      </c>
    </row>
    <row r="4205" spans="1:5" x14ac:dyDescent="0.25">
      <c r="A4205">
        <v>7137</v>
      </c>
      <c r="B4205" t="s">
        <v>11183</v>
      </c>
      <c r="C4205" t="s">
        <v>330</v>
      </c>
      <c r="D4205" t="s">
        <v>332</v>
      </c>
      <c r="E4205" s="277">
        <v>12.24</v>
      </c>
    </row>
    <row r="4206" spans="1:5" x14ac:dyDescent="0.25">
      <c r="A4206">
        <v>7122</v>
      </c>
      <c r="B4206" t="s">
        <v>11184</v>
      </c>
      <c r="C4206" t="s">
        <v>330</v>
      </c>
      <c r="D4206" t="s">
        <v>332</v>
      </c>
      <c r="E4206" s="277">
        <v>13.47</v>
      </c>
    </row>
    <row r="4207" spans="1:5" x14ac:dyDescent="0.25">
      <c r="A4207">
        <v>7114</v>
      </c>
      <c r="B4207" t="s">
        <v>11185</v>
      </c>
      <c r="C4207" t="s">
        <v>330</v>
      </c>
      <c r="D4207" t="s">
        <v>332</v>
      </c>
      <c r="E4207" s="277">
        <v>15.67</v>
      </c>
    </row>
    <row r="4208" spans="1:5" x14ac:dyDescent="0.25">
      <c r="A4208">
        <v>7109</v>
      </c>
      <c r="B4208" t="s">
        <v>11186</v>
      </c>
      <c r="C4208" t="s">
        <v>330</v>
      </c>
      <c r="D4208" t="s">
        <v>332</v>
      </c>
      <c r="E4208" s="277">
        <v>3.1</v>
      </c>
    </row>
    <row r="4209" spans="1:5" x14ac:dyDescent="0.25">
      <c r="A4209">
        <v>7135</v>
      </c>
      <c r="B4209" t="s">
        <v>11187</v>
      </c>
      <c r="C4209" t="s">
        <v>330</v>
      </c>
      <c r="D4209" t="s">
        <v>332</v>
      </c>
      <c r="E4209" s="277">
        <v>6.36</v>
      </c>
    </row>
    <row r="4210" spans="1:5" x14ac:dyDescent="0.25">
      <c r="A4210">
        <v>37947</v>
      </c>
      <c r="B4210" t="s">
        <v>11188</v>
      </c>
      <c r="C4210" t="s">
        <v>330</v>
      </c>
      <c r="D4210" t="s">
        <v>332</v>
      </c>
      <c r="E4210" s="277">
        <v>5.17</v>
      </c>
    </row>
    <row r="4211" spans="1:5" x14ac:dyDescent="0.25">
      <c r="A4211">
        <v>7103</v>
      </c>
      <c r="B4211" t="s">
        <v>11189</v>
      </c>
      <c r="C4211" t="s">
        <v>330</v>
      </c>
      <c r="D4211" t="s">
        <v>332</v>
      </c>
      <c r="E4211" s="277">
        <v>16.850000000000001</v>
      </c>
    </row>
    <row r="4212" spans="1:5" x14ac:dyDescent="0.25">
      <c r="A4212">
        <v>40419</v>
      </c>
      <c r="B4212" t="s">
        <v>11190</v>
      </c>
      <c r="C4212" t="s">
        <v>330</v>
      </c>
      <c r="D4212" t="s">
        <v>334</v>
      </c>
      <c r="E4212" s="277">
        <v>40.97</v>
      </c>
    </row>
    <row r="4213" spans="1:5" x14ac:dyDescent="0.25">
      <c r="A4213">
        <v>40420</v>
      </c>
      <c r="B4213" t="s">
        <v>11191</v>
      </c>
      <c r="C4213" t="s">
        <v>330</v>
      </c>
      <c r="D4213" t="s">
        <v>334</v>
      </c>
      <c r="E4213" s="277">
        <v>59.77</v>
      </c>
    </row>
    <row r="4214" spans="1:5" x14ac:dyDescent="0.25">
      <c r="A4214">
        <v>40421</v>
      </c>
      <c r="B4214" t="s">
        <v>11192</v>
      </c>
      <c r="C4214" t="s">
        <v>330</v>
      </c>
      <c r="D4214" t="s">
        <v>334</v>
      </c>
      <c r="E4214" s="277">
        <v>63.63</v>
      </c>
    </row>
    <row r="4215" spans="1:5" x14ac:dyDescent="0.25">
      <c r="A4215">
        <v>38905</v>
      </c>
      <c r="B4215" t="s">
        <v>11193</v>
      </c>
      <c r="C4215" t="s">
        <v>330</v>
      </c>
      <c r="D4215" t="s">
        <v>334</v>
      </c>
      <c r="E4215" s="277">
        <v>15.59</v>
      </c>
    </row>
    <row r="4216" spans="1:5" x14ac:dyDescent="0.25">
      <c r="A4216">
        <v>38907</v>
      </c>
      <c r="B4216" t="s">
        <v>11194</v>
      </c>
      <c r="C4216" t="s">
        <v>330</v>
      </c>
      <c r="D4216" t="s">
        <v>334</v>
      </c>
      <c r="E4216" s="277">
        <v>16.59</v>
      </c>
    </row>
    <row r="4217" spans="1:5" x14ac:dyDescent="0.25">
      <c r="A4217">
        <v>38908</v>
      </c>
      <c r="B4217" t="s">
        <v>11195</v>
      </c>
      <c r="C4217" t="s">
        <v>330</v>
      </c>
      <c r="D4217" t="s">
        <v>334</v>
      </c>
      <c r="E4217" s="277">
        <v>18.670000000000002</v>
      </c>
    </row>
    <row r="4218" spans="1:5" x14ac:dyDescent="0.25">
      <c r="A4218">
        <v>38909</v>
      </c>
      <c r="B4218" t="s">
        <v>11196</v>
      </c>
      <c r="C4218" t="s">
        <v>330</v>
      </c>
      <c r="D4218" t="s">
        <v>334</v>
      </c>
      <c r="E4218" s="277">
        <v>26.84</v>
      </c>
    </row>
    <row r="4219" spans="1:5" x14ac:dyDescent="0.25">
      <c r="A4219">
        <v>38910</v>
      </c>
      <c r="B4219" t="s">
        <v>11197</v>
      </c>
      <c r="C4219" t="s">
        <v>330</v>
      </c>
      <c r="D4219" t="s">
        <v>334</v>
      </c>
      <c r="E4219" s="277">
        <v>28.99</v>
      </c>
    </row>
    <row r="4220" spans="1:5" x14ac:dyDescent="0.25">
      <c r="A4220">
        <v>38897</v>
      </c>
      <c r="B4220" t="s">
        <v>11198</v>
      </c>
      <c r="C4220" t="s">
        <v>330</v>
      </c>
      <c r="D4220" t="s">
        <v>334</v>
      </c>
      <c r="E4220" s="277">
        <v>15.66</v>
      </c>
    </row>
    <row r="4221" spans="1:5" x14ac:dyDescent="0.25">
      <c r="A4221">
        <v>38899</v>
      </c>
      <c r="B4221" t="s">
        <v>11199</v>
      </c>
      <c r="C4221" t="s">
        <v>330</v>
      </c>
      <c r="D4221" t="s">
        <v>334</v>
      </c>
      <c r="E4221" s="277">
        <v>17.61</v>
      </c>
    </row>
    <row r="4222" spans="1:5" x14ac:dyDescent="0.25">
      <c r="A4222">
        <v>38900</v>
      </c>
      <c r="B4222" t="s">
        <v>11200</v>
      </c>
      <c r="C4222" t="s">
        <v>330</v>
      </c>
      <c r="D4222" t="s">
        <v>334</v>
      </c>
      <c r="E4222" s="277">
        <v>18.36</v>
      </c>
    </row>
    <row r="4223" spans="1:5" x14ac:dyDescent="0.25">
      <c r="A4223">
        <v>38901</v>
      </c>
      <c r="B4223" t="s">
        <v>11201</v>
      </c>
      <c r="C4223" t="s">
        <v>330</v>
      </c>
      <c r="D4223" t="s">
        <v>334</v>
      </c>
      <c r="E4223" s="277">
        <v>30.04</v>
      </c>
    </row>
    <row r="4224" spans="1:5" x14ac:dyDescent="0.25">
      <c r="A4224">
        <v>38904</v>
      </c>
      <c r="B4224" t="s">
        <v>11202</v>
      </c>
      <c r="C4224" t="s">
        <v>330</v>
      </c>
      <c r="D4224" t="s">
        <v>334</v>
      </c>
      <c r="E4224" s="277">
        <v>48.8</v>
      </c>
    </row>
    <row r="4225" spans="1:5" x14ac:dyDescent="0.25">
      <c r="A4225">
        <v>38903</v>
      </c>
      <c r="B4225" t="s">
        <v>11203</v>
      </c>
      <c r="C4225" t="s">
        <v>330</v>
      </c>
      <c r="D4225" t="s">
        <v>334</v>
      </c>
      <c r="E4225" s="277">
        <v>48.49</v>
      </c>
    </row>
    <row r="4226" spans="1:5" x14ac:dyDescent="0.25">
      <c r="A4226">
        <v>11655</v>
      </c>
      <c r="B4226" t="s">
        <v>13095</v>
      </c>
      <c r="C4226" t="s">
        <v>330</v>
      </c>
      <c r="D4226" t="s">
        <v>332</v>
      </c>
      <c r="E4226" s="277">
        <v>17.309999999999999</v>
      </c>
    </row>
    <row r="4227" spans="1:5" x14ac:dyDescent="0.25">
      <c r="A4227">
        <v>11656</v>
      </c>
      <c r="B4227" t="s">
        <v>13096</v>
      </c>
      <c r="C4227" t="s">
        <v>330</v>
      </c>
      <c r="D4227" t="s">
        <v>332</v>
      </c>
      <c r="E4227" s="277">
        <v>19.87</v>
      </c>
    </row>
    <row r="4228" spans="1:5" x14ac:dyDescent="0.25">
      <c r="A4228">
        <v>7091</v>
      </c>
      <c r="B4228" t="s">
        <v>11204</v>
      </c>
      <c r="C4228" t="s">
        <v>330</v>
      </c>
      <c r="D4228" t="s">
        <v>332</v>
      </c>
      <c r="E4228" s="277">
        <v>16.28</v>
      </c>
    </row>
    <row r="4229" spans="1:5" x14ac:dyDescent="0.25">
      <c r="A4229">
        <v>37948</v>
      </c>
      <c r="B4229" t="s">
        <v>11205</v>
      </c>
      <c r="C4229" t="s">
        <v>330</v>
      </c>
      <c r="D4229" t="s">
        <v>332</v>
      </c>
      <c r="E4229" s="277">
        <v>3.77</v>
      </c>
    </row>
    <row r="4230" spans="1:5" x14ac:dyDescent="0.25">
      <c r="A4230">
        <v>7097</v>
      </c>
      <c r="B4230" t="s">
        <v>11206</v>
      </c>
      <c r="C4230" t="s">
        <v>330</v>
      </c>
      <c r="D4230" t="s">
        <v>332</v>
      </c>
      <c r="E4230" s="277">
        <v>7.65</v>
      </c>
    </row>
    <row r="4231" spans="1:5" x14ac:dyDescent="0.25">
      <c r="A4231">
        <v>11658</v>
      </c>
      <c r="B4231" t="s">
        <v>11207</v>
      </c>
      <c r="C4231" t="s">
        <v>330</v>
      </c>
      <c r="D4231" t="s">
        <v>332</v>
      </c>
      <c r="E4231" s="277">
        <v>16.899999999999999</v>
      </c>
    </row>
    <row r="4232" spans="1:5" x14ac:dyDescent="0.25">
      <c r="A4232">
        <v>7146</v>
      </c>
      <c r="B4232" t="s">
        <v>11208</v>
      </c>
      <c r="C4232" t="s">
        <v>330</v>
      </c>
      <c r="D4232" t="s">
        <v>332</v>
      </c>
      <c r="E4232" s="277">
        <v>205.1</v>
      </c>
    </row>
    <row r="4233" spans="1:5" x14ac:dyDescent="0.25">
      <c r="A4233">
        <v>7138</v>
      </c>
      <c r="B4233" t="s">
        <v>11209</v>
      </c>
      <c r="C4233" t="s">
        <v>330</v>
      </c>
      <c r="D4233" t="s">
        <v>332</v>
      </c>
      <c r="E4233" s="277">
        <v>1.3</v>
      </c>
    </row>
    <row r="4234" spans="1:5" x14ac:dyDescent="0.25">
      <c r="A4234">
        <v>7139</v>
      </c>
      <c r="B4234" t="s">
        <v>11210</v>
      </c>
      <c r="C4234" t="s">
        <v>330</v>
      </c>
      <c r="D4234" t="s">
        <v>332</v>
      </c>
      <c r="E4234" s="277">
        <v>1.47</v>
      </c>
    </row>
    <row r="4235" spans="1:5" x14ac:dyDescent="0.25">
      <c r="A4235">
        <v>7140</v>
      </c>
      <c r="B4235" t="s">
        <v>11211</v>
      </c>
      <c r="C4235" t="s">
        <v>330</v>
      </c>
      <c r="D4235" t="s">
        <v>332</v>
      </c>
      <c r="E4235" s="277">
        <v>4.6100000000000003</v>
      </c>
    </row>
    <row r="4236" spans="1:5" x14ac:dyDescent="0.25">
      <c r="A4236">
        <v>7141</v>
      </c>
      <c r="B4236" t="s">
        <v>11212</v>
      </c>
      <c r="C4236" t="s">
        <v>330</v>
      </c>
      <c r="D4236" t="s">
        <v>332</v>
      </c>
      <c r="E4236" s="277">
        <v>11.28</v>
      </c>
    </row>
    <row r="4237" spans="1:5" x14ac:dyDescent="0.25">
      <c r="A4237">
        <v>7143</v>
      </c>
      <c r="B4237" t="s">
        <v>11213</v>
      </c>
      <c r="C4237" t="s">
        <v>330</v>
      </c>
      <c r="D4237" t="s">
        <v>332</v>
      </c>
      <c r="E4237" s="277">
        <v>37.86</v>
      </c>
    </row>
    <row r="4238" spans="1:5" x14ac:dyDescent="0.25">
      <c r="A4238">
        <v>7144</v>
      </c>
      <c r="B4238" t="s">
        <v>11214</v>
      </c>
      <c r="C4238" t="s">
        <v>330</v>
      </c>
      <c r="D4238" t="s">
        <v>332</v>
      </c>
      <c r="E4238" s="277">
        <v>70.25</v>
      </c>
    </row>
    <row r="4239" spans="1:5" x14ac:dyDescent="0.25">
      <c r="A4239">
        <v>7145</v>
      </c>
      <c r="B4239" t="s">
        <v>11215</v>
      </c>
      <c r="C4239" t="s">
        <v>330</v>
      </c>
      <c r="D4239" t="s">
        <v>332</v>
      </c>
      <c r="E4239" s="277">
        <v>95.52</v>
      </c>
    </row>
    <row r="4240" spans="1:5" x14ac:dyDescent="0.25">
      <c r="A4240">
        <v>7142</v>
      </c>
      <c r="B4240" t="s">
        <v>11216</v>
      </c>
      <c r="C4240" t="s">
        <v>330</v>
      </c>
      <c r="D4240" t="s">
        <v>332</v>
      </c>
      <c r="E4240" s="277">
        <v>11.8</v>
      </c>
    </row>
    <row r="4241" spans="1:5" x14ac:dyDescent="0.25">
      <c r="A4241">
        <v>3593</v>
      </c>
      <c r="B4241" t="s">
        <v>11217</v>
      </c>
      <c r="C4241" t="s">
        <v>330</v>
      </c>
      <c r="D4241" t="s">
        <v>334</v>
      </c>
      <c r="E4241" s="277">
        <v>95.29</v>
      </c>
    </row>
    <row r="4242" spans="1:5" x14ac:dyDescent="0.25">
      <c r="A4242">
        <v>3588</v>
      </c>
      <c r="B4242" t="s">
        <v>11218</v>
      </c>
      <c r="C4242" t="s">
        <v>330</v>
      </c>
      <c r="D4242" t="s">
        <v>334</v>
      </c>
      <c r="E4242" s="277">
        <v>73.45</v>
      </c>
    </row>
    <row r="4243" spans="1:5" x14ac:dyDescent="0.25">
      <c r="A4243">
        <v>3585</v>
      </c>
      <c r="B4243" t="s">
        <v>11219</v>
      </c>
      <c r="C4243" t="s">
        <v>330</v>
      </c>
      <c r="D4243" t="s">
        <v>334</v>
      </c>
      <c r="E4243" s="277">
        <v>22.69</v>
      </c>
    </row>
    <row r="4244" spans="1:5" x14ac:dyDescent="0.25">
      <c r="A4244">
        <v>3587</v>
      </c>
      <c r="B4244" t="s">
        <v>11220</v>
      </c>
      <c r="C4244" t="s">
        <v>330</v>
      </c>
      <c r="D4244" t="s">
        <v>334</v>
      </c>
      <c r="E4244" s="277">
        <v>45.58</v>
      </c>
    </row>
    <row r="4245" spans="1:5" x14ac:dyDescent="0.25">
      <c r="A4245">
        <v>3590</v>
      </c>
      <c r="B4245" t="s">
        <v>11221</v>
      </c>
      <c r="C4245" t="s">
        <v>330</v>
      </c>
      <c r="D4245" t="s">
        <v>334</v>
      </c>
      <c r="E4245" s="277">
        <v>270.57</v>
      </c>
    </row>
    <row r="4246" spans="1:5" x14ac:dyDescent="0.25">
      <c r="A4246">
        <v>3589</v>
      </c>
      <c r="B4246" t="s">
        <v>11222</v>
      </c>
      <c r="C4246" t="s">
        <v>330</v>
      </c>
      <c r="D4246" t="s">
        <v>334</v>
      </c>
      <c r="E4246" s="277">
        <v>145.22999999999999</v>
      </c>
    </row>
    <row r="4247" spans="1:5" x14ac:dyDescent="0.25">
      <c r="A4247">
        <v>3586</v>
      </c>
      <c r="B4247" t="s">
        <v>11223</v>
      </c>
      <c r="C4247" t="s">
        <v>330</v>
      </c>
      <c r="D4247" t="s">
        <v>334</v>
      </c>
      <c r="E4247" s="277">
        <v>29.71</v>
      </c>
    </row>
    <row r="4248" spans="1:5" x14ac:dyDescent="0.25">
      <c r="A4248">
        <v>3592</v>
      </c>
      <c r="B4248" t="s">
        <v>11224</v>
      </c>
      <c r="C4248" t="s">
        <v>330</v>
      </c>
      <c r="D4248" t="s">
        <v>334</v>
      </c>
      <c r="E4248" s="277">
        <v>427.69</v>
      </c>
    </row>
    <row r="4249" spans="1:5" x14ac:dyDescent="0.25">
      <c r="A4249">
        <v>3591</v>
      </c>
      <c r="B4249" t="s">
        <v>11225</v>
      </c>
      <c r="C4249" t="s">
        <v>330</v>
      </c>
      <c r="D4249" t="s">
        <v>334</v>
      </c>
      <c r="E4249" s="277">
        <v>685.6</v>
      </c>
    </row>
    <row r="4250" spans="1:5" x14ac:dyDescent="0.25">
      <c r="A4250">
        <v>40396</v>
      </c>
      <c r="B4250" t="s">
        <v>11226</v>
      </c>
      <c r="C4250" t="s">
        <v>330</v>
      </c>
      <c r="D4250" t="s">
        <v>334</v>
      </c>
      <c r="E4250" s="277">
        <v>151.5</v>
      </c>
    </row>
    <row r="4251" spans="1:5" x14ac:dyDescent="0.25">
      <c r="A4251">
        <v>40395</v>
      </c>
      <c r="B4251" t="s">
        <v>11227</v>
      </c>
      <c r="C4251" t="s">
        <v>330</v>
      </c>
      <c r="D4251" t="s">
        <v>334</v>
      </c>
      <c r="E4251" s="277">
        <v>116.27</v>
      </c>
    </row>
    <row r="4252" spans="1:5" x14ac:dyDescent="0.25">
      <c r="A4252">
        <v>40392</v>
      </c>
      <c r="B4252" t="s">
        <v>11228</v>
      </c>
      <c r="C4252" t="s">
        <v>330</v>
      </c>
      <c r="D4252" t="s">
        <v>334</v>
      </c>
      <c r="E4252" s="277">
        <v>37.409999999999997</v>
      </c>
    </row>
    <row r="4253" spans="1:5" x14ac:dyDescent="0.25">
      <c r="A4253">
        <v>40394</v>
      </c>
      <c r="B4253" t="s">
        <v>11229</v>
      </c>
      <c r="C4253" t="s">
        <v>330</v>
      </c>
      <c r="D4253" t="s">
        <v>334</v>
      </c>
      <c r="E4253" s="277">
        <v>75.7</v>
      </c>
    </row>
    <row r="4254" spans="1:5" x14ac:dyDescent="0.25">
      <c r="A4254">
        <v>40398</v>
      </c>
      <c r="B4254" t="s">
        <v>11230</v>
      </c>
      <c r="C4254" t="s">
        <v>330</v>
      </c>
      <c r="D4254" t="s">
        <v>334</v>
      </c>
      <c r="E4254" s="277">
        <v>486.05</v>
      </c>
    </row>
    <row r="4255" spans="1:5" x14ac:dyDescent="0.25">
      <c r="A4255">
        <v>40397</v>
      </c>
      <c r="B4255" t="s">
        <v>11231</v>
      </c>
      <c r="C4255" t="s">
        <v>330</v>
      </c>
      <c r="D4255" t="s">
        <v>334</v>
      </c>
      <c r="E4255" s="277">
        <v>248.91</v>
      </c>
    </row>
    <row r="4256" spans="1:5" x14ac:dyDescent="0.25">
      <c r="A4256">
        <v>40393</v>
      </c>
      <c r="B4256" t="s">
        <v>11232</v>
      </c>
      <c r="C4256" t="s">
        <v>330</v>
      </c>
      <c r="D4256" t="s">
        <v>334</v>
      </c>
      <c r="E4256" s="277">
        <v>48.19</v>
      </c>
    </row>
    <row r="4257" spans="1:5" x14ac:dyDescent="0.25">
      <c r="A4257">
        <v>40399</v>
      </c>
      <c r="B4257" t="s">
        <v>11233</v>
      </c>
      <c r="C4257" t="s">
        <v>330</v>
      </c>
      <c r="D4257" t="s">
        <v>334</v>
      </c>
      <c r="E4257" s="277">
        <v>795.17</v>
      </c>
    </row>
    <row r="4258" spans="1:5" x14ac:dyDescent="0.25">
      <c r="A4258">
        <v>39322</v>
      </c>
      <c r="B4258" t="s">
        <v>11234</v>
      </c>
      <c r="C4258" t="s">
        <v>330</v>
      </c>
      <c r="D4258" t="s">
        <v>334</v>
      </c>
      <c r="E4258" s="277">
        <v>18.91</v>
      </c>
    </row>
    <row r="4259" spans="1:5" x14ac:dyDescent="0.25">
      <c r="A4259">
        <v>39289</v>
      </c>
      <c r="B4259" t="s">
        <v>11235</v>
      </c>
      <c r="C4259" t="s">
        <v>330</v>
      </c>
      <c r="D4259" t="s">
        <v>334</v>
      </c>
      <c r="E4259" s="277">
        <v>22.66</v>
      </c>
    </row>
    <row r="4260" spans="1:5" x14ac:dyDescent="0.25">
      <c r="A4260">
        <v>39290</v>
      </c>
      <c r="B4260" t="s">
        <v>11236</v>
      </c>
      <c r="C4260" t="s">
        <v>330</v>
      </c>
      <c r="D4260" t="s">
        <v>334</v>
      </c>
      <c r="E4260" s="277">
        <v>38.46</v>
      </c>
    </row>
    <row r="4261" spans="1:5" x14ac:dyDescent="0.25">
      <c r="A4261">
        <v>39291</v>
      </c>
      <c r="B4261" t="s">
        <v>11237</v>
      </c>
      <c r="C4261" t="s">
        <v>330</v>
      </c>
      <c r="D4261" t="s">
        <v>334</v>
      </c>
      <c r="E4261" s="277">
        <v>57.58</v>
      </c>
    </row>
    <row r="4262" spans="1:5" x14ac:dyDescent="0.25">
      <c r="A4262">
        <v>41892</v>
      </c>
      <c r="B4262" t="s">
        <v>11238</v>
      </c>
      <c r="C4262" t="s">
        <v>330</v>
      </c>
      <c r="D4262" t="s">
        <v>334</v>
      </c>
      <c r="E4262" s="277">
        <v>122.1</v>
      </c>
    </row>
    <row r="4263" spans="1:5" x14ac:dyDescent="0.25">
      <c r="A4263">
        <v>7048</v>
      </c>
      <c r="B4263" t="s">
        <v>11239</v>
      </c>
      <c r="C4263" t="s">
        <v>330</v>
      </c>
      <c r="D4263" t="s">
        <v>334</v>
      </c>
      <c r="E4263" s="277">
        <v>26.35</v>
      </c>
    </row>
    <row r="4264" spans="1:5" x14ac:dyDescent="0.25">
      <c r="A4264">
        <v>7088</v>
      </c>
      <c r="B4264" t="s">
        <v>11240</v>
      </c>
      <c r="C4264" t="s">
        <v>330</v>
      </c>
      <c r="D4264" t="s">
        <v>334</v>
      </c>
      <c r="E4264" s="277">
        <v>57.63</v>
      </c>
    </row>
    <row r="4265" spans="1:5" x14ac:dyDescent="0.25">
      <c r="A4265">
        <v>20179</v>
      </c>
      <c r="B4265" t="s">
        <v>13097</v>
      </c>
      <c r="C4265" t="s">
        <v>330</v>
      </c>
      <c r="D4265" t="s">
        <v>332</v>
      </c>
      <c r="E4265" s="277">
        <v>44.55</v>
      </c>
    </row>
    <row r="4266" spans="1:5" x14ac:dyDescent="0.25">
      <c r="A4266">
        <v>20178</v>
      </c>
      <c r="B4266" t="s">
        <v>13098</v>
      </c>
      <c r="C4266" t="s">
        <v>330</v>
      </c>
      <c r="D4266" t="s">
        <v>332</v>
      </c>
      <c r="E4266" s="277">
        <v>53.4</v>
      </c>
    </row>
    <row r="4267" spans="1:5" x14ac:dyDescent="0.25">
      <c r="A4267">
        <v>20180</v>
      </c>
      <c r="B4267" t="s">
        <v>13099</v>
      </c>
      <c r="C4267" t="s">
        <v>330</v>
      </c>
      <c r="D4267" t="s">
        <v>332</v>
      </c>
      <c r="E4267" s="277">
        <v>88.14</v>
      </c>
    </row>
    <row r="4268" spans="1:5" x14ac:dyDescent="0.25">
      <c r="A4268">
        <v>20181</v>
      </c>
      <c r="B4268" t="s">
        <v>13100</v>
      </c>
      <c r="C4268" t="s">
        <v>330</v>
      </c>
      <c r="D4268" t="s">
        <v>332</v>
      </c>
      <c r="E4268" s="277">
        <v>118.01</v>
      </c>
    </row>
    <row r="4269" spans="1:5" x14ac:dyDescent="0.25">
      <c r="A4269">
        <v>20177</v>
      </c>
      <c r="B4269" t="s">
        <v>13101</v>
      </c>
      <c r="C4269" t="s">
        <v>330</v>
      </c>
      <c r="D4269" t="s">
        <v>332</v>
      </c>
      <c r="E4269" s="277">
        <v>29.19</v>
      </c>
    </row>
    <row r="4270" spans="1:5" x14ac:dyDescent="0.25">
      <c r="A4270">
        <v>7070</v>
      </c>
      <c r="B4270" t="s">
        <v>13102</v>
      </c>
      <c r="C4270" t="s">
        <v>330</v>
      </c>
      <c r="D4270" t="s">
        <v>332</v>
      </c>
      <c r="E4270" s="277">
        <v>209.47</v>
      </c>
    </row>
    <row r="4271" spans="1:5" x14ac:dyDescent="0.25">
      <c r="A4271">
        <v>40945</v>
      </c>
      <c r="B4271" t="s">
        <v>11241</v>
      </c>
      <c r="C4271" t="s">
        <v>341</v>
      </c>
      <c r="D4271" t="s">
        <v>332</v>
      </c>
      <c r="E4271" s="277">
        <v>14.05</v>
      </c>
    </row>
    <row r="4272" spans="1:5" x14ac:dyDescent="0.25">
      <c r="A4272">
        <v>40946</v>
      </c>
      <c r="B4272" t="s">
        <v>11242</v>
      </c>
      <c r="C4272" t="s">
        <v>342</v>
      </c>
      <c r="D4272" t="s">
        <v>332</v>
      </c>
      <c r="E4272" s="278">
        <v>2473.0300000000002</v>
      </c>
    </row>
    <row r="4273" spans="1:5" x14ac:dyDescent="0.25">
      <c r="A4273">
        <v>7153</v>
      </c>
      <c r="B4273" t="s">
        <v>11243</v>
      </c>
      <c r="C4273" t="s">
        <v>341</v>
      </c>
      <c r="D4273" t="s">
        <v>332</v>
      </c>
      <c r="E4273" s="277">
        <v>22.83</v>
      </c>
    </row>
    <row r="4274" spans="1:5" x14ac:dyDescent="0.25">
      <c r="A4274">
        <v>41089</v>
      </c>
      <c r="B4274" t="s">
        <v>11244</v>
      </c>
      <c r="C4274" t="s">
        <v>342</v>
      </c>
      <c r="D4274" t="s">
        <v>332</v>
      </c>
      <c r="E4274" s="278">
        <v>4013.25</v>
      </c>
    </row>
    <row r="4275" spans="1:5" x14ac:dyDescent="0.25">
      <c r="A4275">
        <v>40943</v>
      </c>
      <c r="B4275" t="s">
        <v>11245</v>
      </c>
      <c r="C4275" t="s">
        <v>341</v>
      </c>
      <c r="D4275" t="s">
        <v>332</v>
      </c>
      <c r="E4275" s="277">
        <v>23.8</v>
      </c>
    </row>
    <row r="4276" spans="1:5" x14ac:dyDescent="0.25">
      <c r="A4276">
        <v>40944</v>
      </c>
      <c r="B4276" t="s">
        <v>11246</v>
      </c>
      <c r="C4276" t="s">
        <v>342</v>
      </c>
      <c r="D4276" t="s">
        <v>332</v>
      </c>
      <c r="E4276" s="278">
        <v>4183.8100000000004</v>
      </c>
    </row>
    <row r="4277" spans="1:5" x14ac:dyDescent="0.25">
      <c r="A4277">
        <v>6175</v>
      </c>
      <c r="B4277" t="s">
        <v>11247</v>
      </c>
      <c r="C4277" t="s">
        <v>341</v>
      </c>
      <c r="D4277" t="s">
        <v>332</v>
      </c>
      <c r="E4277" s="277">
        <v>17.940000000000001</v>
      </c>
    </row>
    <row r="4278" spans="1:5" x14ac:dyDescent="0.25">
      <c r="A4278">
        <v>41092</v>
      </c>
      <c r="B4278" t="s">
        <v>11248</v>
      </c>
      <c r="C4278" t="s">
        <v>342</v>
      </c>
      <c r="D4278" t="s">
        <v>332</v>
      </c>
      <c r="E4278" s="278">
        <v>3154.3</v>
      </c>
    </row>
    <row r="4279" spans="1:5" x14ac:dyDescent="0.25">
      <c r="A4279">
        <v>37712</v>
      </c>
      <c r="B4279" t="s">
        <v>11249</v>
      </c>
      <c r="C4279" t="s">
        <v>333</v>
      </c>
      <c r="D4279" t="s">
        <v>332</v>
      </c>
      <c r="E4279" s="277">
        <v>72.8</v>
      </c>
    </row>
    <row r="4280" spans="1:5" x14ac:dyDescent="0.25">
      <c r="A4280">
        <v>34547</v>
      </c>
      <c r="B4280" t="s">
        <v>11250</v>
      </c>
      <c r="C4280" t="s">
        <v>335</v>
      </c>
      <c r="D4280" t="s">
        <v>332</v>
      </c>
      <c r="E4280" s="277">
        <v>4.9000000000000004</v>
      </c>
    </row>
    <row r="4281" spans="1:5" x14ac:dyDescent="0.25">
      <c r="A4281">
        <v>34548</v>
      </c>
      <c r="B4281" t="s">
        <v>11251</v>
      </c>
      <c r="C4281" t="s">
        <v>335</v>
      </c>
      <c r="D4281" t="s">
        <v>332</v>
      </c>
      <c r="E4281" s="277">
        <v>8.0399999999999991</v>
      </c>
    </row>
    <row r="4282" spans="1:5" x14ac:dyDescent="0.25">
      <c r="A4282">
        <v>34558</v>
      </c>
      <c r="B4282" t="s">
        <v>11252</v>
      </c>
      <c r="C4282" t="s">
        <v>335</v>
      </c>
      <c r="D4282" t="s">
        <v>332</v>
      </c>
      <c r="E4282" s="277">
        <v>3.98</v>
      </c>
    </row>
    <row r="4283" spans="1:5" x14ac:dyDescent="0.25">
      <c r="A4283">
        <v>34550</v>
      </c>
      <c r="B4283" t="s">
        <v>11253</v>
      </c>
      <c r="C4283" t="s">
        <v>335</v>
      </c>
      <c r="D4283" t="s">
        <v>332</v>
      </c>
      <c r="E4283" s="277">
        <v>2.12</v>
      </c>
    </row>
    <row r="4284" spans="1:5" x14ac:dyDescent="0.25">
      <c r="A4284">
        <v>34557</v>
      </c>
      <c r="B4284" t="s">
        <v>11254</v>
      </c>
      <c r="C4284" t="s">
        <v>335</v>
      </c>
      <c r="D4284" t="s">
        <v>332</v>
      </c>
      <c r="E4284" s="277">
        <v>3.1</v>
      </c>
    </row>
    <row r="4285" spans="1:5" x14ac:dyDescent="0.25">
      <c r="A4285">
        <v>37411</v>
      </c>
      <c r="B4285" t="s">
        <v>11255</v>
      </c>
      <c r="C4285" t="s">
        <v>333</v>
      </c>
      <c r="D4285" t="s">
        <v>332</v>
      </c>
      <c r="E4285" s="277">
        <v>22.7</v>
      </c>
    </row>
    <row r="4286" spans="1:5" x14ac:dyDescent="0.25">
      <c r="A4286">
        <v>39508</v>
      </c>
      <c r="B4286" t="s">
        <v>11256</v>
      </c>
      <c r="C4286" t="s">
        <v>333</v>
      </c>
      <c r="D4286" t="s">
        <v>332</v>
      </c>
      <c r="E4286" s="277">
        <v>12.75</v>
      </c>
    </row>
    <row r="4287" spans="1:5" x14ac:dyDescent="0.25">
      <c r="A4287">
        <v>39507</v>
      </c>
      <c r="B4287" t="s">
        <v>11257</v>
      </c>
      <c r="C4287" t="s">
        <v>333</v>
      </c>
      <c r="D4287" t="s">
        <v>332</v>
      </c>
      <c r="E4287" s="277">
        <v>19.02</v>
      </c>
    </row>
    <row r="4288" spans="1:5" x14ac:dyDescent="0.25">
      <c r="A4288">
        <v>7155</v>
      </c>
      <c r="B4288" t="s">
        <v>11258</v>
      </c>
      <c r="C4288" t="s">
        <v>333</v>
      </c>
      <c r="D4288" t="s">
        <v>332</v>
      </c>
      <c r="E4288" s="277">
        <v>24.42</v>
      </c>
    </row>
    <row r="4289" spans="1:5" x14ac:dyDescent="0.25">
      <c r="A4289">
        <v>42406</v>
      </c>
      <c r="B4289" t="s">
        <v>11259</v>
      </c>
      <c r="C4289" t="s">
        <v>333</v>
      </c>
      <c r="D4289" t="s">
        <v>332</v>
      </c>
      <c r="E4289" s="277">
        <v>27.99</v>
      </c>
    </row>
    <row r="4290" spans="1:5" x14ac:dyDescent="0.25">
      <c r="A4290">
        <v>7156</v>
      </c>
      <c r="B4290" t="s">
        <v>11260</v>
      </c>
      <c r="C4290" t="s">
        <v>333</v>
      </c>
      <c r="D4290" t="s">
        <v>331</v>
      </c>
      <c r="E4290" s="277">
        <v>35.03</v>
      </c>
    </row>
    <row r="4291" spans="1:5" x14ac:dyDescent="0.25">
      <c r="A4291">
        <v>43127</v>
      </c>
      <c r="B4291" t="s">
        <v>11261</v>
      </c>
      <c r="C4291" t="s">
        <v>333</v>
      </c>
      <c r="D4291" t="s">
        <v>332</v>
      </c>
      <c r="E4291" s="277">
        <v>50.13</v>
      </c>
    </row>
    <row r="4292" spans="1:5" x14ac:dyDescent="0.25">
      <c r="A4292">
        <v>10917</v>
      </c>
      <c r="B4292" t="s">
        <v>11262</v>
      </c>
      <c r="C4292" t="s">
        <v>333</v>
      </c>
      <c r="D4292" t="s">
        <v>332</v>
      </c>
      <c r="E4292" s="277">
        <v>10.58</v>
      </c>
    </row>
    <row r="4293" spans="1:5" x14ac:dyDescent="0.25">
      <c r="A4293">
        <v>21141</v>
      </c>
      <c r="B4293" t="s">
        <v>11263</v>
      </c>
      <c r="C4293" t="s">
        <v>333</v>
      </c>
      <c r="D4293" t="s">
        <v>332</v>
      </c>
      <c r="E4293" s="277">
        <v>16.38</v>
      </c>
    </row>
    <row r="4294" spans="1:5" x14ac:dyDescent="0.25">
      <c r="A4294">
        <v>39509</v>
      </c>
      <c r="B4294" t="s">
        <v>11264</v>
      </c>
      <c r="C4294" t="s">
        <v>333</v>
      </c>
      <c r="D4294" t="s">
        <v>332</v>
      </c>
      <c r="E4294" s="277">
        <v>15.76</v>
      </c>
    </row>
    <row r="4295" spans="1:5" x14ac:dyDescent="0.25">
      <c r="A4295">
        <v>44529</v>
      </c>
      <c r="B4295" t="s">
        <v>11265</v>
      </c>
      <c r="C4295" t="s">
        <v>333</v>
      </c>
      <c r="D4295" t="s">
        <v>332</v>
      </c>
      <c r="E4295" s="277">
        <v>17.96</v>
      </c>
    </row>
    <row r="4296" spans="1:5" x14ac:dyDescent="0.25">
      <c r="A4296">
        <v>7167</v>
      </c>
      <c r="B4296" t="s">
        <v>11266</v>
      </c>
      <c r="C4296" t="s">
        <v>333</v>
      </c>
      <c r="D4296" t="s">
        <v>332</v>
      </c>
      <c r="E4296" s="277">
        <v>25.85</v>
      </c>
    </row>
    <row r="4297" spans="1:5" x14ac:dyDescent="0.25">
      <c r="A4297">
        <v>10928</v>
      </c>
      <c r="B4297" t="s">
        <v>11267</v>
      </c>
      <c r="C4297" t="s">
        <v>333</v>
      </c>
      <c r="D4297" t="s">
        <v>332</v>
      </c>
      <c r="E4297" s="277">
        <v>14.85</v>
      </c>
    </row>
    <row r="4298" spans="1:5" x14ac:dyDescent="0.25">
      <c r="A4298">
        <v>10933</v>
      </c>
      <c r="B4298" t="s">
        <v>11268</v>
      </c>
      <c r="C4298" t="s">
        <v>333</v>
      </c>
      <c r="D4298" t="s">
        <v>332</v>
      </c>
      <c r="E4298" s="277">
        <v>22.4</v>
      </c>
    </row>
    <row r="4299" spans="1:5" x14ac:dyDescent="0.25">
      <c r="A4299">
        <v>7158</v>
      </c>
      <c r="B4299" t="s">
        <v>11269</v>
      </c>
      <c r="C4299" t="s">
        <v>333</v>
      </c>
      <c r="D4299" t="s">
        <v>331</v>
      </c>
      <c r="E4299" s="277">
        <v>38</v>
      </c>
    </row>
    <row r="4300" spans="1:5" x14ac:dyDescent="0.25">
      <c r="A4300">
        <v>10927</v>
      </c>
      <c r="B4300" t="s">
        <v>11270</v>
      </c>
      <c r="C4300" t="s">
        <v>333</v>
      </c>
      <c r="D4300" t="s">
        <v>332</v>
      </c>
      <c r="E4300" s="277">
        <v>24.3</v>
      </c>
    </row>
    <row r="4301" spans="1:5" x14ac:dyDescent="0.25">
      <c r="A4301">
        <v>7162</v>
      </c>
      <c r="B4301" t="s">
        <v>11271</v>
      </c>
      <c r="C4301" t="s">
        <v>333</v>
      </c>
      <c r="D4301" t="s">
        <v>332</v>
      </c>
      <c r="E4301" s="277">
        <v>59.46</v>
      </c>
    </row>
    <row r="4302" spans="1:5" x14ac:dyDescent="0.25">
      <c r="A4302">
        <v>10932</v>
      </c>
      <c r="B4302" t="s">
        <v>11272</v>
      </c>
      <c r="C4302" t="s">
        <v>333</v>
      </c>
      <c r="D4302" t="s">
        <v>332</v>
      </c>
      <c r="E4302" s="277">
        <v>103.43</v>
      </c>
    </row>
    <row r="4303" spans="1:5" x14ac:dyDescent="0.25">
      <c r="A4303">
        <v>10937</v>
      </c>
      <c r="B4303" t="s">
        <v>11273</v>
      </c>
      <c r="C4303" t="s">
        <v>333</v>
      </c>
      <c r="D4303" t="s">
        <v>332</v>
      </c>
      <c r="E4303" s="277">
        <v>26.58</v>
      </c>
    </row>
    <row r="4304" spans="1:5" x14ac:dyDescent="0.25">
      <c r="A4304">
        <v>10935</v>
      </c>
      <c r="B4304" t="s">
        <v>11274</v>
      </c>
      <c r="C4304" t="s">
        <v>333</v>
      </c>
      <c r="D4304" t="s">
        <v>332</v>
      </c>
      <c r="E4304" s="277">
        <v>46.11</v>
      </c>
    </row>
    <row r="4305" spans="1:5" x14ac:dyDescent="0.25">
      <c r="A4305">
        <v>10931</v>
      </c>
      <c r="B4305" t="s">
        <v>11275</v>
      </c>
      <c r="C4305" t="s">
        <v>333</v>
      </c>
      <c r="D4305" t="s">
        <v>332</v>
      </c>
      <c r="E4305" s="277">
        <v>12.97</v>
      </c>
    </row>
    <row r="4306" spans="1:5" x14ac:dyDescent="0.25">
      <c r="A4306">
        <v>7164</v>
      </c>
      <c r="B4306" t="s">
        <v>11276</v>
      </c>
      <c r="C4306" t="s">
        <v>333</v>
      </c>
      <c r="D4306" t="s">
        <v>332</v>
      </c>
      <c r="E4306" s="277">
        <v>42.92</v>
      </c>
    </row>
    <row r="4307" spans="1:5" x14ac:dyDescent="0.25">
      <c r="A4307">
        <v>36887</v>
      </c>
      <c r="B4307" t="s">
        <v>11277</v>
      </c>
      <c r="C4307" t="s">
        <v>333</v>
      </c>
      <c r="D4307" t="s">
        <v>332</v>
      </c>
      <c r="E4307" s="277">
        <v>9.6</v>
      </c>
    </row>
    <row r="4308" spans="1:5" x14ac:dyDescent="0.25">
      <c r="A4308">
        <v>34630</v>
      </c>
      <c r="B4308" t="s">
        <v>11278</v>
      </c>
      <c r="C4308" t="s">
        <v>330</v>
      </c>
      <c r="D4308" t="s">
        <v>332</v>
      </c>
      <c r="E4308" s="278">
        <v>1183.1099999999999</v>
      </c>
    </row>
    <row r="4309" spans="1:5" x14ac:dyDescent="0.25">
      <c r="A4309">
        <v>7161</v>
      </c>
      <c r="B4309" t="s">
        <v>11279</v>
      </c>
      <c r="C4309" t="s">
        <v>333</v>
      </c>
      <c r="D4309" t="s">
        <v>332</v>
      </c>
      <c r="E4309" s="277">
        <v>5.34</v>
      </c>
    </row>
    <row r="4310" spans="1:5" x14ac:dyDescent="0.25">
      <c r="A4310">
        <v>7170</v>
      </c>
      <c r="B4310" t="s">
        <v>11280</v>
      </c>
      <c r="C4310" t="s">
        <v>333</v>
      </c>
      <c r="D4310" t="s">
        <v>332</v>
      </c>
      <c r="E4310" s="277">
        <v>2.3199999999999998</v>
      </c>
    </row>
    <row r="4311" spans="1:5" x14ac:dyDescent="0.25">
      <c r="A4311">
        <v>37524</v>
      </c>
      <c r="B4311" t="s">
        <v>11281</v>
      </c>
      <c r="C4311" t="s">
        <v>335</v>
      </c>
      <c r="D4311" t="s">
        <v>331</v>
      </c>
      <c r="E4311" s="277">
        <v>2.12</v>
      </c>
    </row>
    <row r="4312" spans="1:5" x14ac:dyDescent="0.25">
      <c r="A4312">
        <v>37525</v>
      </c>
      <c r="B4312" t="s">
        <v>11282</v>
      </c>
      <c r="C4312" t="s">
        <v>335</v>
      </c>
      <c r="D4312" t="s">
        <v>332</v>
      </c>
      <c r="E4312" s="277">
        <v>2.9</v>
      </c>
    </row>
    <row r="4313" spans="1:5" x14ac:dyDescent="0.25">
      <c r="A4313">
        <v>36789</v>
      </c>
      <c r="B4313" t="s">
        <v>11283</v>
      </c>
      <c r="C4313" t="s">
        <v>330</v>
      </c>
      <c r="D4313" t="s">
        <v>332</v>
      </c>
      <c r="E4313" s="277">
        <v>2.6</v>
      </c>
    </row>
    <row r="4314" spans="1:5" x14ac:dyDescent="0.25">
      <c r="A4314">
        <v>7173</v>
      </c>
      <c r="B4314" t="s">
        <v>11284</v>
      </c>
      <c r="C4314" t="s">
        <v>349</v>
      </c>
      <c r="D4314" t="s">
        <v>331</v>
      </c>
      <c r="E4314" s="278">
        <v>1680</v>
      </c>
    </row>
    <row r="4315" spans="1:5" x14ac:dyDescent="0.25">
      <c r="A4315">
        <v>7175</v>
      </c>
      <c r="B4315" t="s">
        <v>11285</v>
      </c>
      <c r="C4315" t="s">
        <v>330</v>
      </c>
      <c r="D4315" t="s">
        <v>332</v>
      </c>
      <c r="E4315" s="277">
        <v>1.9</v>
      </c>
    </row>
    <row r="4316" spans="1:5" x14ac:dyDescent="0.25">
      <c r="A4316">
        <v>40741</v>
      </c>
      <c r="B4316" t="s">
        <v>11286</v>
      </c>
      <c r="C4316" t="s">
        <v>330</v>
      </c>
      <c r="D4316" t="s">
        <v>332</v>
      </c>
      <c r="E4316" s="277">
        <v>3.47</v>
      </c>
    </row>
    <row r="4317" spans="1:5" x14ac:dyDescent="0.25">
      <c r="A4317">
        <v>7184</v>
      </c>
      <c r="B4317" t="s">
        <v>11287</v>
      </c>
      <c r="C4317" t="s">
        <v>333</v>
      </c>
      <c r="D4317" t="s">
        <v>334</v>
      </c>
      <c r="E4317" s="277">
        <v>52.69</v>
      </c>
    </row>
    <row r="4318" spans="1:5" x14ac:dyDescent="0.25">
      <c r="A4318">
        <v>34458</v>
      </c>
      <c r="B4318" t="s">
        <v>11288</v>
      </c>
      <c r="C4318" t="s">
        <v>330</v>
      </c>
      <c r="D4318" t="s">
        <v>332</v>
      </c>
      <c r="E4318" s="277">
        <v>202.41</v>
      </c>
    </row>
    <row r="4319" spans="1:5" x14ac:dyDescent="0.25">
      <c r="A4319">
        <v>34464</v>
      </c>
      <c r="B4319" t="s">
        <v>11289</v>
      </c>
      <c r="C4319" t="s">
        <v>330</v>
      </c>
      <c r="D4319" t="s">
        <v>332</v>
      </c>
      <c r="E4319" s="277">
        <v>301.29000000000002</v>
      </c>
    </row>
    <row r="4320" spans="1:5" x14ac:dyDescent="0.25">
      <c r="A4320">
        <v>34468</v>
      </c>
      <c r="B4320" t="s">
        <v>11290</v>
      </c>
      <c r="C4320" t="s">
        <v>330</v>
      </c>
      <c r="D4320" t="s">
        <v>332</v>
      </c>
      <c r="E4320" s="277">
        <v>379.85</v>
      </c>
    </row>
    <row r="4321" spans="1:5" x14ac:dyDescent="0.25">
      <c r="A4321">
        <v>34473</v>
      </c>
      <c r="B4321" t="s">
        <v>11291</v>
      </c>
      <c r="C4321" t="s">
        <v>330</v>
      </c>
      <c r="D4321" t="s">
        <v>332</v>
      </c>
      <c r="E4321" s="277">
        <v>230.43</v>
      </c>
    </row>
    <row r="4322" spans="1:5" x14ac:dyDescent="0.25">
      <c r="A4322">
        <v>34480</v>
      </c>
      <c r="B4322" t="s">
        <v>11292</v>
      </c>
      <c r="C4322" t="s">
        <v>330</v>
      </c>
      <c r="D4322" t="s">
        <v>332</v>
      </c>
      <c r="E4322" s="277">
        <v>425.84</v>
      </c>
    </row>
    <row r="4323" spans="1:5" x14ac:dyDescent="0.25">
      <c r="A4323">
        <v>34486</v>
      </c>
      <c r="B4323" t="s">
        <v>11293</v>
      </c>
      <c r="C4323" t="s">
        <v>330</v>
      </c>
      <c r="D4323" t="s">
        <v>332</v>
      </c>
      <c r="E4323" s="277">
        <v>504.18</v>
      </c>
    </row>
    <row r="4324" spans="1:5" x14ac:dyDescent="0.25">
      <c r="A4324">
        <v>7190</v>
      </c>
      <c r="B4324" t="s">
        <v>11294</v>
      </c>
      <c r="C4324" t="s">
        <v>330</v>
      </c>
      <c r="D4324" t="s">
        <v>332</v>
      </c>
      <c r="E4324" s="277">
        <v>16.829999999999998</v>
      </c>
    </row>
    <row r="4325" spans="1:5" x14ac:dyDescent="0.25">
      <c r="A4325">
        <v>34417</v>
      </c>
      <c r="B4325" t="s">
        <v>11295</v>
      </c>
      <c r="C4325" t="s">
        <v>330</v>
      </c>
      <c r="D4325" t="s">
        <v>332</v>
      </c>
      <c r="E4325" s="277">
        <v>26.94</v>
      </c>
    </row>
    <row r="4326" spans="1:5" x14ac:dyDescent="0.25">
      <c r="A4326">
        <v>7213</v>
      </c>
      <c r="B4326" t="s">
        <v>11296</v>
      </c>
      <c r="C4326" t="s">
        <v>333</v>
      </c>
      <c r="D4326" t="s">
        <v>332</v>
      </c>
      <c r="E4326" s="277">
        <v>24.7</v>
      </c>
    </row>
    <row r="4327" spans="1:5" x14ac:dyDescent="0.25">
      <c r="A4327">
        <v>7195</v>
      </c>
      <c r="B4327" t="s">
        <v>11297</v>
      </c>
      <c r="C4327" t="s">
        <v>330</v>
      </c>
      <c r="D4327" t="s">
        <v>332</v>
      </c>
      <c r="E4327" s="277">
        <v>72.53</v>
      </c>
    </row>
    <row r="4328" spans="1:5" x14ac:dyDescent="0.25">
      <c r="A4328">
        <v>7186</v>
      </c>
      <c r="B4328" t="s">
        <v>11298</v>
      </c>
      <c r="C4328" t="s">
        <v>330</v>
      </c>
      <c r="D4328" t="s">
        <v>331</v>
      </c>
      <c r="E4328" s="277">
        <v>79.010000000000005</v>
      </c>
    </row>
    <row r="4329" spans="1:5" x14ac:dyDescent="0.25">
      <c r="A4329">
        <v>7194</v>
      </c>
      <c r="B4329" t="s">
        <v>11299</v>
      </c>
      <c r="C4329" t="s">
        <v>333</v>
      </c>
      <c r="D4329" t="s">
        <v>332</v>
      </c>
      <c r="E4329" s="277">
        <v>36.43</v>
      </c>
    </row>
    <row r="4330" spans="1:5" x14ac:dyDescent="0.25">
      <c r="A4330">
        <v>7197</v>
      </c>
      <c r="B4330" t="s">
        <v>11300</v>
      </c>
      <c r="C4330" t="s">
        <v>330</v>
      </c>
      <c r="D4330" t="s">
        <v>332</v>
      </c>
      <c r="E4330" s="277">
        <v>153.75</v>
      </c>
    </row>
    <row r="4331" spans="1:5" x14ac:dyDescent="0.25">
      <c r="A4331">
        <v>7192</v>
      </c>
      <c r="B4331" t="s">
        <v>11301</v>
      </c>
      <c r="C4331" t="s">
        <v>330</v>
      </c>
      <c r="D4331" t="s">
        <v>332</v>
      </c>
      <c r="E4331" s="277">
        <v>137.75</v>
      </c>
    </row>
    <row r="4332" spans="1:5" x14ac:dyDescent="0.25">
      <c r="A4332">
        <v>7193</v>
      </c>
      <c r="B4332" t="s">
        <v>11302</v>
      </c>
      <c r="C4332" t="s">
        <v>330</v>
      </c>
      <c r="D4332" t="s">
        <v>332</v>
      </c>
      <c r="E4332" s="277">
        <v>155.09</v>
      </c>
    </row>
    <row r="4333" spans="1:5" x14ac:dyDescent="0.25">
      <c r="A4333">
        <v>7189</v>
      </c>
      <c r="B4333" t="s">
        <v>11303</v>
      </c>
      <c r="C4333" t="s">
        <v>330</v>
      </c>
      <c r="D4333" t="s">
        <v>332</v>
      </c>
      <c r="E4333" s="277">
        <v>180.23</v>
      </c>
    </row>
    <row r="4334" spans="1:5" x14ac:dyDescent="0.25">
      <c r="A4334">
        <v>34402</v>
      </c>
      <c r="B4334" t="s">
        <v>11304</v>
      </c>
      <c r="C4334" t="s">
        <v>330</v>
      </c>
      <c r="D4334" t="s">
        <v>332</v>
      </c>
      <c r="E4334" s="277">
        <v>254.45</v>
      </c>
    </row>
    <row r="4335" spans="1:5" x14ac:dyDescent="0.25">
      <c r="A4335">
        <v>7245</v>
      </c>
      <c r="B4335" t="s">
        <v>11305</v>
      </c>
      <c r="C4335" t="s">
        <v>330</v>
      </c>
      <c r="D4335" t="s">
        <v>332</v>
      </c>
      <c r="E4335" s="277">
        <v>54.03</v>
      </c>
    </row>
    <row r="4336" spans="1:5" x14ac:dyDescent="0.25">
      <c r="A4336">
        <v>34425</v>
      </c>
      <c r="B4336" t="s">
        <v>11306</v>
      </c>
      <c r="C4336" t="s">
        <v>330</v>
      </c>
      <c r="D4336" t="s">
        <v>332</v>
      </c>
      <c r="E4336" s="277">
        <v>163.44999999999999</v>
      </c>
    </row>
    <row r="4337" spans="1:5" x14ac:dyDescent="0.25">
      <c r="A4337">
        <v>7223</v>
      </c>
      <c r="B4337" t="s">
        <v>11307</v>
      </c>
      <c r="C4337" t="s">
        <v>330</v>
      </c>
      <c r="D4337" t="s">
        <v>332</v>
      </c>
      <c r="E4337" s="277">
        <v>182.15</v>
      </c>
    </row>
    <row r="4338" spans="1:5" x14ac:dyDescent="0.25">
      <c r="A4338">
        <v>7234</v>
      </c>
      <c r="B4338" t="s">
        <v>11308</v>
      </c>
      <c r="C4338" t="s">
        <v>330</v>
      </c>
      <c r="D4338" t="s">
        <v>332</v>
      </c>
      <c r="E4338" s="277">
        <v>274.87</v>
      </c>
    </row>
    <row r="4339" spans="1:5" x14ac:dyDescent="0.25">
      <c r="A4339">
        <v>7224</v>
      </c>
      <c r="B4339" t="s">
        <v>11309</v>
      </c>
      <c r="C4339" t="s">
        <v>330</v>
      </c>
      <c r="D4339" t="s">
        <v>332</v>
      </c>
      <c r="E4339" s="277">
        <v>334.86</v>
      </c>
    </row>
    <row r="4340" spans="1:5" x14ac:dyDescent="0.25">
      <c r="A4340">
        <v>7225</v>
      </c>
      <c r="B4340" t="s">
        <v>11310</v>
      </c>
      <c r="C4340" t="s">
        <v>330</v>
      </c>
      <c r="D4340" t="s">
        <v>332</v>
      </c>
      <c r="E4340" s="277">
        <v>359.06</v>
      </c>
    </row>
    <row r="4341" spans="1:5" x14ac:dyDescent="0.25">
      <c r="A4341">
        <v>7226</v>
      </c>
      <c r="B4341" t="s">
        <v>11311</v>
      </c>
      <c r="C4341" t="s">
        <v>330</v>
      </c>
      <c r="D4341" t="s">
        <v>332</v>
      </c>
      <c r="E4341" s="277">
        <v>383.16</v>
      </c>
    </row>
    <row r="4342" spans="1:5" x14ac:dyDescent="0.25">
      <c r="A4342">
        <v>7227</v>
      </c>
      <c r="B4342" t="s">
        <v>11312</v>
      </c>
      <c r="C4342" t="s">
        <v>330</v>
      </c>
      <c r="D4342" t="s">
        <v>332</v>
      </c>
      <c r="E4342" s="277">
        <v>436.14</v>
      </c>
    </row>
    <row r="4343" spans="1:5" x14ac:dyDescent="0.25">
      <c r="A4343">
        <v>7212</v>
      </c>
      <c r="B4343" t="s">
        <v>11313</v>
      </c>
      <c r="C4343" t="s">
        <v>330</v>
      </c>
      <c r="D4343" t="s">
        <v>332</v>
      </c>
      <c r="E4343" s="277">
        <v>479.21</v>
      </c>
    </row>
    <row r="4344" spans="1:5" x14ac:dyDescent="0.25">
      <c r="A4344">
        <v>7229</v>
      </c>
      <c r="B4344" t="s">
        <v>11314</v>
      </c>
      <c r="C4344" t="s">
        <v>330</v>
      </c>
      <c r="D4344" t="s">
        <v>332</v>
      </c>
      <c r="E4344" s="277">
        <v>303.76</v>
      </c>
    </row>
    <row r="4345" spans="1:5" x14ac:dyDescent="0.25">
      <c r="A4345">
        <v>7230</v>
      </c>
      <c r="B4345" t="s">
        <v>11315</v>
      </c>
      <c r="C4345" t="s">
        <v>330</v>
      </c>
      <c r="D4345" t="s">
        <v>332</v>
      </c>
      <c r="E4345" s="277">
        <v>505.69</v>
      </c>
    </row>
    <row r="4346" spans="1:5" x14ac:dyDescent="0.25">
      <c r="A4346">
        <v>7231</v>
      </c>
      <c r="B4346" t="s">
        <v>11316</v>
      </c>
      <c r="C4346" t="s">
        <v>330</v>
      </c>
      <c r="D4346" t="s">
        <v>332</v>
      </c>
      <c r="E4346" s="277">
        <v>717.37</v>
      </c>
    </row>
    <row r="4347" spans="1:5" x14ac:dyDescent="0.25">
      <c r="A4347">
        <v>7220</v>
      </c>
      <c r="B4347" t="s">
        <v>11317</v>
      </c>
      <c r="C4347" t="s">
        <v>330</v>
      </c>
      <c r="D4347" t="s">
        <v>332</v>
      </c>
      <c r="E4347" s="277">
        <v>885.52</v>
      </c>
    </row>
    <row r="4348" spans="1:5" x14ac:dyDescent="0.25">
      <c r="A4348">
        <v>34447</v>
      </c>
      <c r="B4348" t="s">
        <v>11318</v>
      </c>
      <c r="C4348" t="s">
        <v>330</v>
      </c>
      <c r="D4348" t="s">
        <v>332</v>
      </c>
      <c r="E4348" s="277">
        <v>990.14</v>
      </c>
    </row>
    <row r="4349" spans="1:5" x14ac:dyDescent="0.25">
      <c r="A4349">
        <v>7233</v>
      </c>
      <c r="B4349" t="s">
        <v>11319</v>
      </c>
      <c r="C4349" t="s">
        <v>330</v>
      </c>
      <c r="D4349" t="s">
        <v>332</v>
      </c>
      <c r="E4349" s="278">
        <v>1135.8499999999999</v>
      </c>
    </row>
    <row r="4350" spans="1:5" x14ac:dyDescent="0.25">
      <c r="A4350">
        <v>40740</v>
      </c>
      <c r="B4350" t="s">
        <v>11320</v>
      </c>
      <c r="C4350" t="s">
        <v>333</v>
      </c>
      <c r="D4350" t="s">
        <v>334</v>
      </c>
      <c r="E4350" s="277">
        <v>192.1</v>
      </c>
    </row>
    <row r="4351" spans="1:5" x14ac:dyDescent="0.25">
      <c r="A4351">
        <v>25007</v>
      </c>
      <c r="B4351" t="s">
        <v>11321</v>
      </c>
      <c r="C4351" t="s">
        <v>333</v>
      </c>
      <c r="D4351" t="s">
        <v>334</v>
      </c>
      <c r="E4351" s="277">
        <v>54.97</v>
      </c>
    </row>
    <row r="4352" spans="1:5" x14ac:dyDescent="0.25">
      <c r="A4352">
        <v>43071</v>
      </c>
      <c r="B4352" t="s">
        <v>11322</v>
      </c>
      <c r="C4352" t="s">
        <v>333</v>
      </c>
      <c r="D4352" t="s">
        <v>334</v>
      </c>
      <c r="E4352" s="277">
        <v>216.31</v>
      </c>
    </row>
    <row r="4353" spans="1:5" x14ac:dyDescent="0.25">
      <c r="A4353">
        <v>39520</v>
      </c>
      <c r="B4353" t="s">
        <v>11323</v>
      </c>
      <c r="C4353" t="s">
        <v>333</v>
      </c>
      <c r="D4353" t="s">
        <v>334</v>
      </c>
      <c r="E4353" s="277">
        <v>176.47</v>
      </c>
    </row>
    <row r="4354" spans="1:5" x14ac:dyDescent="0.25">
      <c r="A4354">
        <v>39521</v>
      </c>
      <c r="B4354" t="s">
        <v>11324</v>
      </c>
      <c r="C4354" t="s">
        <v>333</v>
      </c>
      <c r="D4354" t="s">
        <v>334</v>
      </c>
      <c r="E4354" s="277">
        <v>182.24</v>
      </c>
    </row>
    <row r="4355" spans="1:5" x14ac:dyDescent="0.25">
      <c r="A4355">
        <v>39522</v>
      </c>
      <c r="B4355" t="s">
        <v>11325</v>
      </c>
      <c r="C4355" t="s">
        <v>333</v>
      </c>
      <c r="D4355" t="s">
        <v>334</v>
      </c>
      <c r="E4355" s="277">
        <v>188.18</v>
      </c>
    </row>
    <row r="4356" spans="1:5" x14ac:dyDescent="0.25">
      <c r="A4356">
        <v>7243</v>
      </c>
      <c r="B4356" t="s">
        <v>11326</v>
      </c>
      <c r="C4356" t="s">
        <v>333</v>
      </c>
      <c r="D4356" t="s">
        <v>334</v>
      </c>
      <c r="E4356" s="277">
        <v>57.44</v>
      </c>
    </row>
    <row r="4357" spans="1:5" x14ac:dyDescent="0.25">
      <c r="A4357">
        <v>11067</v>
      </c>
      <c r="B4357" t="s">
        <v>11327</v>
      </c>
      <c r="C4357" t="s">
        <v>330</v>
      </c>
      <c r="D4357" t="s">
        <v>334</v>
      </c>
      <c r="E4357" s="277">
        <v>382.57</v>
      </c>
    </row>
    <row r="4358" spans="1:5" x14ac:dyDescent="0.25">
      <c r="A4358">
        <v>11068</v>
      </c>
      <c r="B4358" t="s">
        <v>11328</v>
      </c>
      <c r="C4358" t="s">
        <v>330</v>
      </c>
      <c r="D4358" t="s">
        <v>334</v>
      </c>
      <c r="E4358" s="277">
        <v>483.32</v>
      </c>
    </row>
    <row r="4359" spans="1:5" x14ac:dyDescent="0.25">
      <c r="A4359">
        <v>7246</v>
      </c>
      <c r="B4359" t="s">
        <v>11329</v>
      </c>
      <c r="C4359" t="s">
        <v>330</v>
      </c>
      <c r="D4359" t="s">
        <v>332</v>
      </c>
      <c r="E4359" s="277">
        <v>59.67</v>
      </c>
    </row>
    <row r="4360" spans="1:5" x14ac:dyDescent="0.25">
      <c r="A4360">
        <v>41097</v>
      </c>
      <c r="B4360" t="s">
        <v>11330</v>
      </c>
      <c r="C4360" t="s">
        <v>342</v>
      </c>
      <c r="D4360" t="s">
        <v>332</v>
      </c>
      <c r="E4360" s="278">
        <v>3092.73</v>
      </c>
    </row>
    <row r="4361" spans="1:5" x14ac:dyDescent="0.25">
      <c r="A4361">
        <v>12869</v>
      </c>
      <c r="B4361" t="s">
        <v>11331</v>
      </c>
      <c r="C4361" t="s">
        <v>341</v>
      </c>
      <c r="D4361" t="s">
        <v>332</v>
      </c>
      <c r="E4361" s="277">
        <v>17.579999999999998</v>
      </c>
    </row>
    <row r="4362" spans="1:5" x14ac:dyDescent="0.25">
      <c r="A4362">
        <v>1574</v>
      </c>
      <c r="B4362" t="s">
        <v>11332</v>
      </c>
      <c r="C4362" t="s">
        <v>330</v>
      </c>
      <c r="D4362" t="s">
        <v>332</v>
      </c>
      <c r="E4362" s="277">
        <v>1.58</v>
      </c>
    </row>
    <row r="4363" spans="1:5" x14ac:dyDescent="0.25">
      <c r="A4363">
        <v>1581</v>
      </c>
      <c r="B4363" t="s">
        <v>11333</v>
      </c>
      <c r="C4363" t="s">
        <v>330</v>
      </c>
      <c r="D4363" t="s">
        <v>332</v>
      </c>
      <c r="E4363" s="277">
        <v>10.98</v>
      </c>
    </row>
    <row r="4364" spans="1:5" x14ac:dyDescent="0.25">
      <c r="A4364">
        <v>1575</v>
      </c>
      <c r="B4364" t="s">
        <v>11334</v>
      </c>
      <c r="C4364" t="s">
        <v>330</v>
      </c>
      <c r="D4364" t="s">
        <v>332</v>
      </c>
      <c r="E4364" s="277">
        <v>1.88</v>
      </c>
    </row>
    <row r="4365" spans="1:5" x14ac:dyDescent="0.25">
      <c r="A4365">
        <v>1570</v>
      </c>
      <c r="B4365" t="s">
        <v>11335</v>
      </c>
      <c r="C4365" t="s">
        <v>330</v>
      </c>
      <c r="D4365" t="s">
        <v>332</v>
      </c>
      <c r="E4365" s="277">
        <v>0.94</v>
      </c>
    </row>
    <row r="4366" spans="1:5" x14ac:dyDescent="0.25">
      <c r="A4366">
        <v>1576</v>
      </c>
      <c r="B4366" t="s">
        <v>11336</v>
      </c>
      <c r="C4366" t="s">
        <v>330</v>
      </c>
      <c r="D4366" t="s">
        <v>332</v>
      </c>
      <c r="E4366" s="277">
        <v>2.6</v>
      </c>
    </row>
    <row r="4367" spans="1:5" x14ac:dyDescent="0.25">
      <c r="A4367">
        <v>1577</v>
      </c>
      <c r="B4367" t="s">
        <v>11337</v>
      </c>
      <c r="C4367" t="s">
        <v>330</v>
      </c>
      <c r="D4367" t="s">
        <v>332</v>
      </c>
      <c r="E4367" s="277">
        <v>2.93</v>
      </c>
    </row>
    <row r="4368" spans="1:5" x14ac:dyDescent="0.25">
      <c r="A4368">
        <v>1571</v>
      </c>
      <c r="B4368" t="s">
        <v>11338</v>
      </c>
      <c r="C4368" t="s">
        <v>330</v>
      </c>
      <c r="D4368" t="s">
        <v>332</v>
      </c>
      <c r="E4368" s="277">
        <v>1.23</v>
      </c>
    </row>
    <row r="4369" spans="1:5" x14ac:dyDescent="0.25">
      <c r="A4369">
        <v>1578</v>
      </c>
      <c r="B4369" t="s">
        <v>11339</v>
      </c>
      <c r="C4369" t="s">
        <v>330</v>
      </c>
      <c r="D4369" t="s">
        <v>332</v>
      </c>
      <c r="E4369" s="277">
        <v>5.08</v>
      </c>
    </row>
    <row r="4370" spans="1:5" x14ac:dyDescent="0.25">
      <c r="A4370">
        <v>1573</v>
      </c>
      <c r="B4370" t="s">
        <v>11340</v>
      </c>
      <c r="C4370" t="s">
        <v>330</v>
      </c>
      <c r="D4370" t="s">
        <v>332</v>
      </c>
      <c r="E4370" s="277">
        <v>1.46</v>
      </c>
    </row>
    <row r="4371" spans="1:5" x14ac:dyDescent="0.25">
      <c r="A4371">
        <v>1579</v>
      </c>
      <c r="B4371" t="s">
        <v>11341</v>
      </c>
      <c r="C4371" t="s">
        <v>330</v>
      </c>
      <c r="D4371" t="s">
        <v>332</v>
      </c>
      <c r="E4371" s="277">
        <v>6.34</v>
      </c>
    </row>
    <row r="4372" spans="1:5" x14ac:dyDescent="0.25">
      <c r="A4372">
        <v>1580</v>
      </c>
      <c r="B4372" t="s">
        <v>11342</v>
      </c>
      <c r="C4372" t="s">
        <v>330</v>
      </c>
      <c r="D4372" t="s">
        <v>332</v>
      </c>
      <c r="E4372" s="277">
        <v>7.8</v>
      </c>
    </row>
    <row r="4373" spans="1:5" x14ac:dyDescent="0.25">
      <c r="A4373">
        <v>39321</v>
      </c>
      <c r="B4373" t="s">
        <v>11343</v>
      </c>
      <c r="C4373" t="s">
        <v>330</v>
      </c>
      <c r="D4373" t="s">
        <v>332</v>
      </c>
      <c r="E4373" s="277">
        <v>22.32</v>
      </c>
    </row>
    <row r="4374" spans="1:5" x14ac:dyDescent="0.25">
      <c r="A4374">
        <v>39319</v>
      </c>
      <c r="B4374" t="s">
        <v>11344</v>
      </c>
      <c r="C4374" t="s">
        <v>330</v>
      </c>
      <c r="D4374" t="s">
        <v>332</v>
      </c>
      <c r="E4374" s="277">
        <v>9.2899999999999991</v>
      </c>
    </row>
    <row r="4375" spans="1:5" x14ac:dyDescent="0.25">
      <c r="A4375">
        <v>39320</v>
      </c>
      <c r="B4375" t="s">
        <v>11345</v>
      </c>
      <c r="C4375" t="s">
        <v>330</v>
      </c>
      <c r="D4375" t="s">
        <v>332</v>
      </c>
      <c r="E4375" s="277">
        <v>17.86</v>
      </c>
    </row>
    <row r="4376" spans="1:5" x14ac:dyDescent="0.25">
      <c r="A4376">
        <v>1591</v>
      </c>
      <c r="B4376" t="s">
        <v>11346</v>
      </c>
      <c r="C4376" t="s">
        <v>330</v>
      </c>
      <c r="D4376" t="s">
        <v>332</v>
      </c>
      <c r="E4376" s="277">
        <v>24.2</v>
      </c>
    </row>
    <row r="4377" spans="1:5" x14ac:dyDescent="0.25">
      <c r="A4377">
        <v>1547</v>
      </c>
      <c r="B4377" t="s">
        <v>11347</v>
      </c>
      <c r="C4377" t="s">
        <v>330</v>
      </c>
      <c r="D4377" t="s">
        <v>332</v>
      </c>
      <c r="E4377" s="277">
        <v>126.83</v>
      </c>
    </row>
    <row r="4378" spans="1:5" x14ac:dyDescent="0.25">
      <c r="A4378">
        <v>38196</v>
      </c>
      <c r="B4378" t="s">
        <v>11348</v>
      </c>
      <c r="C4378" t="s">
        <v>330</v>
      </c>
      <c r="D4378" t="s">
        <v>332</v>
      </c>
      <c r="E4378" s="277">
        <v>24.7</v>
      </c>
    </row>
    <row r="4379" spans="1:5" x14ac:dyDescent="0.25">
      <c r="A4379">
        <v>1543</v>
      </c>
      <c r="B4379" t="s">
        <v>11349</v>
      </c>
      <c r="C4379" t="s">
        <v>330</v>
      </c>
      <c r="D4379" t="s">
        <v>332</v>
      </c>
      <c r="E4379" s="277">
        <v>26.25</v>
      </c>
    </row>
    <row r="4380" spans="1:5" x14ac:dyDescent="0.25">
      <c r="A4380">
        <v>1585</v>
      </c>
      <c r="B4380" t="s">
        <v>11350</v>
      </c>
      <c r="C4380" t="s">
        <v>330</v>
      </c>
      <c r="D4380" t="s">
        <v>332</v>
      </c>
      <c r="E4380" s="277">
        <v>5.08</v>
      </c>
    </row>
    <row r="4381" spans="1:5" x14ac:dyDescent="0.25">
      <c r="A4381">
        <v>1593</v>
      </c>
      <c r="B4381" t="s">
        <v>11351</v>
      </c>
      <c r="C4381" t="s">
        <v>330</v>
      </c>
      <c r="D4381" t="s">
        <v>332</v>
      </c>
      <c r="E4381" s="277">
        <v>27</v>
      </c>
    </row>
    <row r="4382" spans="1:5" x14ac:dyDescent="0.25">
      <c r="A4382">
        <v>11838</v>
      </c>
      <c r="B4382" t="s">
        <v>11352</v>
      </c>
      <c r="C4382" t="s">
        <v>330</v>
      </c>
      <c r="D4382" t="s">
        <v>332</v>
      </c>
      <c r="E4382" s="277">
        <v>35.619999999999997</v>
      </c>
    </row>
    <row r="4383" spans="1:5" x14ac:dyDescent="0.25">
      <c r="A4383">
        <v>1594</v>
      </c>
      <c r="B4383" t="s">
        <v>11353</v>
      </c>
      <c r="C4383" t="s">
        <v>330</v>
      </c>
      <c r="D4383" t="s">
        <v>332</v>
      </c>
      <c r="E4383" s="277">
        <v>36.01</v>
      </c>
    </row>
    <row r="4384" spans="1:5" x14ac:dyDescent="0.25">
      <c r="A4384">
        <v>1586</v>
      </c>
      <c r="B4384" t="s">
        <v>11354</v>
      </c>
      <c r="C4384" t="s">
        <v>330</v>
      </c>
      <c r="D4384" t="s">
        <v>332</v>
      </c>
      <c r="E4384" s="277">
        <v>6.43</v>
      </c>
    </row>
    <row r="4385" spans="1:5" x14ac:dyDescent="0.25">
      <c r="A4385">
        <v>11839</v>
      </c>
      <c r="B4385" t="s">
        <v>11355</v>
      </c>
      <c r="C4385" t="s">
        <v>330</v>
      </c>
      <c r="D4385" t="s">
        <v>332</v>
      </c>
      <c r="E4385" s="277">
        <v>51.83</v>
      </c>
    </row>
    <row r="4386" spans="1:5" x14ac:dyDescent="0.25">
      <c r="A4386">
        <v>1587</v>
      </c>
      <c r="B4386" t="s">
        <v>11356</v>
      </c>
      <c r="C4386" t="s">
        <v>330</v>
      </c>
      <c r="D4386" t="s">
        <v>332</v>
      </c>
      <c r="E4386" s="277">
        <v>6.55</v>
      </c>
    </row>
    <row r="4387" spans="1:5" x14ac:dyDescent="0.25">
      <c r="A4387">
        <v>1545</v>
      </c>
      <c r="B4387" t="s">
        <v>11357</v>
      </c>
      <c r="C4387" t="s">
        <v>330</v>
      </c>
      <c r="D4387" t="s">
        <v>332</v>
      </c>
      <c r="E4387" s="277">
        <v>62.2</v>
      </c>
    </row>
    <row r="4388" spans="1:5" x14ac:dyDescent="0.25">
      <c r="A4388">
        <v>1588</v>
      </c>
      <c r="B4388" t="s">
        <v>11358</v>
      </c>
      <c r="C4388" t="s">
        <v>330</v>
      </c>
      <c r="D4388" t="s">
        <v>332</v>
      </c>
      <c r="E4388" s="277">
        <v>8.99</v>
      </c>
    </row>
    <row r="4389" spans="1:5" x14ac:dyDescent="0.25">
      <c r="A4389">
        <v>1535</v>
      </c>
      <c r="B4389" t="s">
        <v>11359</v>
      </c>
      <c r="C4389" t="s">
        <v>330</v>
      </c>
      <c r="D4389" t="s">
        <v>332</v>
      </c>
      <c r="E4389" s="277">
        <v>5.18</v>
      </c>
    </row>
    <row r="4390" spans="1:5" x14ac:dyDescent="0.25">
      <c r="A4390">
        <v>1589</v>
      </c>
      <c r="B4390" t="s">
        <v>11360</v>
      </c>
      <c r="C4390" t="s">
        <v>330</v>
      </c>
      <c r="D4390" t="s">
        <v>332</v>
      </c>
      <c r="E4390" s="277">
        <v>9.27</v>
      </c>
    </row>
    <row r="4391" spans="1:5" x14ac:dyDescent="0.25">
      <c r="A4391">
        <v>1546</v>
      </c>
      <c r="B4391" t="s">
        <v>11361</v>
      </c>
      <c r="C4391" t="s">
        <v>330</v>
      </c>
      <c r="D4391" t="s">
        <v>332</v>
      </c>
      <c r="E4391" s="277">
        <v>104.96</v>
      </c>
    </row>
    <row r="4392" spans="1:5" x14ac:dyDescent="0.25">
      <c r="A4392">
        <v>1590</v>
      </c>
      <c r="B4392" t="s">
        <v>11362</v>
      </c>
      <c r="C4392" t="s">
        <v>330</v>
      </c>
      <c r="D4392" t="s">
        <v>332</v>
      </c>
      <c r="E4392" s="277">
        <v>16.32</v>
      </c>
    </row>
    <row r="4393" spans="1:5" x14ac:dyDescent="0.25">
      <c r="A4393">
        <v>1542</v>
      </c>
      <c r="B4393" t="s">
        <v>11363</v>
      </c>
      <c r="C4393" t="s">
        <v>330</v>
      </c>
      <c r="D4393" t="s">
        <v>332</v>
      </c>
      <c r="E4393" s="277">
        <v>21.62</v>
      </c>
    </row>
    <row r="4394" spans="1:5" x14ac:dyDescent="0.25">
      <c r="A4394">
        <v>38415</v>
      </c>
      <c r="B4394" t="s">
        <v>11364</v>
      </c>
      <c r="C4394" t="s">
        <v>330</v>
      </c>
      <c r="D4394" t="s">
        <v>332</v>
      </c>
      <c r="E4394" s="277">
        <v>935.61</v>
      </c>
    </row>
    <row r="4395" spans="1:5" x14ac:dyDescent="0.25">
      <c r="A4395">
        <v>38414</v>
      </c>
      <c r="B4395" t="s">
        <v>11365</v>
      </c>
      <c r="C4395" t="s">
        <v>330</v>
      </c>
      <c r="D4395" t="s">
        <v>332</v>
      </c>
      <c r="E4395" s="278">
        <v>1313.14</v>
      </c>
    </row>
    <row r="4396" spans="1:5" x14ac:dyDescent="0.25">
      <c r="A4396">
        <v>38128</v>
      </c>
      <c r="B4396" t="s">
        <v>11366</v>
      </c>
      <c r="C4396" t="s">
        <v>336</v>
      </c>
      <c r="D4396" t="s">
        <v>331</v>
      </c>
      <c r="E4396" s="277">
        <v>0.82</v>
      </c>
    </row>
    <row r="4397" spans="1:5" x14ac:dyDescent="0.25">
      <c r="A4397">
        <v>7253</v>
      </c>
      <c r="B4397" t="s">
        <v>11367</v>
      </c>
      <c r="C4397" t="s">
        <v>340</v>
      </c>
      <c r="D4397" t="s">
        <v>332</v>
      </c>
      <c r="E4397" s="277">
        <v>175.71</v>
      </c>
    </row>
    <row r="4398" spans="1:5" x14ac:dyDescent="0.25">
      <c r="A4398">
        <v>4806</v>
      </c>
      <c r="B4398" t="s">
        <v>11368</v>
      </c>
      <c r="C4398" t="s">
        <v>335</v>
      </c>
      <c r="D4398" t="s">
        <v>332</v>
      </c>
      <c r="E4398" s="277">
        <v>21.57</v>
      </c>
    </row>
    <row r="4399" spans="1:5" x14ac:dyDescent="0.25">
      <c r="A4399">
        <v>34401</v>
      </c>
      <c r="B4399" t="s">
        <v>11369</v>
      </c>
      <c r="C4399" t="s">
        <v>330</v>
      </c>
      <c r="D4399" t="s">
        <v>332</v>
      </c>
      <c r="E4399" s="277">
        <v>2.1</v>
      </c>
    </row>
    <row r="4400" spans="1:5" x14ac:dyDescent="0.25">
      <c r="A4400">
        <v>7260</v>
      </c>
      <c r="B4400" t="s">
        <v>11370</v>
      </c>
      <c r="C4400" t="s">
        <v>330</v>
      </c>
      <c r="D4400" t="s">
        <v>332</v>
      </c>
      <c r="E4400" s="277">
        <v>1.86</v>
      </c>
    </row>
    <row r="4401" spans="1:5" x14ac:dyDescent="0.25">
      <c r="A4401">
        <v>7256</v>
      </c>
      <c r="B4401" t="s">
        <v>11371</v>
      </c>
      <c r="C4401" t="s">
        <v>330</v>
      </c>
      <c r="D4401" t="s">
        <v>332</v>
      </c>
      <c r="E4401" s="277">
        <v>1.84</v>
      </c>
    </row>
    <row r="4402" spans="1:5" x14ac:dyDescent="0.25">
      <c r="A4402">
        <v>7258</v>
      </c>
      <c r="B4402" t="s">
        <v>11372</v>
      </c>
      <c r="C4402" t="s">
        <v>330</v>
      </c>
      <c r="D4402" t="s">
        <v>332</v>
      </c>
      <c r="E4402" s="277">
        <v>0.75</v>
      </c>
    </row>
    <row r="4403" spans="1:5" x14ac:dyDescent="0.25">
      <c r="A4403">
        <v>34400</v>
      </c>
      <c r="B4403" t="s">
        <v>11373</v>
      </c>
      <c r="C4403" t="s">
        <v>330</v>
      </c>
      <c r="D4403" t="s">
        <v>332</v>
      </c>
      <c r="E4403" s="277">
        <v>3.23</v>
      </c>
    </row>
    <row r="4404" spans="1:5" x14ac:dyDescent="0.25">
      <c r="A4404">
        <v>10617</v>
      </c>
      <c r="B4404" t="s">
        <v>11374</v>
      </c>
      <c r="C4404" t="s">
        <v>330</v>
      </c>
      <c r="D4404" t="s">
        <v>332</v>
      </c>
      <c r="E4404" s="277">
        <v>6.18</v>
      </c>
    </row>
    <row r="4405" spans="1:5" x14ac:dyDescent="0.25">
      <c r="A4405">
        <v>44261</v>
      </c>
      <c r="B4405" t="s">
        <v>13103</v>
      </c>
      <c r="C4405" t="s">
        <v>330</v>
      </c>
      <c r="D4405" t="s">
        <v>332</v>
      </c>
      <c r="E4405" s="277">
        <v>148.31</v>
      </c>
    </row>
    <row r="4406" spans="1:5" x14ac:dyDescent="0.25">
      <c r="A4406">
        <v>7274</v>
      </c>
      <c r="B4406" t="s">
        <v>13104</v>
      </c>
      <c r="C4406" t="s">
        <v>330</v>
      </c>
      <c r="D4406" t="s">
        <v>332</v>
      </c>
      <c r="E4406" s="277">
        <v>71.8</v>
      </c>
    </row>
    <row r="4407" spans="1:5" x14ac:dyDescent="0.25">
      <c r="A4407">
        <v>44326</v>
      </c>
      <c r="B4407" t="s">
        <v>13105</v>
      </c>
      <c r="C4407" t="s">
        <v>330</v>
      </c>
      <c r="D4407" t="s">
        <v>332</v>
      </c>
      <c r="E4407" s="278">
        <v>1550.74</v>
      </c>
    </row>
    <row r="4408" spans="1:5" x14ac:dyDescent="0.25">
      <c r="A4408">
        <v>154</v>
      </c>
      <c r="B4408" t="s">
        <v>11375</v>
      </c>
      <c r="C4408" t="s">
        <v>337</v>
      </c>
      <c r="D4408" t="s">
        <v>332</v>
      </c>
      <c r="E4408" s="277">
        <v>84.05</v>
      </c>
    </row>
    <row r="4409" spans="1:5" x14ac:dyDescent="0.25">
      <c r="A4409">
        <v>38121</v>
      </c>
      <c r="B4409" t="s">
        <v>11376</v>
      </c>
      <c r="C4409" t="s">
        <v>337</v>
      </c>
      <c r="D4409" t="s">
        <v>332</v>
      </c>
      <c r="E4409" s="277">
        <v>21.2</v>
      </c>
    </row>
    <row r="4410" spans="1:5" x14ac:dyDescent="0.25">
      <c r="A4410">
        <v>43776</v>
      </c>
      <c r="B4410" t="s">
        <v>11377</v>
      </c>
      <c r="C4410" t="s">
        <v>337</v>
      </c>
      <c r="D4410" t="s">
        <v>332</v>
      </c>
      <c r="E4410" s="277">
        <v>25.06</v>
      </c>
    </row>
    <row r="4411" spans="1:5" x14ac:dyDescent="0.25">
      <c r="A4411">
        <v>7343</v>
      </c>
      <c r="B4411" t="s">
        <v>11378</v>
      </c>
      <c r="C4411" t="s">
        <v>337</v>
      </c>
      <c r="D4411" t="s">
        <v>332</v>
      </c>
      <c r="E4411" s="277">
        <v>18.75</v>
      </c>
    </row>
    <row r="4412" spans="1:5" x14ac:dyDescent="0.25">
      <c r="A4412">
        <v>7348</v>
      </c>
      <c r="B4412" t="s">
        <v>11379</v>
      </c>
      <c r="C4412" t="s">
        <v>337</v>
      </c>
      <c r="D4412" t="s">
        <v>332</v>
      </c>
      <c r="E4412" s="277">
        <v>18.55</v>
      </c>
    </row>
    <row r="4413" spans="1:5" x14ac:dyDescent="0.25">
      <c r="A4413">
        <v>7313</v>
      </c>
      <c r="B4413" t="s">
        <v>11380</v>
      </c>
      <c r="C4413" t="s">
        <v>337</v>
      </c>
      <c r="D4413" t="s">
        <v>332</v>
      </c>
      <c r="E4413" s="277">
        <v>20.9</v>
      </c>
    </row>
    <row r="4414" spans="1:5" x14ac:dyDescent="0.25">
      <c r="A4414">
        <v>7319</v>
      </c>
      <c r="B4414" t="s">
        <v>11381</v>
      </c>
      <c r="C4414" t="s">
        <v>337</v>
      </c>
      <c r="D4414" t="s">
        <v>332</v>
      </c>
      <c r="E4414" s="277">
        <v>11.96</v>
      </c>
    </row>
    <row r="4415" spans="1:5" x14ac:dyDescent="0.25">
      <c r="A4415">
        <v>7314</v>
      </c>
      <c r="B4415" t="s">
        <v>11382</v>
      </c>
      <c r="C4415" t="s">
        <v>337</v>
      </c>
      <c r="D4415" t="s">
        <v>332</v>
      </c>
      <c r="E4415" s="277">
        <v>83.94</v>
      </c>
    </row>
    <row r="4416" spans="1:5" x14ac:dyDescent="0.25">
      <c r="A4416">
        <v>7304</v>
      </c>
      <c r="B4416" t="s">
        <v>11383</v>
      </c>
      <c r="C4416" t="s">
        <v>337</v>
      </c>
      <c r="D4416" t="s">
        <v>332</v>
      </c>
      <c r="E4416" s="277">
        <v>74.27</v>
      </c>
    </row>
    <row r="4417" spans="1:5" x14ac:dyDescent="0.25">
      <c r="A4417">
        <v>43649</v>
      </c>
      <c r="B4417" t="s">
        <v>11384</v>
      </c>
      <c r="C4417" t="s">
        <v>337</v>
      </c>
      <c r="D4417" t="s">
        <v>332</v>
      </c>
      <c r="E4417" s="277">
        <v>38.409999999999997</v>
      </c>
    </row>
    <row r="4418" spans="1:5" x14ac:dyDescent="0.25">
      <c r="A4418">
        <v>43650</v>
      </c>
      <c r="B4418" t="s">
        <v>11385</v>
      </c>
      <c r="C4418" t="s">
        <v>337</v>
      </c>
      <c r="D4418" t="s">
        <v>332</v>
      </c>
      <c r="E4418" s="277">
        <v>36.299999999999997</v>
      </c>
    </row>
    <row r="4419" spans="1:5" x14ac:dyDescent="0.25">
      <c r="A4419">
        <v>7311</v>
      </c>
      <c r="B4419" t="s">
        <v>11386</v>
      </c>
      <c r="C4419" t="s">
        <v>337</v>
      </c>
      <c r="D4419" t="s">
        <v>332</v>
      </c>
      <c r="E4419" s="277">
        <v>37.18</v>
      </c>
    </row>
    <row r="4420" spans="1:5" x14ac:dyDescent="0.25">
      <c r="A4420">
        <v>7292</v>
      </c>
      <c r="B4420" t="s">
        <v>11387</v>
      </c>
      <c r="C4420" t="s">
        <v>337</v>
      </c>
      <c r="D4420" t="s">
        <v>331</v>
      </c>
      <c r="E4420" s="277">
        <v>36</v>
      </c>
    </row>
    <row r="4421" spans="1:5" x14ac:dyDescent="0.25">
      <c r="A4421">
        <v>7293</v>
      </c>
      <c r="B4421" t="s">
        <v>11388</v>
      </c>
      <c r="C4421" t="s">
        <v>337</v>
      </c>
      <c r="D4421" t="s">
        <v>332</v>
      </c>
      <c r="E4421" s="277">
        <v>39.82</v>
      </c>
    </row>
    <row r="4422" spans="1:5" x14ac:dyDescent="0.25">
      <c r="A4422">
        <v>7306</v>
      </c>
      <c r="B4422" t="s">
        <v>11389</v>
      </c>
      <c r="C4422" t="s">
        <v>337</v>
      </c>
      <c r="D4422" t="s">
        <v>332</v>
      </c>
      <c r="E4422" s="277">
        <v>43.95</v>
      </c>
    </row>
    <row r="4423" spans="1:5" x14ac:dyDescent="0.25">
      <c r="A4423">
        <v>7288</v>
      </c>
      <c r="B4423" t="s">
        <v>11390</v>
      </c>
      <c r="C4423" t="s">
        <v>337</v>
      </c>
      <c r="D4423" t="s">
        <v>332</v>
      </c>
      <c r="E4423" s="277">
        <v>36.49</v>
      </c>
    </row>
    <row r="4424" spans="1:5" x14ac:dyDescent="0.25">
      <c r="A4424">
        <v>43625</v>
      </c>
      <c r="B4424" t="s">
        <v>11391</v>
      </c>
      <c r="C4424" t="s">
        <v>337</v>
      </c>
      <c r="D4424" t="s">
        <v>332</v>
      </c>
      <c r="E4424" s="277">
        <v>29.47</v>
      </c>
    </row>
    <row r="4425" spans="1:5" x14ac:dyDescent="0.25">
      <c r="A4425">
        <v>43647</v>
      </c>
      <c r="B4425" t="s">
        <v>11392</v>
      </c>
      <c r="C4425" t="s">
        <v>337</v>
      </c>
      <c r="D4425" t="s">
        <v>332</v>
      </c>
      <c r="E4425" s="277">
        <v>26.77</v>
      </c>
    </row>
    <row r="4426" spans="1:5" x14ac:dyDescent="0.25">
      <c r="A4426">
        <v>43648</v>
      </c>
      <c r="B4426" t="s">
        <v>11393</v>
      </c>
      <c r="C4426" t="s">
        <v>337</v>
      </c>
      <c r="D4426" t="s">
        <v>332</v>
      </c>
      <c r="E4426" s="277">
        <v>25.83</v>
      </c>
    </row>
    <row r="4427" spans="1:5" x14ac:dyDescent="0.25">
      <c r="A4427">
        <v>35693</v>
      </c>
      <c r="B4427" t="s">
        <v>11394</v>
      </c>
      <c r="C4427" t="s">
        <v>337</v>
      </c>
      <c r="D4427" t="s">
        <v>332</v>
      </c>
      <c r="E4427" s="277">
        <v>11.54</v>
      </c>
    </row>
    <row r="4428" spans="1:5" x14ac:dyDescent="0.25">
      <c r="A4428">
        <v>7356</v>
      </c>
      <c r="B4428" t="s">
        <v>11395</v>
      </c>
      <c r="C4428" t="s">
        <v>337</v>
      </c>
      <c r="D4428" t="s">
        <v>331</v>
      </c>
      <c r="E4428" s="277">
        <v>27.66</v>
      </c>
    </row>
    <row r="4429" spans="1:5" x14ac:dyDescent="0.25">
      <c r="A4429">
        <v>35692</v>
      </c>
      <c r="B4429" t="s">
        <v>11396</v>
      </c>
      <c r="C4429" t="s">
        <v>337</v>
      </c>
      <c r="D4429" t="s">
        <v>332</v>
      </c>
      <c r="E4429" s="277">
        <v>18.100000000000001</v>
      </c>
    </row>
    <row r="4430" spans="1:5" x14ac:dyDescent="0.25">
      <c r="A4430">
        <v>43624</v>
      </c>
      <c r="B4430" t="s">
        <v>11397</v>
      </c>
      <c r="C4430" t="s">
        <v>337</v>
      </c>
      <c r="D4430" t="s">
        <v>332</v>
      </c>
      <c r="E4430" s="277">
        <v>33.71</v>
      </c>
    </row>
    <row r="4431" spans="1:5" x14ac:dyDescent="0.25">
      <c r="A4431">
        <v>7342</v>
      </c>
      <c r="B4431" t="s">
        <v>11398</v>
      </c>
      <c r="C4431" t="s">
        <v>336</v>
      </c>
      <c r="D4431" t="s">
        <v>332</v>
      </c>
      <c r="E4431" s="277">
        <v>2.29</v>
      </c>
    </row>
    <row r="4432" spans="1:5" x14ac:dyDescent="0.25">
      <c r="A4432">
        <v>7350</v>
      </c>
      <c r="B4432" t="s">
        <v>11399</v>
      </c>
      <c r="C4432" t="s">
        <v>337</v>
      </c>
      <c r="D4432" t="s">
        <v>332</v>
      </c>
      <c r="E4432" s="277">
        <v>39.92</v>
      </c>
    </row>
    <row r="4433" spans="1:5" x14ac:dyDescent="0.25">
      <c r="A4433">
        <v>39574</v>
      </c>
      <c r="B4433" t="s">
        <v>11400</v>
      </c>
      <c r="C4433" t="s">
        <v>330</v>
      </c>
      <c r="D4433" t="s">
        <v>332</v>
      </c>
      <c r="E4433" s="277">
        <v>6.11</v>
      </c>
    </row>
    <row r="4434" spans="1:5" x14ac:dyDescent="0.25">
      <c r="A4434">
        <v>11060</v>
      </c>
      <c r="B4434" t="s">
        <v>11401</v>
      </c>
      <c r="C4434" t="s">
        <v>330</v>
      </c>
      <c r="D4434" t="s">
        <v>332</v>
      </c>
      <c r="E4434" s="277">
        <v>55.23</v>
      </c>
    </row>
    <row r="4435" spans="1:5" x14ac:dyDescent="0.25">
      <c r="A4435">
        <v>37401</v>
      </c>
      <c r="B4435" t="s">
        <v>11402</v>
      </c>
      <c r="C4435" t="s">
        <v>330</v>
      </c>
      <c r="D4435" t="s">
        <v>332</v>
      </c>
      <c r="E4435" s="277">
        <v>71.7</v>
      </c>
    </row>
    <row r="4436" spans="1:5" x14ac:dyDescent="0.25">
      <c r="A4436">
        <v>7525</v>
      </c>
      <c r="B4436" t="s">
        <v>11403</v>
      </c>
      <c r="C4436" t="s">
        <v>330</v>
      </c>
      <c r="D4436" t="s">
        <v>332</v>
      </c>
      <c r="E4436" s="277">
        <v>45.79</v>
      </c>
    </row>
    <row r="4437" spans="1:5" x14ac:dyDescent="0.25">
      <c r="A4437">
        <v>7524</v>
      </c>
      <c r="B4437" t="s">
        <v>11404</v>
      </c>
      <c r="C4437" t="s">
        <v>330</v>
      </c>
      <c r="D4437" t="s">
        <v>332</v>
      </c>
      <c r="E4437" s="277">
        <v>43.15</v>
      </c>
    </row>
    <row r="4438" spans="1:5" x14ac:dyDescent="0.25">
      <c r="A4438">
        <v>38105</v>
      </c>
      <c r="B4438" t="s">
        <v>11405</v>
      </c>
      <c r="C4438" t="s">
        <v>330</v>
      </c>
      <c r="D4438" t="s">
        <v>332</v>
      </c>
      <c r="E4438" s="277">
        <v>11.08</v>
      </c>
    </row>
    <row r="4439" spans="1:5" x14ac:dyDescent="0.25">
      <c r="A4439">
        <v>38084</v>
      </c>
      <c r="B4439" t="s">
        <v>11406</v>
      </c>
      <c r="C4439" t="s">
        <v>330</v>
      </c>
      <c r="D4439" t="s">
        <v>332</v>
      </c>
      <c r="E4439" s="277">
        <v>15.74</v>
      </c>
    </row>
    <row r="4440" spans="1:5" x14ac:dyDescent="0.25">
      <c r="A4440">
        <v>38103</v>
      </c>
      <c r="B4440" t="s">
        <v>11407</v>
      </c>
      <c r="C4440" t="s">
        <v>330</v>
      </c>
      <c r="D4440" t="s">
        <v>332</v>
      </c>
      <c r="E4440" s="277">
        <v>16.64</v>
      </c>
    </row>
    <row r="4441" spans="1:5" x14ac:dyDescent="0.25">
      <c r="A4441">
        <v>38082</v>
      </c>
      <c r="B4441" t="s">
        <v>11408</v>
      </c>
      <c r="C4441" t="s">
        <v>330</v>
      </c>
      <c r="D4441" t="s">
        <v>332</v>
      </c>
      <c r="E4441" s="277">
        <v>20.5</v>
      </c>
    </row>
    <row r="4442" spans="1:5" x14ac:dyDescent="0.25">
      <c r="A4442">
        <v>38104</v>
      </c>
      <c r="B4442" t="s">
        <v>11409</v>
      </c>
      <c r="C4442" t="s">
        <v>330</v>
      </c>
      <c r="D4442" t="s">
        <v>332</v>
      </c>
      <c r="E4442" s="277">
        <v>32.58</v>
      </c>
    </row>
    <row r="4443" spans="1:5" x14ac:dyDescent="0.25">
      <c r="A4443">
        <v>38083</v>
      </c>
      <c r="B4443" t="s">
        <v>11410</v>
      </c>
      <c r="C4443" t="s">
        <v>330</v>
      </c>
      <c r="D4443" t="s">
        <v>332</v>
      </c>
      <c r="E4443" s="277">
        <v>36.17</v>
      </c>
    </row>
    <row r="4444" spans="1:5" x14ac:dyDescent="0.25">
      <c r="A4444">
        <v>38101</v>
      </c>
      <c r="B4444" t="s">
        <v>11411</v>
      </c>
      <c r="C4444" t="s">
        <v>330</v>
      </c>
      <c r="D4444" t="s">
        <v>332</v>
      </c>
      <c r="E4444" s="277">
        <v>7.91</v>
      </c>
    </row>
    <row r="4445" spans="1:5" x14ac:dyDescent="0.25">
      <c r="A4445">
        <v>7528</v>
      </c>
      <c r="B4445" t="s">
        <v>11412</v>
      </c>
      <c r="C4445" t="s">
        <v>330</v>
      </c>
      <c r="D4445" t="s">
        <v>331</v>
      </c>
      <c r="E4445" s="277">
        <v>9.3000000000000007</v>
      </c>
    </row>
    <row r="4446" spans="1:5" x14ac:dyDescent="0.25">
      <c r="A4446">
        <v>12147</v>
      </c>
      <c r="B4446" t="s">
        <v>11413</v>
      </c>
      <c r="C4446" t="s">
        <v>330</v>
      </c>
      <c r="D4446" t="s">
        <v>332</v>
      </c>
      <c r="E4446" s="277">
        <v>14.18</v>
      </c>
    </row>
    <row r="4447" spans="1:5" x14ac:dyDescent="0.25">
      <c r="A4447">
        <v>38075</v>
      </c>
      <c r="B4447" t="s">
        <v>11414</v>
      </c>
      <c r="C4447" t="s">
        <v>330</v>
      </c>
      <c r="D4447" t="s">
        <v>332</v>
      </c>
      <c r="E4447" s="277">
        <v>16.11</v>
      </c>
    </row>
    <row r="4448" spans="1:5" x14ac:dyDescent="0.25">
      <c r="A4448">
        <v>38102</v>
      </c>
      <c r="B4448" t="s">
        <v>11415</v>
      </c>
      <c r="C4448" t="s">
        <v>330</v>
      </c>
      <c r="D4448" t="s">
        <v>332</v>
      </c>
      <c r="E4448" s="277">
        <v>10.119999999999999</v>
      </c>
    </row>
    <row r="4449" spans="1:5" x14ac:dyDescent="0.25">
      <c r="A4449">
        <v>38076</v>
      </c>
      <c r="B4449" t="s">
        <v>11416</v>
      </c>
      <c r="C4449" t="s">
        <v>330</v>
      </c>
      <c r="D4449" t="s">
        <v>332</v>
      </c>
      <c r="E4449" s="277">
        <v>18.059999999999999</v>
      </c>
    </row>
    <row r="4450" spans="1:5" x14ac:dyDescent="0.25">
      <c r="A4450">
        <v>7592</v>
      </c>
      <c r="B4450" t="s">
        <v>11417</v>
      </c>
      <c r="C4450" t="s">
        <v>341</v>
      </c>
      <c r="D4450" t="s">
        <v>331</v>
      </c>
      <c r="E4450" s="277">
        <v>17.809999999999999</v>
      </c>
    </row>
    <row r="4451" spans="1:5" x14ac:dyDescent="0.25">
      <c r="A4451">
        <v>40820</v>
      </c>
      <c r="B4451" t="s">
        <v>11418</v>
      </c>
      <c r="C4451" t="s">
        <v>342</v>
      </c>
      <c r="D4451" t="s">
        <v>332</v>
      </c>
      <c r="E4451" s="278">
        <v>3129.94</v>
      </c>
    </row>
    <row r="4452" spans="1:5" x14ac:dyDescent="0.25">
      <c r="A4452">
        <v>11826</v>
      </c>
      <c r="B4452" t="s">
        <v>11419</v>
      </c>
      <c r="C4452" t="s">
        <v>330</v>
      </c>
      <c r="D4452" t="s">
        <v>332</v>
      </c>
      <c r="E4452" s="277">
        <v>117.83</v>
      </c>
    </row>
    <row r="4453" spans="1:5" x14ac:dyDescent="0.25">
      <c r="A4453">
        <v>7606</v>
      </c>
      <c r="B4453" t="s">
        <v>11420</v>
      </c>
      <c r="C4453" t="s">
        <v>330</v>
      </c>
      <c r="D4453" t="s">
        <v>332</v>
      </c>
      <c r="E4453" s="277">
        <v>141.69999999999999</v>
      </c>
    </row>
    <row r="4454" spans="1:5" x14ac:dyDescent="0.25">
      <c r="A4454">
        <v>11763</v>
      </c>
      <c r="B4454" t="s">
        <v>11421</v>
      </c>
      <c r="C4454" t="s">
        <v>330</v>
      </c>
      <c r="D4454" t="s">
        <v>332</v>
      </c>
      <c r="E4454" s="277">
        <v>309.43</v>
      </c>
    </row>
    <row r="4455" spans="1:5" x14ac:dyDescent="0.25">
      <c r="A4455">
        <v>11764</v>
      </c>
      <c r="B4455" t="s">
        <v>11422</v>
      </c>
      <c r="C4455" t="s">
        <v>330</v>
      </c>
      <c r="D4455" t="s">
        <v>332</v>
      </c>
      <c r="E4455" s="277">
        <v>253.87</v>
      </c>
    </row>
    <row r="4456" spans="1:5" x14ac:dyDescent="0.25">
      <c r="A4456">
        <v>11829</v>
      </c>
      <c r="B4456" t="s">
        <v>11423</v>
      </c>
      <c r="C4456" t="s">
        <v>330</v>
      </c>
      <c r="D4456" t="s">
        <v>332</v>
      </c>
      <c r="E4456" s="277">
        <v>61.36</v>
      </c>
    </row>
    <row r="4457" spans="1:5" x14ac:dyDescent="0.25">
      <c r="A4457">
        <v>11830</v>
      </c>
      <c r="B4457" t="s">
        <v>11424</v>
      </c>
      <c r="C4457" t="s">
        <v>330</v>
      </c>
      <c r="D4457" t="s">
        <v>332</v>
      </c>
      <c r="E4457" s="277">
        <v>66.260000000000005</v>
      </c>
    </row>
    <row r="4458" spans="1:5" x14ac:dyDescent="0.25">
      <c r="A4458">
        <v>11825</v>
      </c>
      <c r="B4458" t="s">
        <v>11425</v>
      </c>
      <c r="C4458" t="s">
        <v>330</v>
      </c>
      <c r="D4458" t="s">
        <v>332</v>
      </c>
      <c r="E4458" s="277">
        <v>149.06</v>
      </c>
    </row>
    <row r="4459" spans="1:5" x14ac:dyDescent="0.25">
      <c r="A4459">
        <v>11767</v>
      </c>
      <c r="B4459" t="s">
        <v>11426</v>
      </c>
      <c r="C4459" t="s">
        <v>330</v>
      </c>
      <c r="D4459" t="s">
        <v>332</v>
      </c>
      <c r="E4459" s="277">
        <v>397.02</v>
      </c>
    </row>
    <row r="4460" spans="1:5" x14ac:dyDescent="0.25">
      <c r="A4460">
        <v>11766</v>
      </c>
      <c r="B4460" t="s">
        <v>11427</v>
      </c>
      <c r="C4460" t="s">
        <v>330</v>
      </c>
      <c r="D4460" t="s">
        <v>332</v>
      </c>
      <c r="E4460" s="277">
        <v>92.55</v>
      </c>
    </row>
    <row r="4461" spans="1:5" x14ac:dyDescent="0.25">
      <c r="A4461">
        <v>11765</v>
      </c>
      <c r="B4461" t="s">
        <v>11428</v>
      </c>
      <c r="C4461" t="s">
        <v>330</v>
      </c>
      <c r="D4461" t="s">
        <v>332</v>
      </c>
      <c r="E4461" s="277">
        <v>169.19</v>
      </c>
    </row>
    <row r="4462" spans="1:5" x14ac:dyDescent="0.25">
      <c r="A4462">
        <v>11824</v>
      </c>
      <c r="B4462" t="s">
        <v>11429</v>
      </c>
      <c r="C4462" t="s">
        <v>330</v>
      </c>
      <c r="D4462" t="s">
        <v>332</v>
      </c>
      <c r="E4462" s="277">
        <v>108.85</v>
      </c>
    </row>
    <row r="4463" spans="1:5" x14ac:dyDescent="0.25">
      <c r="A4463">
        <v>44045</v>
      </c>
      <c r="B4463" t="s">
        <v>11430</v>
      </c>
      <c r="C4463" t="s">
        <v>330</v>
      </c>
      <c r="D4463" t="s">
        <v>332</v>
      </c>
      <c r="E4463" s="277">
        <v>343.51</v>
      </c>
    </row>
    <row r="4464" spans="1:5" x14ac:dyDescent="0.25">
      <c r="A4464">
        <v>39702</v>
      </c>
      <c r="B4464" t="s">
        <v>11431</v>
      </c>
      <c r="C4464" t="s">
        <v>330</v>
      </c>
      <c r="D4464" t="s">
        <v>332</v>
      </c>
      <c r="E4464" s="278">
        <v>2281.39</v>
      </c>
    </row>
    <row r="4465" spans="1:5" x14ac:dyDescent="0.25">
      <c r="A4465">
        <v>13415</v>
      </c>
      <c r="B4465" t="s">
        <v>11432</v>
      </c>
      <c r="C4465" t="s">
        <v>330</v>
      </c>
      <c r="D4465" t="s">
        <v>331</v>
      </c>
      <c r="E4465" s="277">
        <v>74.900000000000006</v>
      </c>
    </row>
    <row r="4466" spans="1:5" x14ac:dyDescent="0.25">
      <c r="A4466">
        <v>7602</v>
      </c>
      <c r="B4466" t="s">
        <v>11433</v>
      </c>
      <c r="C4466" t="s">
        <v>330</v>
      </c>
      <c r="D4466" t="s">
        <v>332</v>
      </c>
      <c r="E4466" s="277">
        <v>47.79</v>
      </c>
    </row>
    <row r="4467" spans="1:5" x14ac:dyDescent="0.25">
      <c r="A4467">
        <v>7603</v>
      </c>
      <c r="B4467" t="s">
        <v>11434</v>
      </c>
      <c r="C4467" t="s">
        <v>330</v>
      </c>
      <c r="D4467" t="s">
        <v>332</v>
      </c>
      <c r="E4467" s="277">
        <v>40.549999999999997</v>
      </c>
    </row>
    <row r="4468" spans="1:5" x14ac:dyDescent="0.25">
      <c r="A4468">
        <v>11777</v>
      </c>
      <c r="B4468" t="s">
        <v>11435</v>
      </c>
      <c r="C4468" t="s">
        <v>330</v>
      </c>
      <c r="D4468" t="s">
        <v>332</v>
      </c>
      <c r="E4468" s="277">
        <v>162.19</v>
      </c>
    </row>
    <row r="4469" spans="1:5" x14ac:dyDescent="0.25">
      <c r="A4469">
        <v>13417</v>
      </c>
      <c r="B4469" t="s">
        <v>11436</v>
      </c>
      <c r="C4469" t="s">
        <v>330</v>
      </c>
      <c r="D4469" t="s">
        <v>332</v>
      </c>
      <c r="E4469" s="277">
        <v>97.55</v>
      </c>
    </row>
    <row r="4470" spans="1:5" x14ac:dyDescent="0.25">
      <c r="A4470">
        <v>36791</v>
      </c>
      <c r="B4470" t="s">
        <v>11437</v>
      </c>
      <c r="C4470" t="s">
        <v>330</v>
      </c>
      <c r="D4470" t="s">
        <v>332</v>
      </c>
      <c r="E4470" s="277">
        <v>146.41</v>
      </c>
    </row>
    <row r="4471" spans="1:5" x14ac:dyDescent="0.25">
      <c r="A4471">
        <v>36795</v>
      </c>
      <c r="B4471" t="s">
        <v>11438</v>
      </c>
      <c r="C4471" t="s">
        <v>330</v>
      </c>
      <c r="D4471" t="s">
        <v>332</v>
      </c>
      <c r="E4471" s="278">
        <v>1851.14</v>
      </c>
    </row>
    <row r="4472" spans="1:5" x14ac:dyDescent="0.25">
      <c r="A4472">
        <v>36796</v>
      </c>
      <c r="B4472" t="s">
        <v>11439</v>
      </c>
      <c r="C4472" t="s">
        <v>330</v>
      </c>
      <c r="D4472" t="s">
        <v>332</v>
      </c>
      <c r="E4472" s="277">
        <v>153.83000000000001</v>
      </c>
    </row>
    <row r="4473" spans="1:5" x14ac:dyDescent="0.25">
      <c r="A4473">
        <v>36792</v>
      </c>
      <c r="B4473" t="s">
        <v>11440</v>
      </c>
      <c r="C4473" t="s">
        <v>330</v>
      </c>
      <c r="D4473" t="s">
        <v>332</v>
      </c>
      <c r="E4473" s="277">
        <v>194.86</v>
      </c>
    </row>
    <row r="4474" spans="1:5" x14ac:dyDescent="0.25">
      <c r="A4474">
        <v>11773</v>
      </c>
      <c r="B4474" t="s">
        <v>11441</v>
      </c>
      <c r="C4474" t="s">
        <v>330</v>
      </c>
      <c r="D4474" t="s">
        <v>332</v>
      </c>
      <c r="E4474" s="277">
        <v>129.71</v>
      </c>
    </row>
    <row r="4475" spans="1:5" x14ac:dyDescent="0.25">
      <c r="A4475">
        <v>11762</v>
      </c>
      <c r="B4475" t="s">
        <v>11442</v>
      </c>
      <c r="C4475" t="s">
        <v>330</v>
      </c>
      <c r="D4475" t="s">
        <v>332</v>
      </c>
      <c r="E4475" s="277">
        <v>61.52</v>
      </c>
    </row>
    <row r="4476" spans="1:5" x14ac:dyDescent="0.25">
      <c r="A4476">
        <v>7604</v>
      </c>
      <c r="B4476" t="s">
        <v>11443</v>
      </c>
      <c r="C4476" t="s">
        <v>330</v>
      </c>
      <c r="D4476" t="s">
        <v>332</v>
      </c>
      <c r="E4476" s="277">
        <v>52.09</v>
      </c>
    </row>
    <row r="4477" spans="1:5" x14ac:dyDescent="0.25">
      <c r="A4477">
        <v>13984</v>
      </c>
      <c r="B4477" t="s">
        <v>11444</v>
      </c>
      <c r="C4477" t="s">
        <v>330</v>
      </c>
      <c r="D4477" t="s">
        <v>332</v>
      </c>
      <c r="E4477" s="277">
        <v>75.709999999999994</v>
      </c>
    </row>
    <row r="4478" spans="1:5" x14ac:dyDescent="0.25">
      <c r="A4478">
        <v>11772</v>
      </c>
      <c r="B4478" t="s">
        <v>11445</v>
      </c>
      <c r="C4478" t="s">
        <v>330</v>
      </c>
      <c r="D4478" t="s">
        <v>332</v>
      </c>
      <c r="E4478" s="277">
        <v>130.12</v>
      </c>
    </row>
    <row r="4479" spans="1:5" x14ac:dyDescent="0.25">
      <c r="A4479">
        <v>13983</v>
      </c>
      <c r="B4479" t="s">
        <v>11446</v>
      </c>
      <c r="C4479" t="s">
        <v>330</v>
      </c>
      <c r="D4479" t="s">
        <v>332</v>
      </c>
      <c r="E4479" s="277">
        <v>98.54</v>
      </c>
    </row>
    <row r="4480" spans="1:5" x14ac:dyDescent="0.25">
      <c r="A4480">
        <v>13416</v>
      </c>
      <c r="B4480" t="s">
        <v>11447</v>
      </c>
      <c r="C4480" t="s">
        <v>330</v>
      </c>
      <c r="D4480" t="s">
        <v>332</v>
      </c>
      <c r="E4480" s="277">
        <v>87.52</v>
      </c>
    </row>
    <row r="4481" spans="1:5" x14ac:dyDescent="0.25">
      <c r="A4481">
        <v>40329</v>
      </c>
      <c r="B4481" t="s">
        <v>11448</v>
      </c>
      <c r="C4481" t="s">
        <v>330</v>
      </c>
      <c r="D4481" t="s">
        <v>331</v>
      </c>
      <c r="E4481" s="277">
        <v>38.450000000000003</v>
      </c>
    </row>
    <row r="4482" spans="1:5" x14ac:dyDescent="0.25">
      <c r="A4482">
        <v>11823</v>
      </c>
      <c r="B4482" t="s">
        <v>11449</v>
      </c>
      <c r="C4482" t="s">
        <v>330</v>
      </c>
      <c r="D4482" t="s">
        <v>332</v>
      </c>
      <c r="E4482" s="277">
        <v>16.2</v>
      </c>
    </row>
    <row r="4483" spans="1:5" x14ac:dyDescent="0.25">
      <c r="A4483">
        <v>11822</v>
      </c>
      <c r="B4483" t="s">
        <v>11450</v>
      </c>
      <c r="C4483" t="s">
        <v>330</v>
      </c>
      <c r="D4483" t="s">
        <v>332</v>
      </c>
      <c r="E4483" s="277">
        <v>25.11</v>
      </c>
    </row>
    <row r="4484" spans="1:5" x14ac:dyDescent="0.25">
      <c r="A4484">
        <v>11831</v>
      </c>
      <c r="B4484" t="s">
        <v>11451</v>
      </c>
      <c r="C4484" t="s">
        <v>330</v>
      </c>
      <c r="D4484" t="s">
        <v>332</v>
      </c>
      <c r="E4484" s="277">
        <v>15.11</v>
      </c>
    </row>
    <row r="4485" spans="1:5" x14ac:dyDescent="0.25">
      <c r="A4485">
        <v>7613</v>
      </c>
      <c r="B4485" t="s">
        <v>11452</v>
      </c>
      <c r="C4485" t="s">
        <v>330</v>
      </c>
      <c r="D4485" t="s">
        <v>332</v>
      </c>
      <c r="E4485" s="278">
        <v>127736.48</v>
      </c>
    </row>
    <row r="4486" spans="1:5" x14ac:dyDescent="0.25">
      <c r="A4486">
        <v>7619</v>
      </c>
      <c r="B4486" t="s">
        <v>11453</v>
      </c>
      <c r="C4486" t="s">
        <v>330</v>
      </c>
      <c r="D4486" t="s">
        <v>332</v>
      </c>
      <c r="E4486" s="278">
        <v>19745.32</v>
      </c>
    </row>
    <row r="4487" spans="1:5" x14ac:dyDescent="0.25">
      <c r="A4487">
        <v>12076</v>
      </c>
      <c r="B4487" t="s">
        <v>11454</v>
      </c>
      <c r="C4487" t="s">
        <v>330</v>
      </c>
      <c r="D4487" t="s">
        <v>332</v>
      </c>
      <c r="E4487" s="278">
        <v>9057.48</v>
      </c>
    </row>
    <row r="4488" spans="1:5" x14ac:dyDescent="0.25">
      <c r="A4488">
        <v>7614</v>
      </c>
      <c r="B4488" t="s">
        <v>11455</v>
      </c>
      <c r="C4488" t="s">
        <v>330</v>
      </c>
      <c r="D4488" t="s">
        <v>332</v>
      </c>
      <c r="E4488" s="278">
        <v>24903.56</v>
      </c>
    </row>
    <row r="4489" spans="1:5" x14ac:dyDescent="0.25">
      <c r="A4489">
        <v>7618</v>
      </c>
      <c r="B4489" t="s">
        <v>11456</v>
      </c>
      <c r="C4489" t="s">
        <v>330</v>
      </c>
      <c r="D4489" t="s">
        <v>332</v>
      </c>
      <c r="E4489" s="278">
        <v>161518.32999999999</v>
      </c>
    </row>
    <row r="4490" spans="1:5" x14ac:dyDescent="0.25">
      <c r="A4490">
        <v>7620</v>
      </c>
      <c r="B4490" t="s">
        <v>11457</v>
      </c>
      <c r="C4490" t="s">
        <v>330</v>
      </c>
      <c r="D4490" t="s">
        <v>332</v>
      </c>
      <c r="E4490" s="278">
        <v>34936.03</v>
      </c>
    </row>
    <row r="4491" spans="1:5" x14ac:dyDescent="0.25">
      <c r="A4491">
        <v>7610</v>
      </c>
      <c r="B4491" t="s">
        <v>11458</v>
      </c>
      <c r="C4491" t="s">
        <v>330</v>
      </c>
      <c r="D4491" t="s">
        <v>332</v>
      </c>
      <c r="E4491" s="278">
        <v>11063.07</v>
      </c>
    </row>
    <row r="4492" spans="1:5" x14ac:dyDescent="0.25">
      <c r="A4492">
        <v>7615</v>
      </c>
      <c r="B4492" t="s">
        <v>11459</v>
      </c>
      <c r="C4492" t="s">
        <v>330</v>
      </c>
      <c r="D4492" t="s">
        <v>332</v>
      </c>
      <c r="E4492" s="278">
        <v>40758.699999999997</v>
      </c>
    </row>
    <row r="4493" spans="1:5" x14ac:dyDescent="0.25">
      <c r="A4493">
        <v>7617</v>
      </c>
      <c r="B4493" t="s">
        <v>11460</v>
      </c>
      <c r="C4493" t="s">
        <v>330</v>
      </c>
      <c r="D4493" t="s">
        <v>332</v>
      </c>
      <c r="E4493" s="278">
        <v>12357</v>
      </c>
    </row>
    <row r="4494" spans="1:5" x14ac:dyDescent="0.25">
      <c r="A4494">
        <v>7616</v>
      </c>
      <c r="B4494" t="s">
        <v>11461</v>
      </c>
      <c r="C4494" t="s">
        <v>330</v>
      </c>
      <c r="D4494" t="s">
        <v>332</v>
      </c>
      <c r="E4494" s="278">
        <v>66511.73</v>
      </c>
    </row>
    <row r="4495" spans="1:5" x14ac:dyDescent="0.25">
      <c r="A4495">
        <v>7611</v>
      </c>
      <c r="B4495" t="s">
        <v>11462</v>
      </c>
      <c r="C4495" t="s">
        <v>330</v>
      </c>
      <c r="D4495" t="s">
        <v>331</v>
      </c>
      <c r="E4495" s="278">
        <v>15980</v>
      </c>
    </row>
    <row r="4496" spans="1:5" x14ac:dyDescent="0.25">
      <c r="A4496">
        <v>7612</v>
      </c>
      <c r="B4496" t="s">
        <v>11463</v>
      </c>
      <c r="C4496" t="s">
        <v>330</v>
      </c>
      <c r="D4496" t="s">
        <v>332</v>
      </c>
      <c r="E4496" s="278">
        <v>91232.21</v>
      </c>
    </row>
    <row r="4497" spans="1:5" x14ac:dyDescent="0.25">
      <c r="A4497">
        <v>37371</v>
      </c>
      <c r="B4497" t="s">
        <v>13106</v>
      </c>
      <c r="C4497" t="s">
        <v>341</v>
      </c>
      <c r="D4497" t="s">
        <v>331</v>
      </c>
      <c r="E4497" s="277">
        <v>0.67</v>
      </c>
    </row>
    <row r="4498" spans="1:5" x14ac:dyDescent="0.25">
      <c r="A4498">
        <v>40862</v>
      </c>
      <c r="B4498" t="s">
        <v>13107</v>
      </c>
      <c r="C4498" t="s">
        <v>342</v>
      </c>
      <c r="D4498" t="s">
        <v>331</v>
      </c>
      <c r="E4498" s="277">
        <v>405.18</v>
      </c>
    </row>
    <row r="4499" spans="1:5" x14ac:dyDescent="0.25">
      <c r="A4499">
        <v>36510</v>
      </c>
      <c r="B4499" t="s">
        <v>11464</v>
      </c>
      <c r="C4499" t="s">
        <v>330</v>
      </c>
      <c r="D4499" t="s">
        <v>334</v>
      </c>
      <c r="E4499" s="278">
        <v>1077369.98</v>
      </c>
    </row>
    <row r="4500" spans="1:5" x14ac:dyDescent="0.25">
      <c r="A4500">
        <v>25020</v>
      </c>
      <c r="B4500" t="s">
        <v>11465</v>
      </c>
      <c r="C4500" t="s">
        <v>330</v>
      </c>
      <c r="D4500" t="s">
        <v>334</v>
      </c>
      <c r="E4500" s="278">
        <v>4438385.29</v>
      </c>
    </row>
    <row r="4501" spans="1:5" x14ac:dyDescent="0.25">
      <c r="A4501">
        <v>7622</v>
      </c>
      <c r="B4501" t="s">
        <v>11466</v>
      </c>
      <c r="C4501" t="s">
        <v>330</v>
      </c>
      <c r="D4501" t="s">
        <v>334</v>
      </c>
      <c r="E4501" s="278">
        <v>1045206.35</v>
      </c>
    </row>
    <row r="4502" spans="1:5" x14ac:dyDescent="0.25">
      <c r="A4502">
        <v>7624</v>
      </c>
      <c r="B4502" t="s">
        <v>11467</v>
      </c>
      <c r="C4502" t="s">
        <v>330</v>
      </c>
      <c r="D4502" t="s">
        <v>334</v>
      </c>
      <c r="E4502" s="278">
        <v>1355000</v>
      </c>
    </row>
    <row r="4503" spans="1:5" x14ac:dyDescent="0.25">
      <c r="A4503">
        <v>7625</v>
      </c>
      <c r="B4503" t="s">
        <v>11468</v>
      </c>
      <c r="C4503" t="s">
        <v>330</v>
      </c>
      <c r="D4503" t="s">
        <v>334</v>
      </c>
      <c r="E4503" s="278">
        <v>1346712.41</v>
      </c>
    </row>
    <row r="4504" spans="1:5" x14ac:dyDescent="0.25">
      <c r="A4504">
        <v>7623</v>
      </c>
      <c r="B4504" t="s">
        <v>11469</v>
      </c>
      <c r="C4504" t="s">
        <v>330</v>
      </c>
      <c r="D4504" t="s">
        <v>334</v>
      </c>
      <c r="E4504" s="278">
        <v>4438385.29</v>
      </c>
    </row>
    <row r="4505" spans="1:5" x14ac:dyDescent="0.25">
      <c r="A4505">
        <v>36508</v>
      </c>
      <c r="B4505" t="s">
        <v>11470</v>
      </c>
      <c r="C4505" t="s">
        <v>330</v>
      </c>
      <c r="D4505" t="s">
        <v>334</v>
      </c>
      <c r="E4505" s="278">
        <v>1996117.97</v>
      </c>
    </row>
    <row r="4506" spans="1:5" x14ac:dyDescent="0.25">
      <c r="A4506">
        <v>36509</v>
      </c>
      <c r="B4506" t="s">
        <v>11471</v>
      </c>
      <c r="C4506" t="s">
        <v>330</v>
      </c>
      <c r="D4506" t="s">
        <v>334</v>
      </c>
      <c r="E4506" s="278">
        <v>1093944.8799999999</v>
      </c>
    </row>
    <row r="4507" spans="1:5" x14ac:dyDescent="0.25">
      <c r="A4507">
        <v>13238</v>
      </c>
      <c r="B4507" t="s">
        <v>11472</v>
      </c>
      <c r="C4507" t="s">
        <v>330</v>
      </c>
      <c r="D4507" t="s">
        <v>334</v>
      </c>
      <c r="E4507" s="278">
        <v>320887.82</v>
      </c>
    </row>
    <row r="4508" spans="1:5" x14ac:dyDescent="0.25">
      <c r="A4508">
        <v>36511</v>
      </c>
      <c r="B4508" t="s">
        <v>11473</v>
      </c>
      <c r="C4508" t="s">
        <v>330</v>
      </c>
      <c r="D4508" t="s">
        <v>334</v>
      </c>
      <c r="E4508" s="278">
        <v>371822.4</v>
      </c>
    </row>
    <row r="4509" spans="1:5" x14ac:dyDescent="0.25">
      <c r="A4509">
        <v>36515</v>
      </c>
      <c r="B4509" t="s">
        <v>11474</v>
      </c>
      <c r="C4509" t="s">
        <v>330</v>
      </c>
      <c r="D4509" t="s">
        <v>334</v>
      </c>
      <c r="E4509" s="278">
        <v>109509.32</v>
      </c>
    </row>
    <row r="4510" spans="1:5" x14ac:dyDescent="0.25">
      <c r="A4510">
        <v>10598</v>
      </c>
      <c r="B4510" t="s">
        <v>11475</v>
      </c>
      <c r="C4510" t="s">
        <v>330</v>
      </c>
      <c r="D4510" t="s">
        <v>334</v>
      </c>
      <c r="E4510" s="278">
        <v>177585.93</v>
      </c>
    </row>
    <row r="4511" spans="1:5" x14ac:dyDescent="0.25">
      <c r="A4511">
        <v>7640</v>
      </c>
      <c r="B4511" t="s">
        <v>11476</v>
      </c>
      <c r="C4511" t="s">
        <v>330</v>
      </c>
      <c r="D4511" t="s">
        <v>334</v>
      </c>
      <c r="E4511" s="278">
        <v>272500</v>
      </c>
    </row>
    <row r="4512" spans="1:5" x14ac:dyDescent="0.25">
      <c r="A4512">
        <v>36513</v>
      </c>
      <c r="B4512" t="s">
        <v>11477</v>
      </c>
      <c r="C4512" t="s">
        <v>330</v>
      </c>
      <c r="D4512" t="s">
        <v>334</v>
      </c>
      <c r="E4512" s="278">
        <v>262504.07</v>
      </c>
    </row>
    <row r="4513" spans="1:5" x14ac:dyDescent="0.25">
      <c r="A4513">
        <v>36514</v>
      </c>
      <c r="B4513" t="s">
        <v>11478</v>
      </c>
      <c r="C4513" t="s">
        <v>330</v>
      </c>
      <c r="D4513" t="s">
        <v>334</v>
      </c>
      <c r="E4513" s="278">
        <v>292873.81</v>
      </c>
    </row>
    <row r="4514" spans="1:5" x14ac:dyDescent="0.25">
      <c r="A4514">
        <v>11572</v>
      </c>
      <c r="B4514" t="s">
        <v>11479</v>
      </c>
      <c r="C4514" t="s">
        <v>330</v>
      </c>
      <c r="D4514" t="s">
        <v>332</v>
      </c>
      <c r="E4514" s="277">
        <v>30.64</v>
      </c>
    </row>
    <row r="4515" spans="1:5" x14ac:dyDescent="0.25">
      <c r="A4515">
        <v>36149</v>
      </c>
      <c r="B4515" t="s">
        <v>11480</v>
      </c>
      <c r="C4515" t="s">
        <v>330</v>
      </c>
      <c r="D4515" t="s">
        <v>332</v>
      </c>
      <c r="E4515" s="277">
        <v>144.87</v>
      </c>
    </row>
    <row r="4516" spans="1:5" x14ac:dyDescent="0.25">
      <c r="A4516">
        <v>42407</v>
      </c>
      <c r="B4516" t="s">
        <v>11481</v>
      </c>
      <c r="C4516" t="s">
        <v>335</v>
      </c>
      <c r="D4516" t="s">
        <v>332</v>
      </c>
      <c r="E4516" s="277">
        <v>7.99</v>
      </c>
    </row>
    <row r="4517" spans="1:5" x14ac:dyDescent="0.25">
      <c r="A4517">
        <v>11581</v>
      </c>
      <c r="B4517" t="s">
        <v>11482</v>
      </c>
      <c r="C4517" t="s">
        <v>335</v>
      </c>
      <c r="D4517" t="s">
        <v>332</v>
      </c>
      <c r="E4517" s="277">
        <v>20.23</v>
      </c>
    </row>
    <row r="4518" spans="1:5" x14ac:dyDescent="0.25">
      <c r="A4518">
        <v>43605</v>
      </c>
      <c r="B4518" t="s">
        <v>11483</v>
      </c>
      <c r="C4518" t="s">
        <v>335</v>
      </c>
      <c r="D4518" t="s">
        <v>332</v>
      </c>
      <c r="E4518" s="277">
        <v>41.39</v>
      </c>
    </row>
    <row r="4519" spans="1:5" x14ac:dyDescent="0.25">
      <c r="A4519">
        <v>11580</v>
      </c>
      <c r="B4519" t="s">
        <v>11484</v>
      </c>
      <c r="C4519" t="s">
        <v>335</v>
      </c>
      <c r="D4519" t="s">
        <v>332</v>
      </c>
      <c r="E4519" s="277">
        <v>8.11</v>
      </c>
    </row>
    <row r="4520" spans="1:5" x14ac:dyDescent="0.25">
      <c r="A4520">
        <v>10743</v>
      </c>
      <c r="B4520" t="s">
        <v>11485</v>
      </c>
      <c r="C4520" t="s">
        <v>330</v>
      </c>
      <c r="D4520" t="s">
        <v>332</v>
      </c>
      <c r="E4520" s="277">
        <v>664.33</v>
      </c>
    </row>
    <row r="4521" spans="1:5" x14ac:dyDescent="0.25">
      <c r="A4521">
        <v>39848</v>
      </c>
      <c r="B4521" t="s">
        <v>11486</v>
      </c>
      <c r="C4521" t="s">
        <v>335</v>
      </c>
      <c r="D4521" t="s">
        <v>334</v>
      </c>
      <c r="E4521" s="277">
        <v>1.91</v>
      </c>
    </row>
    <row r="4522" spans="1:5" x14ac:dyDescent="0.25">
      <c r="A4522">
        <v>20999</v>
      </c>
      <c r="B4522" t="s">
        <v>11487</v>
      </c>
      <c r="C4522" t="s">
        <v>335</v>
      </c>
      <c r="D4522" t="s">
        <v>334</v>
      </c>
      <c r="E4522" s="277">
        <v>14.2</v>
      </c>
    </row>
    <row r="4523" spans="1:5" x14ac:dyDescent="0.25">
      <c r="A4523">
        <v>21001</v>
      </c>
      <c r="B4523" t="s">
        <v>11488</v>
      </c>
      <c r="C4523" t="s">
        <v>335</v>
      </c>
      <c r="D4523" t="s">
        <v>334</v>
      </c>
      <c r="E4523" s="277">
        <v>26.49</v>
      </c>
    </row>
    <row r="4524" spans="1:5" x14ac:dyDescent="0.25">
      <c r="A4524">
        <v>21003</v>
      </c>
      <c r="B4524" t="s">
        <v>11489</v>
      </c>
      <c r="C4524" t="s">
        <v>335</v>
      </c>
      <c r="D4524" t="s">
        <v>334</v>
      </c>
      <c r="E4524" s="277">
        <v>43.53</v>
      </c>
    </row>
    <row r="4525" spans="1:5" x14ac:dyDescent="0.25">
      <c r="A4525">
        <v>21006</v>
      </c>
      <c r="B4525" t="s">
        <v>11490</v>
      </c>
      <c r="C4525" t="s">
        <v>335</v>
      </c>
      <c r="D4525" t="s">
        <v>334</v>
      </c>
      <c r="E4525" s="277">
        <v>92.38</v>
      </c>
    </row>
    <row r="4526" spans="1:5" x14ac:dyDescent="0.25">
      <c r="A4526">
        <v>21019</v>
      </c>
      <c r="B4526" t="s">
        <v>11491</v>
      </c>
      <c r="C4526" t="s">
        <v>335</v>
      </c>
      <c r="D4526" t="s">
        <v>334</v>
      </c>
      <c r="E4526" s="277">
        <v>32.11</v>
      </c>
    </row>
    <row r="4527" spans="1:5" x14ac:dyDescent="0.25">
      <c r="A4527">
        <v>21021</v>
      </c>
      <c r="B4527" t="s">
        <v>11492</v>
      </c>
      <c r="C4527" t="s">
        <v>335</v>
      </c>
      <c r="D4527" t="s">
        <v>334</v>
      </c>
      <c r="E4527" s="277">
        <v>50.76</v>
      </c>
    </row>
    <row r="4528" spans="1:5" x14ac:dyDescent="0.25">
      <c r="A4528">
        <v>21024</v>
      </c>
      <c r="B4528" t="s">
        <v>11493</v>
      </c>
      <c r="C4528" t="s">
        <v>335</v>
      </c>
      <c r="D4528" t="s">
        <v>334</v>
      </c>
      <c r="E4528" s="277">
        <v>108.76</v>
      </c>
    </row>
    <row r="4529" spans="1:5" x14ac:dyDescent="0.25">
      <c r="A4529">
        <v>40624</v>
      </c>
      <c r="B4529" t="s">
        <v>11494</v>
      </c>
      <c r="C4529" t="s">
        <v>335</v>
      </c>
      <c r="D4529" t="s">
        <v>334</v>
      </c>
      <c r="E4529" s="277">
        <v>93.72</v>
      </c>
    </row>
    <row r="4530" spans="1:5" x14ac:dyDescent="0.25">
      <c r="A4530">
        <v>42575</v>
      </c>
      <c r="B4530" t="s">
        <v>11495</v>
      </c>
      <c r="C4530" t="s">
        <v>335</v>
      </c>
      <c r="D4530" t="s">
        <v>334</v>
      </c>
      <c r="E4530" s="277">
        <v>86</v>
      </c>
    </row>
    <row r="4531" spans="1:5" x14ac:dyDescent="0.25">
      <c r="A4531">
        <v>13127</v>
      </c>
      <c r="B4531" t="s">
        <v>11496</v>
      </c>
      <c r="C4531" t="s">
        <v>335</v>
      </c>
      <c r="D4531" t="s">
        <v>334</v>
      </c>
      <c r="E4531" s="277">
        <v>41.8</v>
      </c>
    </row>
    <row r="4532" spans="1:5" x14ac:dyDescent="0.25">
      <c r="A4532">
        <v>13137</v>
      </c>
      <c r="B4532" t="s">
        <v>11497</v>
      </c>
      <c r="C4532" t="s">
        <v>335</v>
      </c>
      <c r="D4532" t="s">
        <v>334</v>
      </c>
      <c r="E4532" s="277">
        <v>55.47</v>
      </c>
    </row>
    <row r="4533" spans="1:5" x14ac:dyDescent="0.25">
      <c r="A4533">
        <v>42574</v>
      </c>
      <c r="B4533" t="s">
        <v>11498</v>
      </c>
      <c r="C4533" t="s">
        <v>335</v>
      </c>
      <c r="D4533" t="s">
        <v>334</v>
      </c>
      <c r="E4533" s="277">
        <v>64.180000000000007</v>
      </c>
    </row>
    <row r="4534" spans="1:5" x14ac:dyDescent="0.25">
      <c r="A4534">
        <v>20989</v>
      </c>
      <c r="B4534" t="s">
        <v>11499</v>
      </c>
      <c r="C4534" t="s">
        <v>335</v>
      </c>
      <c r="D4534" t="s">
        <v>334</v>
      </c>
      <c r="E4534" s="278">
        <v>1987.4</v>
      </c>
    </row>
    <row r="4535" spans="1:5" x14ac:dyDescent="0.25">
      <c r="A4535">
        <v>21147</v>
      </c>
      <c r="B4535" t="s">
        <v>11500</v>
      </c>
      <c r="C4535" t="s">
        <v>335</v>
      </c>
      <c r="D4535" t="s">
        <v>334</v>
      </c>
      <c r="E4535" s="277">
        <v>186.34</v>
      </c>
    </row>
    <row r="4536" spans="1:5" x14ac:dyDescent="0.25">
      <c r="A4536">
        <v>21148</v>
      </c>
      <c r="B4536" t="s">
        <v>11501</v>
      </c>
      <c r="C4536" t="s">
        <v>335</v>
      </c>
      <c r="D4536" t="s">
        <v>334</v>
      </c>
      <c r="E4536" s="277">
        <v>115.01</v>
      </c>
    </row>
    <row r="4537" spans="1:5" x14ac:dyDescent="0.25">
      <c r="A4537">
        <v>20984</v>
      </c>
      <c r="B4537" t="s">
        <v>11502</v>
      </c>
      <c r="C4537" t="s">
        <v>335</v>
      </c>
      <c r="D4537" t="s">
        <v>334</v>
      </c>
      <c r="E4537" s="278">
        <v>3813.43</v>
      </c>
    </row>
    <row r="4538" spans="1:5" x14ac:dyDescent="0.25">
      <c r="A4538">
        <v>13042</v>
      </c>
      <c r="B4538" t="s">
        <v>11503</v>
      </c>
      <c r="C4538" t="s">
        <v>335</v>
      </c>
      <c r="D4538" t="s">
        <v>334</v>
      </c>
      <c r="E4538" s="278">
        <v>2113.21</v>
      </c>
    </row>
    <row r="4539" spans="1:5" x14ac:dyDescent="0.25">
      <c r="A4539">
        <v>21150</v>
      </c>
      <c r="B4539" t="s">
        <v>11504</v>
      </c>
      <c r="C4539" t="s">
        <v>335</v>
      </c>
      <c r="D4539" t="s">
        <v>334</v>
      </c>
      <c r="E4539" s="277">
        <v>57.03</v>
      </c>
    </row>
    <row r="4540" spans="1:5" x14ac:dyDescent="0.25">
      <c r="A4540">
        <v>13141</v>
      </c>
      <c r="B4540" t="s">
        <v>11505</v>
      </c>
      <c r="C4540" t="s">
        <v>335</v>
      </c>
      <c r="D4540" t="s">
        <v>334</v>
      </c>
      <c r="E4540" s="277">
        <v>71.849999999999994</v>
      </c>
    </row>
    <row r="4541" spans="1:5" x14ac:dyDescent="0.25">
      <c r="A4541">
        <v>42576</v>
      </c>
      <c r="B4541" t="s">
        <v>11506</v>
      </c>
      <c r="C4541" t="s">
        <v>335</v>
      </c>
      <c r="D4541" t="s">
        <v>334</v>
      </c>
      <c r="E4541" s="277">
        <v>234.6</v>
      </c>
    </row>
    <row r="4542" spans="1:5" x14ac:dyDescent="0.25">
      <c r="A4542">
        <v>21151</v>
      </c>
      <c r="B4542" t="s">
        <v>11507</v>
      </c>
      <c r="C4542" t="s">
        <v>335</v>
      </c>
      <c r="D4542" t="s">
        <v>334</v>
      </c>
      <c r="E4542" s="277">
        <v>341.35</v>
      </c>
    </row>
    <row r="4543" spans="1:5" x14ac:dyDescent="0.25">
      <c r="A4543">
        <v>13142</v>
      </c>
      <c r="B4543" t="s">
        <v>11508</v>
      </c>
      <c r="C4543" t="s">
        <v>335</v>
      </c>
      <c r="D4543" t="s">
        <v>334</v>
      </c>
      <c r="E4543" s="277">
        <v>487.98</v>
      </c>
    </row>
    <row r="4544" spans="1:5" x14ac:dyDescent="0.25">
      <c r="A4544">
        <v>42577</v>
      </c>
      <c r="B4544" t="s">
        <v>11509</v>
      </c>
      <c r="C4544" t="s">
        <v>335</v>
      </c>
      <c r="D4544" t="s">
        <v>334</v>
      </c>
      <c r="E4544" s="277">
        <v>535.45000000000005</v>
      </c>
    </row>
    <row r="4545" spans="1:5" x14ac:dyDescent="0.25">
      <c r="A4545">
        <v>20994</v>
      </c>
      <c r="B4545" t="s">
        <v>11510</v>
      </c>
      <c r="C4545" t="s">
        <v>335</v>
      </c>
      <c r="D4545" t="s">
        <v>334</v>
      </c>
      <c r="E4545" s="277">
        <v>920.06</v>
      </c>
    </row>
    <row r="4546" spans="1:5" x14ac:dyDescent="0.25">
      <c r="A4546">
        <v>7672</v>
      </c>
      <c r="B4546" t="s">
        <v>11511</v>
      </c>
      <c r="C4546" t="s">
        <v>335</v>
      </c>
      <c r="D4546" t="s">
        <v>334</v>
      </c>
      <c r="E4546" s="277">
        <v>602.74</v>
      </c>
    </row>
    <row r="4547" spans="1:5" x14ac:dyDescent="0.25">
      <c r="A4547">
        <v>20995</v>
      </c>
      <c r="B4547" t="s">
        <v>11512</v>
      </c>
      <c r="C4547" t="s">
        <v>335</v>
      </c>
      <c r="D4547" t="s">
        <v>334</v>
      </c>
      <c r="E4547" s="278">
        <v>1209.1400000000001</v>
      </c>
    </row>
    <row r="4548" spans="1:5" x14ac:dyDescent="0.25">
      <c r="A4548">
        <v>7690</v>
      </c>
      <c r="B4548" t="s">
        <v>11513</v>
      </c>
      <c r="C4548" t="s">
        <v>335</v>
      </c>
      <c r="D4548" t="s">
        <v>334</v>
      </c>
      <c r="E4548" s="277">
        <v>699.32</v>
      </c>
    </row>
    <row r="4549" spans="1:5" x14ac:dyDescent="0.25">
      <c r="A4549">
        <v>20980</v>
      </c>
      <c r="B4549" t="s">
        <v>11514</v>
      </c>
      <c r="C4549" t="s">
        <v>335</v>
      </c>
      <c r="D4549" t="s">
        <v>334</v>
      </c>
      <c r="E4549" s="277">
        <v>762.9</v>
      </c>
    </row>
    <row r="4550" spans="1:5" x14ac:dyDescent="0.25">
      <c r="A4550">
        <v>7661</v>
      </c>
      <c r="B4550" t="s">
        <v>11515</v>
      </c>
      <c r="C4550" t="s">
        <v>335</v>
      </c>
      <c r="D4550" t="s">
        <v>334</v>
      </c>
      <c r="E4550" s="277">
        <v>907.53</v>
      </c>
    </row>
    <row r="4551" spans="1:5" x14ac:dyDescent="0.25">
      <c r="A4551">
        <v>21016</v>
      </c>
      <c r="B4551" t="s">
        <v>11516</v>
      </c>
      <c r="C4551" t="s">
        <v>335</v>
      </c>
      <c r="D4551" t="s">
        <v>334</v>
      </c>
      <c r="E4551" s="277">
        <v>175.15</v>
      </c>
    </row>
    <row r="4552" spans="1:5" x14ac:dyDescent="0.25">
      <c r="A4552">
        <v>21008</v>
      </c>
      <c r="B4552" t="s">
        <v>11517</v>
      </c>
      <c r="C4552" t="s">
        <v>335</v>
      </c>
      <c r="D4552" t="s">
        <v>334</v>
      </c>
      <c r="E4552" s="277">
        <v>20.46</v>
      </c>
    </row>
    <row r="4553" spans="1:5" x14ac:dyDescent="0.25">
      <c r="A4553">
        <v>21009</v>
      </c>
      <c r="B4553" t="s">
        <v>11518</v>
      </c>
      <c r="C4553" t="s">
        <v>335</v>
      </c>
      <c r="D4553" t="s">
        <v>334</v>
      </c>
      <c r="E4553" s="277">
        <v>26.64</v>
      </c>
    </row>
    <row r="4554" spans="1:5" x14ac:dyDescent="0.25">
      <c r="A4554">
        <v>21010</v>
      </c>
      <c r="B4554" t="s">
        <v>11519</v>
      </c>
      <c r="C4554" t="s">
        <v>335</v>
      </c>
      <c r="D4554" t="s">
        <v>334</v>
      </c>
      <c r="E4554" s="277">
        <v>35.770000000000003</v>
      </c>
    </row>
    <row r="4555" spans="1:5" x14ac:dyDescent="0.25">
      <c r="A4555">
        <v>21011</v>
      </c>
      <c r="B4555" t="s">
        <v>11520</v>
      </c>
      <c r="C4555" t="s">
        <v>335</v>
      </c>
      <c r="D4555" t="s">
        <v>334</v>
      </c>
      <c r="E4555" s="277">
        <v>52.13</v>
      </c>
    </row>
    <row r="4556" spans="1:5" x14ac:dyDescent="0.25">
      <c r="A4556">
        <v>21012</v>
      </c>
      <c r="B4556" t="s">
        <v>11521</v>
      </c>
      <c r="C4556" t="s">
        <v>335</v>
      </c>
      <c r="D4556" t="s">
        <v>334</v>
      </c>
      <c r="E4556" s="277">
        <v>57.61</v>
      </c>
    </row>
    <row r="4557" spans="1:5" x14ac:dyDescent="0.25">
      <c r="A4557">
        <v>21013</v>
      </c>
      <c r="B4557" t="s">
        <v>11522</v>
      </c>
      <c r="C4557" t="s">
        <v>335</v>
      </c>
      <c r="D4557" t="s">
        <v>334</v>
      </c>
      <c r="E4557" s="277">
        <v>75.180000000000007</v>
      </c>
    </row>
    <row r="4558" spans="1:5" x14ac:dyDescent="0.25">
      <c r="A4558">
        <v>21014</v>
      </c>
      <c r="B4558" t="s">
        <v>11523</v>
      </c>
      <c r="C4558" t="s">
        <v>335</v>
      </c>
      <c r="D4558" t="s">
        <v>334</v>
      </c>
      <c r="E4558" s="277">
        <v>105.19</v>
      </c>
    </row>
    <row r="4559" spans="1:5" x14ac:dyDescent="0.25">
      <c r="A4559">
        <v>21015</v>
      </c>
      <c r="B4559" t="s">
        <v>11524</v>
      </c>
      <c r="C4559" t="s">
        <v>335</v>
      </c>
      <c r="D4559" t="s">
        <v>334</v>
      </c>
      <c r="E4559" s="277">
        <v>120.85</v>
      </c>
    </row>
    <row r="4560" spans="1:5" x14ac:dyDescent="0.25">
      <c r="A4560">
        <v>7697</v>
      </c>
      <c r="B4560" t="s">
        <v>11525</v>
      </c>
      <c r="C4560" t="s">
        <v>335</v>
      </c>
      <c r="D4560" t="s">
        <v>334</v>
      </c>
      <c r="E4560" s="277">
        <v>57.67</v>
      </c>
    </row>
    <row r="4561" spans="1:5" x14ac:dyDescent="0.25">
      <c r="A4561">
        <v>7698</v>
      </c>
      <c r="B4561" t="s">
        <v>11526</v>
      </c>
      <c r="C4561" t="s">
        <v>335</v>
      </c>
      <c r="D4561" t="s">
        <v>334</v>
      </c>
      <c r="E4561" s="277">
        <v>49.64</v>
      </c>
    </row>
    <row r="4562" spans="1:5" x14ac:dyDescent="0.25">
      <c r="A4562">
        <v>7691</v>
      </c>
      <c r="B4562" t="s">
        <v>11527</v>
      </c>
      <c r="C4562" t="s">
        <v>335</v>
      </c>
      <c r="D4562" t="s">
        <v>334</v>
      </c>
      <c r="E4562" s="277">
        <v>20.97</v>
      </c>
    </row>
    <row r="4563" spans="1:5" x14ac:dyDescent="0.25">
      <c r="A4563">
        <v>40626</v>
      </c>
      <c r="B4563" t="s">
        <v>11528</v>
      </c>
      <c r="C4563" t="s">
        <v>335</v>
      </c>
      <c r="D4563" t="s">
        <v>334</v>
      </c>
      <c r="E4563" s="277">
        <v>39.36</v>
      </c>
    </row>
    <row r="4564" spans="1:5" x14ac:dyDescent="0.25">
      <c r="A4564">
        <v>7701</v>
      </c>
      <c r="B4564" t="s">
        <v>11529</v>
      </c>
      <c r="C4564" t="s">
        <v>335</v>
      </c>
      <c r="D4564" t="s">
        <v>334</v>
      </c>
      <c r="E4564" s="277">
        <v>103.2</v>
      </c>
    </row>
    <row r="4565" spans="1:5" x14ac:dyDescent="0.25">
      <c r="A4565">
        <v>7696</v>
      </c>
      <c r="B4565" t="s">
        <v>11530</v>
      </c>
      <c r="C4565" t="s">
        <v>335</v>
      </c>
      <c r="D4565" t="s">
        <v>334</v>
      </c>
      <c r="E4565" s="277">
        <v>83.16</v>
      </c>
    </row>
    <row r="4566" spans="1:5" x14ac:dyDescent="0.25">
      <c r="A4566">
        <v>7700</v>
      </c>
      <c r="B4566" t="s">
        <v>11531</v>
      </c>
      <c r="C4566" t="s">
        <v>335</v>
      </c>
      <c r="D4566" t="s">
        <v>334</v>
      </c>
      <c r="E4566" s="277">
        <v>26.53</v>
      </c>
    </row>
    <row r="4567" spans="1:5" x14ac:dyDescent="0.25">
      <c r="A4567">
        <v>7694</v>
      </c>
      <c r="B4567" t="s">
        <v>11532</v>
      </c>
      <c r="C4567" t="s">
        <v>335</v>
      </c>
      <c r="D4567" t="s">
        <v>334</v>
      </c>
      <c r="E4567" s="277">
        <v>138.88</v>
      </c>
    </row>
    <row r="4568" spans="1:5" x14ac:dyDescent="0.25">
      <c r="A4568">
        <v>7693</v>
      </c>
      <c r="B4568" t="s">
        <v>11533</v>
      </c>
      <c r="C4568" t="s">
        <v>335</v>
      </c>
      <c r="D4568" t="s">
        <v>334</v>
      </c>
      <c r="E4568" s="277">
        <v>191.26</v>
      </c>
    </row>
    <row r="4569" spans="1:5" x14ac:dyDescent="0.25">
      <c r="A4569">
        <v>7692</v>
      </c>
      <c r="B4569" t="s">
        <v>11534</v>
      </c>
      <c r="C4569" t="s">
        <v>335</v>
      </c>
      <c r="D4569" t="s">
        <v>334</v>
      </c>
      <c r="E4569" s="277">
        <v>286.36</v>
      </c>
    </row>
    <row r="4570" spans="1:5" x14ac:dyDescent="0.25">
      <c r="A4570">
        <v>7695</v>
      </c>
      <c r="B4570" t="s">
        <v>11535</v>
      </c>
      <c r="C4570" t="s">
        <v>335</v>
      </c>
      <c r="D4570" t="s">
        <v>334</v>
      </c>
      <c r="E4570" s="277">
        <v>310.56</v>
      </c>
    </row>
    <row r="4571" spans="1:5" x14ac:dyDescent="0.25">
      <c r="A4571">
        <v>13356</v>
      </c>
      <c r="B4571" t="s">
        <v>11536</v>
      </c>
      <c r="C4571" t="s">
        <v>335</v>
      </c>
      <c r="D4571" t="s">
        <v>334</v>
      </c>
      <c r="E4571" s="277">
        <v>22.52</v>
      </c>
    </row>
    <row r="4572" spans="1:5" x14ac:dyDescent="0.25">
      <c r="A4572">
        <v>36365</v>
      </c>
      <c r="B4572" t="s">
        <v>11537</v>
      </c>
      <c r="C4572" t="s">
        <v>335</v>
      </c>
      <c r="D4572" t="s">
        <v>332</v>
      </c>
      <c r="E4572" s="277">
        <v>40.85</v>
      </c>
    </row>
    <row r="4573" spans="1:5" x14ac:dyDescent="0.25">
      <c r="A4573">
        <v>41930</v>
      </c>
      <c r="B4573" t="s">
        <v>11538</v>
      </c>
      <c r="C4573" t="s">
        <v>335</v>
      </c>
      <c r="D4573" t="s">
        <v>332</v>
      </c>
      <c r="E4573" s="277">
        <v>136.08000000000001</v>
      </c>
    </row>
    <row r="4574" spans="1:5" x14ac:dyDescent="0.25">
      <c r="A4574">
        <v>41931</v>
      </c>
      <c r="B4574" t="s">
        <v>11539</v>
      </c>
      <c r="C4574" t="s">
        <v>335</v>
      </c>
      <c r="D4574" t="s">
        <v>332</v>
      </c>
      <c r="E4574" s="277">
        <v>213.13</v>
      </c>
    </row>
    <row r="4575" spans="1:5" x14ac:dyDescent="0.25">
      <c r="A4575">
        <v>41932</v>
      </c>
      <c r="B4575" t="s">
        <v>11540</v>
      </c>
      <c r="C4575" t="s">
        <v>335</v>
      </c>
      <c r="D4575" t="s">
        <v>332</v>
      </c>
      <c r="E4575" s="277">
        <v>328.04</v>
      </c>
    </row>
    <row r="4576" spans="1:5" x14ac:dyDescent="0.25">
      <c r="A4576">
        <v>41933</v>
      </c>
      <c r="B4576" t="s">
        <v>11541</v>
      </c>
      <c r="C4576" t="s">
        <v>335</v>
      </c>
      <c r="D4576" t="s">
        <v>332</v>
      </c>
      <c r="E4576" s="277">
        <v>463.6</v>
      </c>
    </row>
    <row r="4577" spans="1:5" x14ac:dyDescent="0.25">
      <c r="A4577">
        <v>41934</v>
      </c>
      <c r="B4577" t="s">
        <v>11542</v>
      </c>
      <c r="C4577" t="s">
        <v>335</v>
      </c>
      <c r="D4577" t="s">
        <v>332</v>
      </c>
      <c r="E4577" s="277">
        <v>539.91999999999996</v>
      </c>
    </row>
    <row r="4578" spans="1:5" x14ac:dyDescent="0.25">
      <c r="A4578">
        <v>41936</v>
      </c>
      <c r="B4578" t="s">
        <v>11543</v>
      </c>
      <c r="C4578" t="s">
        <v>335</v>
      </c>
      <c r="D4578" t="s">
        <v>332</v>
      </c>
      <c r="E4578" s="277">
        <v>80.13</v>
      </c>
    </row>
    <row r="4579" spans="1:5" x14ac:dyDescent="0.25">
      <c r="A4579">
        <v>44812</v>
      </c>
      <c r="B4579" t="s">
        <v>11544</v>
      </c>
      <c r="C4579" t="s">
        <v>335</v>
      </c>
      <c r="D4579" t="s">
        <v>332</v>
      </c>
      <c r="E4579" s="277">
        <v>414.85</v>
      </c>
    </row>
    <row r="4580" spans="1:5" x14ac:dyDescent="0.25">
      <c r="A4580">
        <v>41785</v>
      </c>
      <c r="B4580" t="s">
        <v>11545</v>
      </c>
      <c r="C4580" t="s">
        <v>335</v>
      </c>
      <c r="D4580" t="s">
        <v>332</v>
      </c>
      <c r="E4580" s="278">
        <v>1537.41</v>
      </c>
    </row>
    <row r="4581" spans="1:5" x14ac:dyDescent="0.25">
      <c r="A4581">
        <v>41781</v>
      </c>
      <c r="B4581" t="s">
        <v>11546</v>
      </c>
      <c r="C4581" t="s">
        <v>335</v>
      </c>
      <c r="D4581" t="s">
        <v>332</v>
      </c>
      <c r="E4581" s="277">
        <v>277.60000000000002</v>
      </c>
    </row>
    <row r="4582" spans="1:5" x14ac:dyDescent="0.25">
      <c r="A4582">
        <v>41783</v>
      </c>
      <c r="B4582" t="s">
        <v>11547</v>
      </c>
      <c r="C4582" t="s">
        <v>335</v>
      </c>
      <c r="D4582" t="s">
        <v>332</v>
      </c>
      <c r="E4582" s="277">
        <v>998.01</v>
      </c>
    </row>
    <row r="4583" spans="1:5" x14ac:dyDescent="0.25">
      <c r="A4583">
        <v>41786</v>
      </c>
      <c r="B4583" t="s">
        <v>11548</v>
      </c>
      <c r="C4583" t="s">
        <v>335</v>
      </c>
      <c r="D4583" t="s">
        <v>332</v>
      </c>
      <c r="E4583" s="278">
        <v>2124.79</v>
      </c>
    </row>
    <row r="4584" spans="1:5" x14ac:dyDescent="0.25">
      <c r="A4584">
        <v>41779</v>
      </c>
      <c r="B4584" t="s">
        <v>11549</v>
      </c>
      <c r="C4584" t="s">
        <v>335</v>
      </c>
      <c r="D4584" t="s">
        <v>332</v>
      </c>
      <c r="E4584" s="277">
        <v>109.33</v>
      </c>
    </row>
    <row r="4585" spans="1:5" x14ac:dyDescent="0.25">
      <c r="A4585">
        <v>41780</v>
      </c>
      <c r="B4585" t="s">
        <v>11550</v>
      </c>
      <c r="C4585" t="s">
        <v>335</v>
      </c>
      <c r="D4585" t="s">
        <v>332</v>
      </c>
      <c r="E4585" s="277">
        <v>171.28</v>
      </c>
    </row>
    <row r="4586" spans="1:5" x14ac:dyDescent="0.25">
      <c r="A4586">
        <v>41782</v>
      </c>
      <c r="B4586" t="s">
        <v>11551</v>
      </c>
      <c r="C4586" t="s">
        <v>335</v>
      </c>
      <c r="D4586" t="s">
        <v>332</v>
      </c>
      <c r="E4586" s="277">
        <v>613.58000000000004</v>
      </c>
    </row>
    <row r="4587" spans="1:5" x14ac:dyDescent="0.25">
      <c r="A4587">
        <v>38130</v>
      </c>
      <c r="B4587" t="s">
        <v>11552</v>
      </c>
      <c r="C4587" t="s">
        <v>335</v>
      </c>
      <c r="D4587" t="s">
        <v>332</v>
      </c>
      <c r="E4587" s="277">
        <v>40.32</v>
      </c>
    </row>
    <row r="4588" spans="1:5" x14ac:dyDescent="0.25">
      <c r="A4588">
        <v>44260</v>
      </c>
      <c r="B4588" t="s">
        <v>13108</v>
      </c>
      <c r="C4588" t="s">
        <v>335</v>
      </c>
      <c r="D4588" t="s">
        <v>332</v>
      </c>
      <c r="E4588" s="277">
        <v>381.6</v>
      </c>
    </row>
    <row r="4589" spans="1:5" x14ac:dyDescent="0.25">
      <c r="A4589">
        <v>21123</v>
      </c>
      <c r="B4589" t="s">
        <v>11553</v>
      </c>
      <c r="C4589" t="s">
        <v>335</v>
      </c>
      <c r="D4589" t="s">
        <v>331</v>
      </c>
      <c r="E4589" s="277">
        <v>11.22</v>
      </c>
    </row>
    <row r="4590" spans="1:5" x14ac:dyDescent="0.25">
      <c r="A4590">
        <v>21124</v>
      </c>
      <c r="B4590" t="s">
        <v>11554</v>
      </c>
      <c r="C4590" t="s">
        <v>335</v>
      </c>
      <c r="D4590" t="s">
        <v>332</v>
      </c>
      <c r="E4590" s="277">
        <v>17.920000000000002</v>
      </c>
    </row>
    <row r="4591" spans="1:5" x14ac:dyDescent="0.25">
      <c r="A4591">
        <v>21125</v>
      </c>
      <c r="B4591" t="s">
        <v>11555</v>
      </c>
      <c r="C4591" t="s">
        <v>335</v>
      </c>
      <c r="D4591" t="s">
        <v>332</v>
      </c>
      <c r="E4591" s="277">
        <v>30.87</v>
      </c>
    </row>
    <row r="4592" spans="1:5" x14ac:dyDescent="0.25">
      <c r="A4592">
        <v>38028</v>
      </c>
      <c r="B4592" t="s">
        <v>11556</v>
      </c>
      <c r="C4592" t="s">
        <v>335</v>
      </c>
      <c r="D4592" t="s">
        <v>332</v>
      </c>
      <c r="E4592" s="277">
        <v>53.97</v>
      </c>
    </row>
    <row r="4593" spans="1:5" x14ac:dyDescent="0.25">
      <c r="A4593">
        <v>38029</v>
      </c>
      <c r="B4593" t="s">
        <v>11557</v>
      </c>
      <c r="C4593" t="s">
        <v>335</v>
      </c>
      <c r="D4593" t="s">
        <v>332</v>
      </c>
      <c r="E4593" s="277">
        <v>79</v>
      </c>
    </row>
    <row r="4594" spans="1:5" x14ac:dyDescent="0.25">
      <c r="A4594">
        <v>38030</v>
      </c>
      <c r="B4594" t="s">
        <v>11558</v>
      </c>
      <c r="C4594" t="s">
        <v>335</v>
      </c>
      <c r="D4594" t="s">
        <v>332</v>
      </c>
      <c r="E4594" s="277">
        <v>127.74</v>
      </c>
    </row>
    <row r="4595" spans="1:5" x14ac:dyDescent="0.25">
      <c r="A4595">
        <v>38031</v>
      </c>
      <c r="B4595" t="s">
        <v>11559</v>
      </c>
      <c r="C4595" t="s">
        <v>335</v>
      </c>
      <c r="D4595" t="s">
        <v>332</v>
      </c>
      <c r="E4595" s="277">
        <v>200.51</v>
      </c>
    </row>
    <row r="4596" spans="1:5" x14ac:dyDescent="0.25">
      <c r="A4596">
        <v>39735</v>
      </c>
      <c r="B4596" t="s">
        <v>11560</v>
      </c>
      <c r="C4596" t="s">
        <v>335</v>
      </c>
      <c r="D4596" t="s">
        <v>332</v>
      </c>
      <c r="E4596" s="277">
        <v>141.13</v>
      </c>
    </row>
    <row r="4597" spans="1:5" x14ac:dyDescent="0.25">
      <c r="A4597">
        <v>39734</v>
      </c>
      <c r="B4597" t="s">
        <v>11561</v>
      </c>
      <c r="C4597" t="s">
        <v>335</v>
      </c>
      <c r="D4597" t="s">
        <v>332</v>
      </c>
      <c r="E4597" s="277">
        <v>167.4</v>
      </c>
    </row>
    <row r="4598" spans="1:5" x14ac:dyDescent="0.25">
      <c r="A4598">
        <v>39736</v>
      </c>
      <c r="B4598" t="s">
        <v>11562</v>
      </c>
      <c r="C4598" t="s">
        <v>335</v>
      </c>
      <c r="D4598" t="s">
        <v>332</v>
      </c>
      <c r="E4598" s="277">
        <v>191.05</v>
      </c>
    </row>
    <row r="4599" spans="1:5" x14ac:dyDescent="0.25">
      <c r="A4599">
        <v>39737</v>
      </c>
      <c r="B4599" t="s">
        <v>11563</v>
      </c>
      <c r="C4599" t="s">
        <v>335</v>
      </c>
      <c r="D4599" t="s">
        <v>332</v>
      </c>
      <c r="E4599" s="277">
        <v>25.7</v>
      </c>
    </row>
    <row r="4600" spans="1:5" x14ac:dyDescent="0.25">
      <c r="A4600">
        <v>39738</v>
      </c>
      <c r="B4600" t="s">
        <v>11564</v>
      </c>
      <c r="C4600" t="s">
        <v>335</v>
      </c>
      <c r="D4600" t="s">
        <v>332</v>
      </c>
      <c r="E4600" s="277">
        <v>9.2899999999999991</v>
      </c>
    </row>
    <row r="4601" spans="1:5" x14ac:dyDescent="0.25">
      <c r="A4601">
        <v>39739</v>
      </c>
      <c r="B4601" t="s">
        <v>11565</v>
      </c>
      <c r="C4601" t="s">
        <v>335</v>
      </c>
      <c r="D4601" t="s">
        <v>332</v>
      </c>
      <c r="E4601" s="277">
        <v>132.12</v>
      </c>
    </row>
    <row r="4602" spans="1:5" x14ac:dyDescent="0.25">
      <c r="A4602">
        <v>39733</v>
      </c>
      <c r="B4602" t="s">
        <v>11566</v>
      </c>
      <c r="C4602" t="s">
        <v>335</v>
      </c>
      <c r="D4602" t="s">
        <v>332</v>
      </c>
      <c r="E4602" s="277">
        <v>228.63</v>
      </c>
    </row>
    <row r="4603" spans="1:5" x14ac:dyDescent="0.25">
      <c r="A4603">
        <v>39854</v>
      </c>
      <c r="B4603" t="s">
        <v>11567</v>
      </c>
      <c r="C4603" t="s">
        <v>335</v>
      </c>
      <c r="D4603" t="s">
        <v>332</v>
      </c>
      <c r="E4603" s="277">
        <v>231.87</v>
      </c>
    </row>
    <row r="4604" spans="1:5" x14ac:dyDescent="0.25">
      <c r="A4604">
        <v>39740</v>
      </c>
      <c r="B4604" t="s">
        <v>11568</v>
      </c>
      <c r="C4604" t="s">
        <v>335</v>
      </c>
      <c r="D4604" t="s">
        <v>332</v>
      </c>
      <c r="E4604" s="277">
        <v>126.87</v>
      </c>
    </row>
    <row r="4605" spans="1:5" x14ac:dyDescent="0.25">
      <c r="A4605">
        <v>39741</v>
      </c>
      <c r="B4605" t="s">
        <v>11569</v>
      </c>
      <c r="C4605" t="s">
        <v>335</v>
      </c>
      <c r="D4605" t="s">
        <v>332</v>
      </c>
      <c r="E4605" s="277">
        <v>23.38</v>
      </c>
    </row>
    <row r="4606" spans="1:5" x14ac:dyDescent="0.25">
      <c r="A4606">
        <v>39853</v>
      </c>
      <c r="B4606" t="s">
        <v>11570</v>
      </c>
      <c r="C4606" t="s">
        <v>335</v>
      </c>
      <c r="D4606" t="s">
        <v>332</v>
      </c>
      <c r="E4606" s="277">
        <v>30.71</v>
      </c>
    </row>
    <row r="4607" spans="1:5" x14ac:dyDescent="0.25">
      <c r="A4607">
        <v>39742</v>
      </c>
      <c r="B4607" t="s">
        <v>11571</v>
      </c>
      <c r="C4607" t="s">
        <v>335</v>
      </c>
      <c r="D4607" t="s">
        <v>332</v>
      </c>
      <c r="E4607" s="277">
        <v>101.98</v>
      </c>
    </row>
    <row r="4608" spans="1:5" x14ac:dyDescent="0.25">
      <c r="A4608">
        <v>39749</v>
      </c>
      <c r="B4608" t="s">
        <v>11572</v>
      </c>
      <c r="C4608" t="s">
        <v>335</v>
      </c>
      <c r="D4608" t="s">
        <v>334</v>
      </c>
      <c r="E4608" s="277">
        <v>94.27</v>
      </c>
    </row>
    <row r="4609" spans="1:5" x14ac:dyDescent="0.25">
      <c r="A4609">
        <v>39751</v>
      </c>
      <c r="B4609" t="s">
        <v>11573</v>
      </c>
      <c r="C4609" t="s">
        <v>335</v>
      </c>
      <c r="D4609" t="s">
        <v>334</v>
      </c>
      <c r="E4609" s="277">
        <v>171.3</v>
      </c>
    </row>
    <row r="4610" spans="1:5" x14ac:dyDescent="0.25">
      <c r="A4610">
        <v>39750</v>
      </c>
      <c r="B4610" t="s">
        <v>11574</v>
      </c>
      <c r="C4610" t="s">
        <v>335</v>
      </c>
      <c r="D4610" t="s">
        <v>334</v>
      </c>
      <c r="E4610" s="277">
        <v>142.38</v>
      </c>
    </row>
    <row r="4611" spans="1:5" x14ac:dyDescent="0.25">
      <c r="A4611">
        <v>39747</v>
      </c>
      <c r="B4611" t="s">
        <v>11575</v>
      </c>
      <c r="C4611" t="s">
        <v>335</v>
      </c>
      <c r="D4611" t="s">
        <v>334</v>
      </c>
      <c r="E4611" s="277">
        <v>45.8</v>
      </c>
    </row>
    <row r="4612" spans="1:5" x14ac:dyDescent="0.25">
      <c r="A4612">
        <v>39753</v>
      </c>
      <c r="B4612" t="s">
        <v>11576</v>
      </c>
      <c r="C4612" t="s">
        <v>335</v>
      </c>
      <c r="D4612" t="s">
        <v>334</v>
      </c>
      <c r="E4612" s="277">
        <v>315.32</v>
      </c>
    </row>
    <row r="4613" spans="1:5" x14ac:dyDescent="0.25">
      <c r="A4613">
        <v>39754</v>
      </c>
      <c r="B4613" t="s">
        <v>11577</v>
      </c>
      <c r="C4613" t="s">
        <v>335</v>
      </c>
      <c r="D4613" t="s">
        <v>334</v>
      </c>
      <c r="E4613" s="277">
        <v>464.55</v>
      </c>
    </row>
    <row r="4614" spans="1:5" x14ac:dyDescent="0.25">
      <c r="A4614">
        <v>39748</v>
      </c>
      <c r="B4614" t="s">
        <v>11578</v>
      </c>
      <c r="C4614" t="s">
        <v>335</v>
      </c>
      <c r="D4614" t="s">
        <v>334</v>
      </c>
      <c r="E4614" s="277">
        <v>74.099999999999994</v>
      </c>
    </row>
    <row r="4615" spans="1:5" x14ac:dyDescent="0.25">
      <c r="A4615">
        <v>39755</v>
      </c>
      <c r="B4615" t="s">
        <v>11579</v>
      </c>
      <c r="C4615" t="s">
        <v>335</v>
      </c>
      <c r="D4615" t="s">
        <v>334</v>
      </c>
      <c r="E4615" s="277">
        <v>704.36</v>
      </c>
    </row>
    <row r="4616" spans="1:5" x14ac:dyDescent="0.25">
      <c r="A4616">
        <v>12742</v>
      </c>
      <c r="B4616" t="s">
        <v>11580</v>
      </c>
      <c r="C4616" t="s">
        <v>335</v>
      </c>
      <c r="D4616" t="s">
        <v>334</v>
      </c>
      <c r="E4616" s="277">
        <v>557.73</v>
      </c>
    </row>
    <row r="4617" spans="1:5" x14ac:dyDescent="0.25">
      <c r="A4617">
        <v>12713</v>
      </c>
      <c r="B4617" t="s">
        <v>11581</v>
      </c>
      <c r="C4617" t="s">
        <v>335</v>
      </c>
      <c r="D4617" t="s">
        <v>334</v>
      </c>
      <c r="E4617" s="277">
        <v>29.58</v>
      </c>
    </row>
    <row r="4618" spans="1:5" x14ac:dyDescent="0.25">
      <c r="A4618">
        <v>12743</v>
      </c>
      <c r="B4618" t="s">
        <v>11582</v>
      </c>
      <c r="C4618" t="s">
        <v>335</v>
      </c>
      <c r="D4618" t="s">
        <v>334</v>
      </c>
      <c r="E4618" s="277">
        <v>50.88</v>
      </c>
    </row>
    <row r="4619" spans="1:5" x14ac:dyDescent="0.25">
      <c r="A4619">
        <v>12744</v>
      </c>
      <c r="B4619" t="s">
        <v>11583</v>
      </c>
      <c r="C4619" t="s">
        <v>335</v>
      </c>
      <c r="D4619" t="s">
        <v>334</v>
      </c>
      <c r="E4619" s="277">
        <v>64.58</v>
      </c>
    </row>
    <row r="4620" spans="1:5" x14ac:dyDescent="0.25">
      <c r="A4620">
        <v>12745</v>
      </c>
      <c r="B4620" t="s">
        <v>11584</v>
      </c>
      <c r="C4620" t="s">
        <v>335</v>
      </c>
      <c r="D4620" t="s">
        <v>334</v>
      </c>
      <c r="E4620" s="277">
        <v>93.78</v>
      </c>
    </row>
    <row r="4621" spans="1:5" x14ac:dyDescent="0.25">
      <c r="A4621">
        <v>12746</v>
      </c>
      <c r="B4621" t="s">
        <v>11585</v>
      </c>
      <c r="C4621" t="s">
        <v>335</v>
      </c>
      <c r="D4621" t="s">
        <v>334</v>
      </c>
      <c r="E4621" s="277">
        <v>126.64</v>
      </c>
    </row>
    <row r="4622" spans="1:5" x14ac:dyDescent="0.25">
      <c r="A4622">
        <v>12747</v>
      </c>
      <c r="B4622" t="s">
        <v>11586</v>
      </c>
      <c r="C4622" t="s">
        <v>335</v>
      </c>
      <c r="D4622" t="s">
        <v>334</v>
      </c>
      <c r="E4622" s="277">
        <v>183.66</v>
      </c>
    </row>
    <row r="4623" spans="1:5" x14ac:dyDescent="0.25">
      <c r="A4623">
        <v>12748</v>
      </c>
      <c r="B4623" t="s">
        <v>11587</v>
      </c>
      <c r="C4623" t="s">
        <v>335</v>
      </c>
      <c r="D4623" t="s">
        <v>334</v>
      </c>
      <c r="E4623" s="277">
        <v>258.74</v>
      </c>
    </row>
    <row r="4624" spans="1:5" x14ac:dyDescent="0.25">
      <c r="A4624">
        <v>12749</v>
      </c>
      <c r="B4624" t="s">
        <v>11588</v>
      </c>
      <c r="C4624" t="s">
        <v>335</v>
      </c>
      <c r="D4624" t="s">
        <v>334</v>
      </c>
      <c r="E4624" s="277">
        <v>378.24</v>
      </c>
    </row>
    <row r="4625" spans="1:5" x14ac:dyDescent="0.25">
      <c r="A4625">
        <v>39726</v>
      </c>
      <c r="B4625" t="s">
        <v>11589</v>
      </c>
      <c r="C4625" t="s">
        <v>335</v>
      </c>
      <c r="D4625" t="s">
        <v>334</v>
      </c>
      <c r="E4625" s="277">
        <v>124.23</v>
      </c>
    </row>
    <row r="4626" spans="1:5" x14ac:dyDescent="0.25">
      <c r="A4626">
        <v>39728</v>
      </c>
      <c r="B4626" t="s">
        <v>11590</v>
      </c>
      <c r="C4626" t="s">
        <v>335</v>
      </c>
      <c r="D4626" t="s">
        <v>334</v>
      </c>
      <c r="E4626" s="277">
        <v>218.34</v>
      </c>
    </row>
    <row r="4627" spans="1:5" x14ac:dyDescent="0.25">
      <c r="A4627">
        <v>39727</v>
      </c>
      <c r="B4627" t="s">
        <v>11591</v>
      </c>
      <c r="C4627" t="s">
        <v>335</v>
      </c>
      <c r="D4627" t="s">
        <v>334</v>
      </c>
      <c r="E4627" s="277">
        <v>179.68</v>
      </c>
    </row>
    <row r="4628" spans="1:5" x14ac:dyDescent="0.25">
      <c r="A4628">
        <v>39724</v>
      </c>
      <c r="B4628" t="s">
        <v>11592</v>
      </c>
      <c r="C4628" t="s">
        <v>335</v>
      </c>
      <c r="D4628" t="s">
        <v>334</v>
      </c>
      <c r="E4628" s="277">
        <v>55.01</v>
      </c>
    </row>
    <row r="4629" spans="1:5" x14ac:dyDescent="0.25">
      <c r="A4629">
        <v>39729</v>
      </c>
      <c r="B4629" t="s">
        <v>11593</v>
      </c>
      <c r="C4629" t="s">
        <v>335</v>
      </c>
      <c r="D4629" t="s">
        <v>334</v>
      </c>
      <c r="E4629" s="277">
        <v>302.37</v>
      </c>
    </row>
    <row r="4630" spans="1:5" x14ac:dyDescent="0.25">
      <c r="A4630">
        <v>39730</v>
      </c>
      <c r="B4630" t="s">
        <v>11594</v>
      </c>
      <c r="C4630" t="s">
        <v>335</v>
      </c>
      <c r="D4630" t="s">
        <v>334</v>
      </c>
      <c r="E4630" s="277">
        <v>392.31</v>
      </c>
    </row>
    <row r="4631" spans="1:5" x14ac:dyDescent="0.25">
      <c r="A4631">
        <v>39731</v>
      </c>
      <c r="B4631" t="s">
        <v>11595</v>
      </c>
      <c r="C4631" t="s">
        <v>335</v>
      </c>
      <c r="D4631" t="s">
        <v>334</v>
      </c>
      <c r="E4631" s="277">
        <v>581.04</v>
      </c>
    </row>
    <row r="4632" spans="1:5" x14ac:dyDescent="0.25">
      <c r="A4632">
        <v>39725</v>
      </c>
      <c r="B4632" t="s">
        <v>11596</v>
      </c>
      <c r="C4632" t="s">
        <v>335</v>
      </c>
      <c r="D4632" t="s">
        <v>334</v>
      </c>
      <c r="E4632" s="277">
        <v>89.67</v>
      </c>
    </row>
    <row r="4633" spans="1:5" x14ac:dyDescent="0.25">
      <c r="A4633">
        <v>39732</v>
      </c>
      <c r="B4633" t="s">
        <v>11597</v>
      </c>
      <c r="C4633" t="s">
        <v>335</v>
      </c>
      <c r="D4633" t="s">
        <v>334</v>
      </c>
      <c r="E4633" s="277">
        <v>855.26</v>
      </c>
    </row>
    <row r="4634" spans="1:5" x14ac:dyDescent="0.25">
      <c r="A4634">
        <v>39660</v>
      </c>
      <c r="B4634" t="s">
        <v>11598</v>
      </c>
      <c r="C4634" t="s">
        <v>335</v>
      </c>
      <c r="D4634" t="s">
        <v>334</v>
      </c>
      <c r="E4634" s="277">
        <v>38.97</v>
      </c>
    </row>
    <row r="4635" spans="1:5" x14ac:dyDescent="0.25">
      <c r="A4635">
        <v>39662</v>
      </c>
      <c r="B4635" t="s">
        <v>11599</v>
      </c>
      <c r="C4635" t="s">
        <v>335</v>
      </c>
      <c r="D4635" t="s">
        <v>334</v>
      </c>
      <c r="E4635" s="277">
        <v>18.68</v>
      </c>
    </row>
    <row r="4636" spans="1:5" x14ac:dyDescent="0.25">
      <c r="A4636">
        <v>39661</v>
      </c>
      <c r="B4636" t="s">
        <v>11600</v>
      </c>
      <c r="C4636" t="s">
        <v>335</v>
      </c>
      <c r="D4636" t="s">
        <v>334</v>
      </c>
      <c r="E4636" s="277">
        <v>12.74</v>
      </c>
    </row>
    <row r="4637" spans="1:5" x14ac:dyDescent="0.25">
      <c r="A4637">
        <v>39666</v>
      </c>
      <c r="B4637" t="s">
        <v>11601</v>
      </c>
      <c r="C4637" t="s">
        <v>335</v>
      </c>
      <c r="D4637" t="s">
        <v>334</v>
      </c>
      <c r="E4637" s="277">
        <v>58.63</v>
      </c>
    </row>
    <row r="4638" spans="1:5" x14ac:dyDescent="0.25">
      <c r="A4638">
        <v>39664</v>
      </c>
      <c r="B4638" t="s">
        <v>11602</v>
      </c>
      <c r="C4638" t="s">
        <v>335</v>
      </c>
      <c r="D4638" t="s">
        <v>334</v>
      </c>
      <c r="E4638" s="277">
        <v>28.73</v>
      </c>
    </row>
    <row r="4639" spans="1:5" x14ac:dyDescent="0.25">
      <c r="A4639">
        <v>39663</v>
      </c>
      <c r="B4639" t="s">
        <v>11603</v>
      </c>
      <c r="C4639" t="s">
        <v>335</v>
      </c>
      <c r="D4639" t="s">
        <v>334</v>
      </c>
      <c r="E4639" s="277">
        <v>22.97</v>
      </c>
    </row>
    <row r="4640" spans="1:5" x14ac:dyDescent="0.25">
      <c r="A4640">
        <v>39665</v>
      </c>
      <c r="B4640" t="s">
        <v>11604</v>
      </c>
      <c r="C4640" t="s">
        <v>335</v>
      </c>
      <c r="D4640" t="s">
        <v>334</v>
      </c>
      <c r="E4640" s="277">
        <v>48.47</v>
      </c>
    </row>
    <row r="4641" spans="1:5" x14ac:dyDescent="0.25">
      <c r="A4641">
        <v>39752</v>
      </c>
      <c r="B4641" t="s">
        <v>11605</v>
      </c>
      <c r="C4641" t="s">
        <v>335</v>
      </c>
      <c r="D4641" t="s">
        <v>334</v>
      </c>
      <c r="E4641" s="277">
        <v>243.74</v>
      </c>
    </row>
    <row r="4642" spans="1:5" x14ac:dyDescent="0.25">
      <c r="A4642">
        <v>7725</v>
      </c>
      <c r="B4642" t="s">
        <v>11606</v>
      </c>
      <c r="C4642" t="s">
        <v>335</v>
      </c>
      <c r="D4642" t="s">
        <v>331</v>
      </c>
      <c r="E4642" s="277">
        <v>171.32</v>
      </c>
    </row>
    <row r="4643" spans="1:5" x14ac:dyDescent="0.25">
      <c r="A4643">
        <v>7753</v>
      </c>
      <c r="B4643" t="s">
        <v>11607</v>
      </c>
      <c r="C4643" t="s">
        <v>335</v>
      </c>
      <c r="D4643" t="s">
        <v>332</v>
      </c>
      <c r="E4643" s="277">
        <v>334</v>
      </c>
    </row>
    <row r="4644" spans="1:5" x14ac:dyDescent="0.25">
      <c r="A4644">
        <v>13256</v>
      </c>
      <c r="B4644" t="s">
        <v>11608</v>
      </c>
      <c r="C4644" t="s">
        <v>335</v>
      </c>
      <c r="D4644" t="s">
        <v>332</v>
      </c>
      <c r="E4644" s="277">
        <v>467.89</v>
      </c>
    </row>
    <row r="4645" spans="1:5" x14ac:dyDescent="0.25">
      <c r="A4645">
        <v>7757</v>
      </c>
      <c r="B4645" t="s">
        <v>11609</v>
      </c>
      <c r="C4645" t="s">
        <v>335</v>
      </c>
      <c r="D4645" t="s">
        <v>332</v>
      </c>
      <c r="E4645" s="277">
        <v>498.84</v>
      </c>
    </row>
    <row r="4646" spans="1:5" x14ac:dyDescent="0.25">
      <c r="A4646">
        <v>7758</v>
      </c>
      <c r="B4646" t="s">
        <v>11610</v>
      </c>
      <c r="C4646" t="s">
        <v>335</v>
      </c>
      <c r="D4646" t="s">
        <v>332</v>
      </c>
      <c r="E4646" s="277">
        <v>722.71</v>
      </c>
    </row>
    <row r="4647" spans="1:5" x14ac:dyDescent="0.25">
      <c r="A4647">
        <v>7759</v>
      </c>
      <c r="B4647" t="s">
        <v>11611</v>
      </c>
      <c r="C4647" t="s">
        <v>335</v>
      </c>
      <c r="D4647" t="s">
        <v>332</v>
      </c>
      <c r="E4647" s="278">
        <v>2002.63</v>
      </c>
    </row>
    <row r="4648" spans="1:5" x14ac:dyDescent="0.25">
      <c r="A4648">
        <v>40334</v>
      </c>
      <c r="B4648" t="s">
        <v>11612</v>
      </c>
      <c r="C4648" t="s">
        <v>335</v>
      </c>
      <c r="D4648" t="s">
        <v>332</v>
      </c>
      <c r="E4648" s="277">
        <v>78.459999999999994</v>
      </c>
    </row>
    <row r="4649" spans="1:5" x14ac:dyDescent="0.25">
      <c r="A4649">
        <v>7745</v>
      </c>
      <c r="B4649" t="s">
        <v>11613</v>
      </c>
      <c r="C4649" t="s">
        <v>335</v>
      </c>
      <c r="D4649" t="s">
        <v>332</v>
      </c>
      <c r="E4649" s="277">
        <v>88.53</v>
      </c>
    </row>
    <row r="4650" spans="1:5" x14ac:dyDescent="0.25">
      <c r="A4650">
        <v>7714</v>
      </c>
      <c r="B4650" t="s">
        <v>11614</v>
      </c>
      <c r="C4650" t="s">
        <v>335</v>
      </c>
      <c r="D4650" t="s">
        <v>332</v>
      </c>
      <c r="E4650" s="277">
        <v>105.81</v>
      </c>
    </row>
    <row r="4651" spans="1:5" x14ac:dyDescent="0.25">
      <c r="A4651">
        <v>7742</v>
      </c>
      <c r="B4651" t="s">
        <v>11615</v>
      </c>
      <c r="C4651" t="s">
        <v>335</v>
      </c>
      <c r="D4651" t="s">
        <v>332</v>
      </c>
      <c r="E4651" s="277">
        <v>233.51</v>
      </c>
    </row>
    <row r="4652" spans="1:5" x14ac:dyDescent="0.25">
      <c r="A4652">
        <v>7750</v>
      </c>
      <c r="B4652" t="s">
        <v>11616</v>
      </c>
      <c r="C4652" t="s">
        <v>335</v>
      </c>
      <c r="D4652" t="s">
        <v>332</v>
      </c>
      <c r="E4652" s="277">
        <v>285.05</v>
      </c>
    </row>
    <row r="4653" spans="1:5" x14ac:dyDescent="0.25">
      <c r="A4653">
        <v>7756</v>
      </c>
      <c r="B4653" t="s">
        <v>11617</v>
      </c>
      <c r="C4653" t="s">
        <v>335</v>
      </c>
      <c r="D4653" t="s">
        <v>332</v>
      </c>
      <c r="E4653" s="277">
        <v>327.52</v>
      </c>
    </row>
    <row r="4654" spans="1:5" x14ac:dyDescent="0.25">
      <c r="A4654">
        <v>7765</v>
      </c>
      <c r="B4654" t="s">
        <v>11618</v>
      </c>
      <c r="C4654" t="s">
        <v>335</v>
      </c>
      <c r="D4654" t="s">
        <v>332</v>
      </c>
      <c r="E4654" s="277">
        <v>367.11</v>
      </c>
    </row>
    <row r="4655" spans="1:5" x14ac:dyDescent="0.25">
      <c r="A4655">
        <v>12569</v>
      </c>
      <c r="B4655" t="s">
        <v>11619</v>
      </c>
      <c r="C4655" t="s">
        <v>335</v>
      </c>
      <c r="D4655" t="s">
        <v>332</v>
      </c>
      <c r="E4655" s="277">
        <v>506.76</v>
      </c>
    </row>
    <row r="4656" spans="1:5" x14ac:dyDescent="0.25">
      <c r="A4656">
        <v>7766</v>
      </c>
      <c r="B4656" t="s">
        <v>11620</v>
      </c>
      <c r="C4656" t="s">
        <v>335</v>
      </c>
      <c r="D4656" t="s">
        <v>332</v>
      </c>
      <c r="E4656" s="277">
        <v>538.42999999999995</v>
      </c>
    </row>
    <row r="4657" spans="1:5" x14ac:dyDescent="0.25">
      <c r="A4657">
        <v>7767</v>
      </c>
      <c r="B4657" t="s">
        <v>11621</v>
      </c>
      <c r="C4657" t="s">
        <v>335</v>
      </c>
      <c r="D4657" t="s">
        <v>332</v>
      </c>
      <c r="E4657" s="277">
        <v>773.09</v>
      </c>
    </row>
    <row r="4658" spans="1:5" x14ac:dyDescent="0.25">
      <c r="A4658">
        <v>7727</v>
      </c>
      <c r="B4658" t="s">
        <v>11622</v>
      </c>
      <c r="C4658" t="s">
        <v>335</v>
      </c>
      <c r="D4658" t="s">
        <v>332</v>
      </c>
      <c r="E4658" s="278">
        <v>2245.87</v>
      </c>
    </row>
    <row r="4659" spans="1:5" x14ac:dyDescent="0.25">
      <c r="A4659">
        <v>7760</v>
      </c>
      <c r="B4659" t="s">
        <v>11623</v>
      </c>
      <c r="C4659" t="s">
        <v>335</v>
      </c>
      <c r="D4659" t="s">
        <v>332</v>
      </c>
      <c r="E4659" s="277">
        <v>89.25</v>
      </c>
    </row>
    <row r="4660" spans="1:5" x14ac:dyDescent="0.25">
      <c r="A4660">
        <v>7761</v>
      </c>
      <c r="B4660" t="s">
        <v>11624</v>
      </c>
      <c r="C4660" t="s">
        <v>335</v>
      </c>
      <c r="D4660" t="s">
        <v>332</v>
      </c>
      <c r="E4660" s="277">
        <v>93.57</v>
      </c>
    </row>
    <row r="4661" spans="1:5" x14ac:dyDescent="0.25">
      <c r="A4661">
        <v>7752</v>
      </c>
      <c r="B4661" t="s">
        <v>11625</v>
      </c>
      <c r="C4661" t="s">
        <v>335</v>
      </c>
      <c r="D4661" t="s">
        <v>332</v>
      </c>
      <c r="E4661" s="277">
        <v>113.73</v>
      </c>
    </row>
    <row r="4662" spans="1:5" x14ac:dyDescent="0.25">
      <c r="A4662">
        <v>7762</v>
      </c>
      <c r="B4662" t="s">
        <v>11626</v>
      </c>
      <c r="C4662" t="s">
        <v>335</v>
      </c>
      <c r="D4662" t="s">
        <v>332</v>
      </c>
      <c r="E4662" s="277">
        <v>148.63999999999999</v>
      </c>
    </row>
    <row r="4663" spans="1:5" x14ac:dyDescent="0.25">
      <c r="A4663">
        <v>7722</v>
      </c>
      <c r="B4663" t="s">
        <v>11627</v>
      </c>
      <c r="C4663" t="s">
        <v>335</v>
      </c>
      <c r="D4663" t="s">
        <v>332</v>
      </c>
      <c r="E4663" s="277">
        <v>227.46</v>
      </c>
    </row>
    <row r="4664" spans="1:5" x14ac:dyDescent="0.25">
      <c r="A4664">
        <v>7763</v>
      </c>
      <c r="B4664" t="s">
        <v>11628</v>
      </c>
      <c r="C4664" t="s">
        <v>335</v>
      </c>
      <c r="D4664" t="s">
        <v>332</v>
      </c>
      <c r="E4664" s="277">
        <v>277.13</v>
      </c>
    </row>
    <row r="4665" spans="1:5" x14ac:dyDescent="0.25">
      <c r="A4665">
        <v>7764</v>
      </c>
      <c r="B4665" t="s">
        <v>11629</v>
      </c>
      <c r="C4665" t="s">
        <v>335</v>
      </c>
      <c r="D4665" t="s">
        <v>332</v>
      </c>
      <c r="E4665" s="277">
        <v>331.12</v>
      </c>
    </row>
    <row r="4666" spans="1:5" x14ac:dyDescent="0.25">
      <c r="A4666">
        <v>12572</v>
      </c>
      <c r="B4666" t="s">
        <v>11630</v>
      </c>
      <c r="C4666" t="s">
        <v>335</v>
      </c>
      <c r="D4666" t="s">
        <v>332</v>
      </c>
      <c r="E4666" s="277">
        <v>467.89</v>
      </c>
    </row>
    <row r="4667" spans="1:5" x14ac:dyDescent="0.25">
      <c r="A4667">
        <v>12573</v>
      </c>
      <c r="B4667" t="s">
        <v>11631</v>
      </c>
      <c r="C4667" t="s">
        <v>335</v>
      </c>
      <c r="D4667" t="s">
        <v>332</v>
      </c>
      <c r="E4667" s="277">
        <v>615.45000000000005</v>
      </c>
    </row>
    <row r="4668" spans="1:5" x14ac:dyDescent="0.25">
      <c r="A4668">
        <v>12574</v>
      </c>
      <c r="B4668" t="s">
        <v>11632</v>
      </c>
      <c r="C4668" t="s">
        <v>335</v>
      </c>
      <c r="D4668" t="s">
        <v>332</v>
      </c>
      <c r="E4668" s="277">
        <v>744.16</v>
      </c>
    </row>
    <row r="4669" spans="1:5" x14ac:dyDescent="0.25">
      <c r="A4669">
        <v>12575</v>
      </c>
      <c r="B4669" t="s">
        <v>11633</v>
      </c>
      <c r="C4669" t="s">
        <v>335</v>
      </c>
      <c r="D4669" t="s">
        <v>332</v>
      </c>
      <c r="E4669" s="278">
        <v>1130.1300000000001</v>
      </c>
    </row>
    <row r="4670" spans="1:5" x14ac:dyDescent="0.25">
      <c r="A4670">
        <v>12576</v>
      </c>
      <c r="B4670" t="s">
        <v>11634</v>
      </c>
      <c r="C4670" t="s">
        <v>335</v>
      </c>
      <c r="D4670" t="s">
        <v>332</v>
      </c>
      <c r="E4670" s="277">
        <v>136.76</v>
      </c>
    </row>
    <row r="4671" spans="1:5" x14ac:dyDescent="0.25">
      <c r="A4671">
        <v>12577</v>
      </c>
      <c r="B4671" t="s">
        <v>11635</v>
      </c>
      <c r="C4671" t="s">
        <v>335</v>
      </c>
      <c r="D4671" t="s">
        <v>332</v>
      </c>
      <c r="E4671" s="277">
        <v>184.27</v>
      </c>
    </row>
    <row r="4672" spans="1:5" x14ac:dyDescent="0.25">
      <c r="A4672">
        <v>12578</v>
      </c>
      <c r="B4672" t="s">
        <v>11636</v>
      </c>
      <c r="C4672" t="s">
        <v>335</v>
      </c>
      <c r="D4672" t="s">
        <v>332</v>
      </c>
      <c r="E4672" s="277">
        <v>223.14</v>
      </c>
    </row>
    <row r="4673" spans="1:5" x14ac:dyDescent="0.25">
      <c r="A4673">
        <v>12579</v>
      </c>
      <c r="B4673" t="s">
        <v>11637</v>
      </c>
      <c r="C4673" t="s">
        <v>335</v>
      </c>
      <c r="D4673" t="s">
        <v>332</v>
      </c>
      <c r="E4673" s="277">
        <v>384.39</v>
      </c>
    </row>
    <row r="4674" spans="1:5" x14ac:dyDescent="0.25">
      <c r="A4674">
        <v>12580</v>
      </c>
      <c r="B4674" t="s">
        <v>11638</v>
      </c>
      <c r="C4674" t="s">
        <v>335</v>
      </c>
      <c r="D4674" t="s">
        <v>332</v>
      </c>
      <c r="E4674" s="277">
        <v>400.51</v>
      </c>
    </row>
    <row r="4675" spans="1:5" x14ac:dyDescent="0.25">
      <c r="A4675">
        <v>12581</v>
      </c>
      <c r="B4675" t="s">
        <v>11639</v>
      </c>
      <c r="C4675" t="s">
        <v>335</v>
      </c>
      <c r="D4675" t="s">
        <v>332</v>
      </c>
      <c r="E4675" s="277">
        <v>429.01</v>
      </c>
    </row>
    <row r="4676" spans="1:5" x14ac:dyDescent="0.25">
      <c r="A4676">
        <v>7720</v>
      </c>
      <c r="B4676" t="s">
        <v>11640</v>
      </c>
      <c r="C4676" t="s">
        <v>335</v>
      </c>
      <c r="D4676" t="s">
        <v>332</v>
      </c>
      <c r="E4676" s="277">
        <v>670.88</v>
      </c>
    </row>
    <row r="4677" spans="1:5" x14ac:dyDescent="0.25">
      <c r="A4677">
        <v>40335</v>
      </c>
      <c r="B4677" t="s">
        <v>11641</v>
      </c>
      <c r="C4677" t="s">
        <v>335</v>
      </c>
      <c r="D4677" t="s">
        <v>332</v>
      </c>
      <c r="E4677" s="277">
        <v>140.36000000000001</v>
      </c>
    </row>
    <row r="4678" spans="1:5" x14ac:dyDescent="0.25">
      <c r="A4678">
        <v>7740</v>
      </c>
      <c r="B4678" t="s">
        <v>11642</v>
      </c>
      <c r="C4678" t="s">
        <v>335</v>
      </c>
      <c r="D4678" t="s">
        <v>332</v>
      </c>
      <c r="E4678" s="277">
        <v>143.96</v>
      </c>
    </row>
    <row r="4679" spans="1:5" x14ac:dyDescent="0.25">
      <c r="A4679">
        <v>7741</v>
      </c>
      <c r="B4679" t="s">
        <v>11643</v>
      </c>
      <c r="C4679" t="s">
        <v>335</v>
      </c>
      <c r="D4679" t="s">
        <v>332</v>
      </c>
      <c r="E4679" s="277">
        <v>266.33</v>
      </c>
    </row>
    <row r="4680" spans="1:5" x14ac:dyDescent="0.25">
      <c r="A4680">
        <v>7774</v>
      </c>
      <c r="B4680" t="s">
        <v>11644</v>
      </c>
      <c r="C4680" t="s">
        <v>335</v>
      </c>
      <c r="D4680" t="s">
        <v>332</v>
      </c>
      <c r="E4680" s="277">
        <v>326.8</v>
      </c>
    </row>
    <row r="4681" spans="1:5" x14ac:dyDescent="0.25">
      <c r="A4681">
        <v>7744</v>
      </c>
      <c r="B4681" t="s">
        <v>11645</v>
      </c>
      <c r="C4681" t="s">
        <v>335</v>
      </c>
      <c r="D4681" t="s">
        <v>332</v>
      </c>
      <c r="E4681" s="277">
        <v>426.86</v>
      </c>
    </row>
    <row r="4682" spans="1:5" x14ac:dyDescent="0.25">
      <c r="A4682">
        <v>7773</v>
      </c>
      <c r="B4682" t="s">
        <v>11646</v>
      </c>
      <c r="C4682" t="s">
        <v>335</v>
      </c>
      <c r="D4682" t="s">
        <v>332</v>
      </c>
      <c r="E4682" s="277">
        <v>436.29</v>
      </c>
    </row>
    <row r="4683" spans="1:5" x14ac:dyDescent="0.25">
      <c r="A4683">
        <v>7754</v>
      </c>
      <c r="B4683" t="s">
        <v>11647</v>
      </c>
      <c r="C4683" t="s">
        <v>335</v>
      </c>
      <c r="D4683" t="s">
        <v>332</v>
      </c>
      <c r="E4683" s="277">
        <v>661.52</v>
      </c>
    </row>
    <row r="4684" spans="1:5" x14ac:dyDescent="0.25">
      <c r="A4684">
        <v>7735</v>
      </c>
      <c r="B4684" t="s">
        <v>11648</v>
      </c>
      <c r="C4684" t="s">
        <v>335</v>
      </c>
      <c r="D4684" t="s">
        <v>332</v>
      </c>
      <c r="E4684" s="277">
        <v>856.6</v>
      </c>
    </row>
    <row r="4685" spans="1:5" x14ac:dyDescent="0.25">
      <c r="A4685">
        <v>7755</v>
      </c>
      <c r="B4685" t="s">
        <v>11649</v>
      </c>
      <c r="C4685" t="s">
        <v>335</v>
      </c>
      <c r="D4685" t="s">
        <v>332</v>
      </c>
      <c r="E4685" s="277">
        <v>169.88</v>
      </c>
    </row>
    <row r="4686" spans="1:5" x14ac:dyDescent="0.25">
      <c r="A4686">
        <v>7776</v>
      </c>
      <c r="B4686" t="s">
        <v>11650</v>
      </c>
      <c r="C4686" t="s">
        <v>335</v>
      </c>
      <c r="D4686" t="s">
        <v>332</v>
      </c>
      <c r="E4686" s="277">
        <v>354.15</v>
      </c>
    </row>
    <row r="4687" spans="1:5" x14ac:dyDescent="0.25">
      <c r="A4687">
        <v>7743</v>
      </c>
      <c r="B4687" t="s">
        <v>11651</v>
      </c>
      <c r="C4687" t="s">
        <v>335</v>
      </c>
      <c r="D4687" t="s">
        <v>332</v>
      </c>
      <c r="E4687" s="277">
        <v>375.03</v>
      </c>
    </row>
    <row r="4688" spans="1:5" x14ac:dyDescent="0.25">
      <c r="A4688">
        <v>7733</v>
      </c>
      <c r="B4688" t="s">
        <v>11652</v>
      </c>
      <c r="C4688" t="s">
        <v>335</v>
      </c>
      <c r="D4688" t="s">
        <v>332</v>
      </c>
      <c r="E4688" s="277">
        <v>489.48</v>
      </c>
    </row>
    <row r="4689" spans="1:5" x14ac:dyDescent="0.25">
      <c r="A4689">
        <v>7775</v>
      </c>
      <c r="B4689" t="s">
        <v>11653</v>
      </c>
      <c r="C4689" t="s">
        <v>335</v>
      </c>
      <c r="D4689" t="s">
        <v>332</v>
      </c>
      <c r="E4689" s="277">
        <v>536.27</v>
      </c>
    </row>
    <row r="4690" spans="1:5" x14ac:dyDescent="0.25">
      <c r="A4690">
        <v>7734</v>
      </c>
      <c r="B4690" t="s">
        <v>11654</v>
      </c>
      <c r="C4690" t="s">
        <v>335</v>
      </c>
      <c r="D4690" t="s">
        <v>332</v>
      </c>
      <c r="E4690" s="277">
        <v>759.42</v>
      </c>
    </row>
    <row r="4691" spans="1:5" x14ac:dyDescent="0.25">
      <c r="A4691">
        <v>37449</v>
      </c>
      <c r="B4691" t="s">
        <v>11655</v>
      </c>
      <c r="C4691" t="s">
        <v>335</v>
      </c>
      <c r="D4691" t="s">
        <v>332</v>
      </c>
      <c r="E4691" s="277">
        <v>34.99</v>
      </c>
    </row>
    <row r="4692" spans="1:5" x14ac:dyDescent="0.25">
      <c r="A4692">
        <v>37450</v>
      </c>
      <c r="B4692" t="s">
        <v>11656</v>
      </c>
      <c r="C4692" t="s">
        <v>335</v>
      </c>
      <c r="D4692" t="s">
        <v>332</v>
      </c>
      <c r="E4692" s="277">
        <v>48.98</v>
      </c>
    </row>
    <row r="4693" spans="1:5" x14ac:dyDescent="0.25">
      <c r="A4693">
        <v>37451</v>
      </c>
      <c r="B4693" t="s">
        <v>11657</v>
      </c>
      <c r="C4693" t="s">
        <v>335</v>
      </c>
      <c r="D4693" t="s">
        <v>332</v>
      </c>
      <c r="E4693" s="277">
        <v>68.39</v>
      </c>
    </row>
    <row r="4694" spans="1:5" x14ac:dyDescent="0.25">
      <c r="A4694">
        <v>37452</v>
      </c>
      <c r="B4694" t="s">
        <v>11658</v>
      </c>
      <c r="C4694" t="s">
        <v>335</v>
      </c>
      <c r="D4694" t="s">
        <v>332</v>
      </c>
      <c r="E4694" s="277">
        <v>99.4</v>
      </c>
    </row>
    <row r="4695" spans="1:5" x14ac:dyDescent="0.25">
      <c r="A4695">
        <v>37453</v>
      </c>
      <c r="B4695" t="s">
        <v>11659</v>
      </c>
      <c r="C4695" t="s">
        <v>335</v>
      </c>
      <c r="D4695" t="s">
        <v>332</v>
      </c>
      <c r="E4695" s="277">
        <v>114.47</v>
      </c>
    </row>
    <row r="4696" spans="1:5" x14ac:dyDescent="0.25">
      <c r="A4696">
        <v>7778</v>
      </c>
      <c r="B4696" t="s">
        <v>11660</v>
      </c>
      <c r="C4696" t="s">
        <v>335</v>
      </c>
      <c r="D4696" t="s">
        <v>332</v>
      </c>
      <c r="E4696" s="277">
        <v>42.94</v>
      </c>
    </row>
    <row r="4697" spans="1:5" x14ac:dyDescent="0.25">
      <c r="A4697">
        <v>7796</v>
      </c>
      <c r="B4697" t="s">
        <v>11661</v>
      </c>
      <c r="C4697" t="s">
        <v>335</v>
      </c>
      <c r="D4697" t="s">
        <v>331</v>
      </c>
      <c r="E4697" s="277">
        <v>58.85</v>
      </c>
    </row>
    <row r="4698" spans="1:5" x14ac:dyDescent="0.25">
      <c r="A4698">
        <v>7781</v>
      </c>
      <c r="B4698" t="s">
        <v>11662</v>
      </c>
      <c r="C4698" t="s">
        <v>335</v>
      </c>
      <c r="D4698" t="s">
        <v>332</v>
      </c>
      <c r="E4698" s="277">
        <v>69.540000000000006</v>
      </c>
    </row>
    <row r="4699" spans="1:5" x14ac:dyDescent="0.25">
      <c r="A4699">
        <v>7795</v>
      </c>
      <c r="B4699" t="s">
        <v>11663</v>
      </c>
      <c r="C4699" t="s">
        <v>335</v>
      </c>
      <c r="D4699" t="s">
        <v>332</v>
      </c>
      <c r="E4699" s="277">
        <v>103.5</v>
      </c>
    </row>
    <row r="4700" spans="1:5" x14ac:dyDescent="0.25">
      <c r="A4700">
        <v>7791</v>
      </c>
      <c r="B4700" t="s">
        <v>11664</v>
      </c>
      <c r="C4700" t="s">
        <v>335</v>
      </c>
      <c r="D4700" t="s">
        <v>332</v>
      </c>
      <c r="E4700" s="277">
        <v>123.9</v>
      </c>
    </row>
    <row r="4701" spans="1:5" x14ac:dyDescent="0.25">
      <c r="A4701">
        <v>7783</v>
      </c>
      <c r="B4701" t="s">
        <v>11665</v>
      </c>
      <c r="C4701" t="s">
        <v>335</v>
      </c>
      <c r="D4701" t="s">
        <v>332</v>
      </c>
      <c r="E4701" s="277">
        <v>43.9</v>
      </c>
    </row>
    <row r="4702" spans="1:5" x14ac:dyDescent="0.25">
      <c r="A4702">
        <v>7790</v>
      </c>
      <c r="B4702" t="s">
        <v>11666</v>
      </c>
      <c r="C4702" t="s">
        <v>335</v>
      </c>
      <c r="D4702" t="s">
        <v>332</v>
      </c>
      <c r="E4702" s="277">
        <v>69.180000000000007</v>
      </c>
    </row>
    <row r="4703" spans="1:5" x14ac:dyDescent="0.25">
      <c r="A4703">
        <v>7785</v>
      </c>
      <c r="B4703" t="s">
        <v>11667</v>
      </c>
      <c r="C4703" t="s">
        <v>335</v>
      </c>
      <c r="D4703" t="s">
        <v>332</v>
      </c>
      <c r="E4703" s="277">
        <v>76.34</v>
      </c>
    </row>
    <row r="4704" spans="1:5" x14ac:dyDescent="0.25">
      <c r="A4704">
        <v>7792</v>
      </c>
      <c r="B4704" t="s">
        <v>11668</v>
      </c>
      <c r="C4704" t="s">
        <v>335</v>
      </c>
      <c r="D4704" t="s">
        <v>332</v>
      </c>
      <c r="E4704" s="277">
        <v>108.27</v>
      </c>
    </row>
    <row r="4705" spans="1:5" x14ac:dyDescent="0.25">
      <c r="A4705">
        <v>7793</v>
      </c>
      <c r="B4705" t="s">
        <v>11669</v>
      </c>
      <c r="C4705" t="s">
        <v>335</v>
      </c>
      <c r="D4705" t="s">
        <v>332</v>
      </c>
      <c r="E4705" s="277">
        <v>127.87</v>
      </c>
    </row>
    <row r="4706" spans="1:5" x14ac:dyDescent="0.25">
      <c r="A4706">
        <v>13159</v>
      </c>
      <c r="B4706" t="s">
        <v>11670</v>
      </c>
      <c r="C4706" t="s">
        <v>335</v>
      </c>
      <c r="D4706" t="s">
        <v>332</v>
      </c>
      <c r="E4706" s="277">
        <v>111.33</v>
      </c>
    </row>
    <row r="4707" spans="1:5" x14ac:dyDescent="0.25">
      <c r="A4707">
        <v>13168</v>
      </c>
      <c r="B4707" t="s">
        <v>11671</v>
      </c>
      <c r="C4707" t="s">
        <v>335</v>
      </c>
      <c r="D4707" t="s">
        <v>332</v>
      </c>
      <c r="E4707" s="277">
        <v>135.19</v>
      </c>
    </row>
    <row r="4708" spans="1:5" x14ac:dyDescent="0.25">
      <c r="A4708">
        <v>13173</v>
      </c>
      <c r="B4708" t="s">
        <v>11672</v>
      </c>
      <c r="C4708" t="s">
        <v>335</v>
      </c>
      <c r="D4708" t="s">
        <v>332</v>
      </c>
      <c r="E4708" s="277">
        <v>182.91</v>
      </c>
    </row>
    <row r="4709" spans="1:5" x14ac:dyDescent="0.25">
      <c r="A4709">
        <v>12583</v>
      </c>
      <c r="B4709" t="s">
        <v>11673</v>
      </c>
      <c r="C4709" t="s">
        <v>335</v>
      </c>
      <c r="D4709" t="s">
        <v>332</v>
      </c>
      <c r="E4709" s="277">
        <v>36.58</v>
      </c>
    </row>
    <row r="4710" spans="1:5" x14ac:dyDescent="0.25">
      <c r="A4710">
        <v>12584</v>
      </c>
      <c r="B4710" t="s">
        <v>11674</v>
      </c>
      <c r="C4710" t="s">
        <v>335</v>
      </c>
      <c r="D4710" t="s">
        <v>332</v>
      </c>
      <c r="E4710" s="277">
        <v>47.71</v>
      </c>
    </row>
    <row r="4711" spans="1:5" x14ac:dyDescent="0.25">
      <c r="A4711">
        <v>12613</v>
      </c>
      <c r="B4711" t="s">
        <v>11675</v>
      </c>
      <c r="C4711" t="s">
        <v>330</v>
      </c>
      <c r="D4711" t="s">
        <v>332</v>
      </c>
      <c r="E4711" s="277">
        <v>17.899999999999999</v>
      </c>
    </row>
    <row r="4712" spans="1:5" x14ac:dyDescent="0.25">
      <c r="A4712">
        <v>1031</v>
      </c>
      <c r="B4712" t="s">
        <v>11676</v>
      </c>
      <c r="C4712" t="s">
        <v>330</v>
      </c>
      <c r="D4712" t="s">
        <v>332</v>
      </c>
      <c r="E4712" s="277">
        <v>17</v>
      </c>
    </row>
    <row r="4713" spans="1:5" x14ac:dyDescent="0.25">
      <c r="A4713">
        <v>39707</v>
      </c>
      <c r="B4713" t="s">
        <v>11677</v>
      </c>
      <c r="C4713" t="s">
        <v>335</v>
      </c>
      <c r="D4713" t="s">
        <v>332</v>
      </c>
      <c r="E4713" s="277">
        <v>5.64</v>
      </c>
    </row>
    <row r="4714" spans="1:5" x14ac:dyDescent="0.25">
      <c r="A4714">
        <v>39708</v>
      </c>
      <c r="B4714" t="s">
        <v>11678</v>
      </c>
      <c r="C4714" t="s">
        <v>335</v>
      </c>
      <c r="D4714" t="s">
        <v>332</v>
      </c>
      <c r="E4714" s="277">
        <v>5.46</v>
      </c>
    </row>
    <row r="4715" spans="1:5" x14ac:dyDescent="0.25">
      <c r="A4715">
        <v>39710</v>
      </c>
      <c r="B4715" t="s">
        <v>11679</v>
      </c>
      <c r="C4715" t="s">
        <v>335</v>
      </c>
      <c r="D4715" t="s">
        <v>332</v>
      </c>
      <c r="E4715" s="277">
        <v>3.84</v>
      </c>
    </row>
    <row r="4716" spans="1:5" x14ac:dyDescent="0.25">
      <c r="A4716">
        <v>39709</v>
      </c>
      <c r="B4716" t="s">
        <v>11680</v>
      </c>
      <c r="C4716" t="s">
        <v>335</v>
      </c>
      <c r="D4716" t="s">
        <v>332</v>
      </c>
      <c r="E4716" s="277">
        <v>5.33</v>
      </c>
    </row>
    <row r="4717" spans="1:5" x14ac:dyDescent="0.25">
      <c r="A4717">
        <v>39711</v>
      </c>
      <c r="B4717" t="s">
        <v>11681</v>
      </c>
      <c r="C4717" t="s">
        <v>335</v>
      </c>
      <c r="D4717" t="s">
        <v>332</v>
      </c>
      <c r="E4717" s="277">
        <v>5.99</v>
      </c>
    </row>
    <row r="4718" spans="1:5" x14ac:dyDescent="0.25">
      <c r="A4718">
        <v>39712</v>
      </c>
      <c r="B4718" t="s">
        <v>11682</v>
      </c>
      <c r="C4718" t="s">
        <v>335</v>
      </c>
      <c r="D4718" t="s">
        <v>331</v>
      </c>
      <c r="E4718" s="277">
        <v>2.1</v>
      </c>
    </row>
    <row r="4719" spans="1:5" x14ac:dyDescent="0.25">
      <c r="A4719">
        <v>39713</v>
      </c>
      <c r="B4719" t="s">
        <v>11683</v>
      </c>
      <c r="C4719" t="s">
        <v>335</v>
      </c>
      <c r="D4719" t="s">
        <v>332</v>
      </c>
      <c r="E4719" s="277">
        <v>1.66</v>
      </c>
    </row>
    <row r="4720" spans="1:5" x14ac:dyDescent="0.25">
      <c r="A4720">
        <v>39714</v>
      </c>
      <c r="B4720" t="s">
        <v>11684</v>
      </c>
      <c r="C4720" t="s">
        <v>335</v>
      </c>
      <c r="D4720" t="s">
        <v>332</v>
      </c>
      <c r="E4720" s="277">
        <v>3.8</v>
      </c>
    </row>
    <row r="4721" spans="1:5" x14ac:dyDescent="0.25">
      <c r="A4721">
        <v>39715</v>
      </c>
      <c r="B4721" t="s">
        <v>11685</v>
      </c>
      <c r="C4721" t="s">
        <v>335</v>
      </c>
      <c r="D4721" t="s">
        <v>332</v>
      </c>
      <c r="E4721" s="277">
        <v>2.71</v>
      </c>
    </row>
    <row r="4722" spans="1:5" x14ac:dyDescent="0.25">
      <c r="A4722">
        <v>39716</v>
      </c>
      <c r="B4722" t="s">
        <v>11686</v>
      </c>
      <c r="C4722" t="s">
        <v>335</v>
      </c>
      <c r="D4722" t="s">
        <v>332</v>
      </c>
      <c r="E4722" s="277">
        <v>2.0499999999999998</v>
      </c>
    </row>
    <row r="4723" spans="1:5" x14ac:dyDescent="0.25">
      <c r="A4723">
        <v>39718</v>
      </c>
      <c r="B4723" t="s">
        <v>11687</v>
      </c>
      <c r="C4723" t="s">
        <v>335</v>
      </c>
      <c r="D4723" t="s">
        <v>332</v>
      </c>
      <c r="E4723" s="277">
        <v>3.5</v>
      </c>
    </row>
    <row r="4724" spans="1:5" x14ac:dyDescent="0.25">
      <c r="A4724">
        <v>9813</v>
      </c>
      <c r="B4724" t="s">
        <v>11688</v>
      </c>
      <c r="C4724" t="s">
        <v>335</v>
      </c>
      <c r="D4724" t="s">
        <v>334</v>
      </c>
      <c r="E4724" s="277">
        <v>5.46</v>
      </c>
    </row>
    <row r="4725" spans="1:5" x14ac:dyDescent="0.25">
      <c r="A4725">
        <v>9815</v>
      </c>
      <c r="B4725" t="s">
        <v>11689</v>
      </c>
      <c r="C4725" t="s">
        <v>335</v>
      </c>
      <c r="D4725" t="s">
        <v>334</v>
      </c>
      <c r="E4725" s="277">
        <v>10.78</v>
      </c>
    </row>
    <row r="4726" spans="1:5" x14ac:dyDescent="0.25">
      <c r="A4726">
        <v>44543</v>
      </c>
      <c r="B4726" t="s">
        <v>11690</v>
      </c>
      <c r="C4726" t="s">
        <v>335</v>
      </c>
      <c r="D4726" t="s">
        <v>334</v>
      </c>
      <c r="E4726" s="278">
        <v>5365.36</v>
      </c>
    </row>
    <row r="4727" spans="1:5" x14ac:dyDescent="0.25">
      <c r="A4727">
        <v>44526</v>
      </c>
      <c r="B4727" t="s">
        <v>11691</v>
      </c>
      <c r="C4727" t="s">
        <v>335</v>
      </c>
      <c r="D4727" t="s">
        <v>334</v>
      </c>
      <c r="E4727" s="277">
        <v>131.5</v>
      </c>
    </row>
    <row r="4728" spans="1:5" x14ac:dyDescent="0.25">
      <c r="A4728">
        <v>44518</v>
      </c>
      <c r="B4728" t="s">
        <v>11692</v>
      </c>
      <c r="C4728" t="s">
        <v>335</v>
      </c>
      <c r="D4728" t="s">
        <v>334</v>
      </c>
      <c r="E4728" s="278">
        <v>3950.03</v>
      </c>
    </row>
    <row r="4729" spans="1:5" x14ac:dyDescent="0.25">
      <c r="A4729">
        <v>44544</v>
      </c>
      <c r="B4729" t="s">
        <v>11693</v>
      </c>
      <c r="C4729" t="s">
        <v>335</v>
      </c>
      <c r="D4729" t="s">
        <v>334</v>
      </c>
      <c r="E4729" s="278">
        <v>1920.34</v>
      </c>
    </row>
    <row r="4730" spans="1:5" x14ac:dyDescent="0.25">
      <c r="A4730">
        <v>44545</v>
      </c>
      <c r="B4730" t="s">
        <v>11694</v>
      </c>
      <c r="C4730" t="s">
        <v>335</v>
      </c>
      <c r="D4730" t="s">
        <v>334</v>
      </c>
      <c r="E4730" s="277">
        <v>282.26</v>
      </c>
    </row>
    <row r="4731" spans="1:5" x14ac:dyDescent="0.25">
      <c r="A4731">
        <v>44546</v>
      </c>
      <c r="B4731" t="s">
        <v>11695</v>
      </c>
      <c r="C4731" t="s">
        <v>335</v>
      </c>
      <c r="D4731" t="s">
        <v>334</v>
      </c>
      <c r="E4731" s="278">
        <v>1260.5899999999999</v>
      </c>
    </row>
    <row r="4732" spans="1:5" x14ac:dyDescent="0.25">
      <c r="A4732">
        <v>44525</v>
      </c>
      <c r="B4732" t="s">
        <v>11696</v>
      </c>
      <c r="C4732" t="s">
        <v>335</v>
      </c>
      <c r="D4732" t="s">
        <v>334</v>
      </c>
      <c r="E4732" s="278">
        <v>4866.3500000000004</v>
      </c>
    </row>
    <row r="4733" spans="1:5" x14ac:dyDescent="0.25">
      <c r="A4733">
        <v>44547</v>
      </c>
      <c r="B4733" t="s">
        <v>11697</v>
      </c>
      <c r="C4733" t="s">
        <v>335</v>
      </c>
      <c r="D4733" t="s">
        <v>334</v>
      </c>
      <c r="E4733" s="277">
        <v>440.01</v>
      </c>
    </row>
    <row r="4734" spans="1:5" x14ac:dyDescent="0.25">
      <c r="A4734">
        <v>44519</v>
      </c>
      <c r="B4734" t="s">
        <v>11698</v>
      </c>
      <c r="C4734" t="s">
        <v>335</v>
      </c>
      <c r="D4734" t="s">
        <v>334</v>
      </c>
      <c r="E4734" s="278">
        <v>1078.1400000000001</v>
      </c>
    </row>
    <row r="4735" spans="1:5" x14ac:dyDescent="0.25">
      <c r="A4735">
        <v>44520</v>
      </c>
      <c r="B4735" t="s">
        <v>11699</v>
      </c>
      <c r="C4735" t="s">
        <v>335</v>
      </c>
      <c r="D4735" t="s">
        <v>334</v>
      </c>
      <c r="E4735" s="278">
        <v>1736.49</v>
      </c>
    </row>
    <row r="4736" spans="1:5" x14ac:dyDescent="0.25">
      <c r="A4736">
        <v>44521</v>
      </c>
      <c r="B4736" t="s">
        <v>11700</v>
      </c>
      <c r="C4736" t="s">
        <v>335</v>
      </c>
      <c r="D4736" t="s">
        <v>334</v>
      </c>
      <c r="E4736" s="277">
        <v>28.01</v>
      </c>
    </row>
    <row r="4737" spans="1:5" x14ac:dyDescent="0.25">
      <c r="A4737">
        <v>44522</v>
      </c>
      <c r="B4737" t="s">
        <v>11701</v>
      </c>
      <c r="C4737" t="s">
        <v>335</v>
      </c>
      <c r="D4737" t="s">
        <v>334</v>
      </c>
      <c r="E4737" s="278">
        <v>3048.63</v>
      </c>
    </row>
    <row r="4738" spans="1:5" x14ac:dyDescent="0.25">
      <c r="A4738">
        <v>44523</v>
      </c>
      <c r="B4738" t="s">
        <v>11702</v>
      </c>
      <c r="C4738" t="s">
        <v>335</v>
      </c>
      <c r="D4738" t="s">
        <v>334</v>
      </c>
      <c r="E4738" s="278">
        <v>4534.18</v>
      </c>
    </row>
    <row r="4739" spans="1:5" x14ac:dyDescent="0.25">
      <c r="A4739">
        <v>44527</v>
      </c>
      <c r="B4739" t="s">
        <v>11703</v>
      </c>
      <c r="C4739" t="s">
        <v>335</v>
      </c>
      <c r="D4739" t="s">
        <v>334</v>
      </c>
      <c r="E4739" s="278">
        <v>2273.77</v>
      </c>
    </row>
    <row r="4740" spans="1:5" x14ac:dyDescent="0.25">
      <c r="A4740">
        <v>44524</v>
      </c>
      <c r="B4740" t="s">
        <v>11704</v>
      </c>
      <c r="C4740" t="s">
        <v>335</v>
      </c>
      <c r="D4740" t="s">
        <v>334</v>
      </c>
      <c r="E4740" s="277">
        <v>62.65</v>
      </c>
    </row>
    <row r="4741" spans="1:5" x14ac:dyDescent="0.25">
      <c r="A4741">
        <v>44542</v>
      </c>
      <c r="B4741" t="s">
        <v>11705</v>
      </c>
      <c r="C4741" t="s">
        <v>335</v>
      </c>
      <c r="D4741" t="s">
        <v>334</v>
      </c>
      <c r="E4741" s="278">
        <v>2966.51</v>
      </c>
    </row>
    <row r="4742" spans="1:5" x14ac:dyDescent="0.25">
      <c r="A4742">
        <v>9877</v>
      </c>
      <c r="B4742" t="s">
        <v>11706</v>
      </c>
      <c r="C4742" t="s">
        <v>335</v>
      </c>
      <c r="D4742" t="s">
        <v>332</v>
      </c>
      <c r="E4742" s="277">
        <v>125.87</v>
      </c>
    </row>
    <row r="4743" spans="1:5" x14ac:dyDescent="0.25">
      <c r="A4743">
        <v>9878</v>
      </c>
      <c r="B4743" t="s">
        <v>11707</v>
      </c>
      <c r="C4743" t="s">
        <v>335</v>
      </c>
      <c r="D4743" t="s">
        <v>332</v>
      </c>
      <c r="E4743" s="277">
        <v>154.96</v>
      </c>
    </row>
    <row r="4744" spans="1:5" x14ac:dyDescent="0.25">
      <c r="A4744">
        <v>41986</v>
      </c>
      <c r="B4744" t="s">
        <v>11708</v>
      </c>
      <c r="C4744" t="s">
        <v>335</v>
      </c>
      <c r="D4744" t="s">
        <v>334</v>
      </c>
      <c r="E4744" s="278">
        <v>3596.9</v>
      </c>
    </row>
    <row r="4745" spans="1:5" x14ac:dyDescent="0.25">
      <c r="A4745">
        <v>43422</v>
      </c>
      <c r="B4745" t="s">
        <v>11709</v>
      </c>
      <c r="C4745" t="s">
        <v>335</v>
      </c>
      <c r="D4745" t="s">
        <v>334</v>
      </c>
      <c r="E4745" s="278">
        <v>4411.25</v>
      </c>
    </row>
    <row r="4746" spans="1:5" x14ac:dyDescent="0.25">
      <c r="A4746">
        <v>41987</v>
      </c>
      <c r="B4746" t="s">
        <v>11710</v>
      </c>
      <c r="C4746" t="s">
        <v>335</v>
      </c>
      <c r="D4746" t="s">
        <v>334</v>
      </c>
      <c r="E4746" s="278">
        <v>5113</v>
      </c>
    </row>
    <row r="4747" spans="1:5" x14ac:dyDescent="0.25">
      <c r="A4747">
        <v>41988</v>
      </c>
      <c r="B4747" t="s">
        <v>11711</v>
      </c>
      <c r="C4747" t="s">
        <v>335</v>
      </c>
      <c r="D4747" t="s">
        <v>334</v>
      </c>
      <c r="E4747" s="278">
        <v>6753.55</v>
      </c>
    </row>
    <row r="4748" spans="1:5" x14ac:dyDescent="0.25">
      <c r="A4748">
        <v>41697</v>
      </c>
      <c r="B4748" t="s">
        <v>11712</v>
      </c>
      <c r="C4748" t="s">
        <v>335</v>
      </c>
      <c r="D4748" t="s">
        <v>334</v>
      </c>
      <c r="E4748" s="278">
        <v>1197.04</v>
      </c>
    </row>
    <row r="4749" spans="1:5" x14ac:dyDescent="0.25">
      <c r="A4749">
        <v>41985</v>
      </c>
      <c r="B4749" t="s">
        <v>11713</v>
      </c>
      <c r="C4749" t="s">
        <v>335</v>
      </c>
      <c r="D4749" t="s">
        <v>334</v>
      </c>
      <c r="E4749" s="278">
        <v>1667.16</v>
      </c>
    </row>
    <row r="4750" spans="1:5" x14ac:dyDescent="0.25">
      <c r="A4750">
        <v>41699</v>
      </c>
      <c r="B4750" t="s">
        <v>11714</v>
      </c>
      <c r="C4750" t="s">
        <v>335</v>
      </c>
      <c r="D4750" t="s">
        <v>334</v>
      </c>
      <c r="E4750" s="278">
        <v>2373.96</v>
      </c>
    </row>
    <row r="4751" spans="1:5" x14ac:dyDescent="0.25">
      <c r="A4751">
        <v>38053</v>
      </c>
      <c r="B4751" t="s">
        <v>11715</v>
      </c>
      <c r="C4751" t="s">
        <v>335</v>
      </c>
      <c r="D4751" t="s">
        <v>334</v>
      </c>
      <c r="E4751" s="277">
        <v>23.38</v>
      </c>
    </row>
    <row r="4752" spans="1:5" x14ac:dyDescent="0.25">
      <c r="A4752">
        <v>38054</v>
      </c>
      <c r="B4752" t="s">
        <v>11716</v>
      </c>
      <c r="C4752" t="s">
        <v>335</v>
      </c>
      <c r="D4752" t="s">
        <v>334</v>
      </c>
      <c r="E4752" s="277">
        <v>40.19</v>
      </c>
    </row>
    <row r="4753" spans="1:5" x14ac:dyDescent="0.25">
      <c r="A4753">
        <v>38052</v>
      </c>
      <c r="B4753" t="s">
        <v>11717</v>
      </c>
      <c r="C4753" t="s">
        <v>335</v>
      </c>
      <c r="D4753" t="s">
        <v>334</v>
      </c>
      <c r="E4753" s="277">
        <v>11.32</v>
      </c>
    </row>
    <row r="4754" spans="1:5" x14ac:dyDescent="0.25">
      <c r="A4754">
        <v>38051</v>
      </c>
      <c r="B4754" t="s">
        <v>11718</v>
      </c>
      <c r="C4754" t="s">
        <v>335</v>
      </c>
      <c r="D4754" t="s">
        <v>334</v>
      </c>
      <c r="E4754" s="277">
        <v>7.06</v>
      </c>
    </row>
    <row r="4755" spans="1:5" x14ac:dyDescent="0.25">
      <c r="A4755">
        <v>38787</v>
      </c>
      <c r="B4755" t="s">
        <v>13109</v>
      </c>
      <c r="C4755" t="s">
        <v>335</v>
      </c>
      <c r="D4755" t="s">
        <v>334</v>
      </c>
      <c r="E4755" s="277">
        <v>5.69</v>
      </c>
    </row>
    <row r="4756" spans="1:5" x14ac:dyDescent="0.25">
      <c r="A4756">
        <v>38825</v>
      </c>
      <c r="B4756" t="s">
        <v>13110</v>
      </c>
      <c r="C4756" t="s">
        <v>335</v>
      </c>
      <c r="D4756" t="s">
        <v>334</v>
      </c>
      <c r="E4756" s="277">
        <v>7.35</v>
      </c>
    </row>
    <row r="4757" spans="1:5" x14ac:dyDescent="0.25">
      <c r="A4757">
        <v>38826</v>
      </c>
      <c r="B4757" t="s">
        <v>13111</v>
      </c>
      <c r="C4757" t="s">
        <v>335</v>
      </c>
      <c r="D4757" t="s">
        <v>334</v>
      </c>
      <c r="E4757" s="277">
        <v>10.46</v>
      </c>
    </row>
    <row r="4758" spans="1:5" x14ac:dyDescent="0.25">
      <c r="A4758">
        <v>38827</v>
      </c>
      <c r="B4758" t="s">
        <v>13112</v>
      </c>
      <c r="C4758" t="s">
        <v>335</v>
      </c>
      <c r="D4758" t="s">
        <v>334</v>
      </c>
      <c r="E4758" s="277">
        <v>17.11</v>
      </c>
    </row>
    <row r="4759" spans="1:5" x14ac:dyDescent="0.25">
      <c r="A4759">
        <v>38830</v>
      </c>
      <c r="B4759" t="s">
        <v>11719</v>
      </c>
      <c r="C4759" t="s">
        <v>335</v>
      </c>
      <c r="D4759" t="s">
        <v>334</v>
      </c>
      <c r="E4759" s="277">
        <v>24.85</v>
      </c>
    </row>
    <row r="4760" spans="1:5" x14ac:dyDescent="0.25">
      <c r="A4760">
        <v>38828</v>
      </c>
      <c r="B4760" t="s">
        <v>11720</v>
      </c>
      <c r="C4760" t="s">
        <v>335</v>
      </c>
      <c r="D4760" t="s">
        <v>334</v>
      </c>
      <c r="E4760" s="277">
        <v>10.96</v>
      </c>
    </row>
    <row r="4761" spans="1:5" x14ac:dyDescent="0.25">
      <c r="A4761">
        <v>38829</v>
      </c>
      <c r="B4761" t="s">
        <v>11721</v>
      </c>
      <c r="C4761" t="s">
        <v>335</v>
      </c>
      <c r="D4761" t="s">
        <v>334</v>
      </c>
      <c r="E4761" s="277">
        <v>17.95</v>
      </c>
    </row>
    <row r="4762" spans="1:5" x14ac:dyDescent="0.25">
      <c r="A4762">
        <v>38831</v>
      </c>
      <c r="B4762" t="s">
        <v>11722</v>
      </c>
      <c r="C4762" t="s">
        <v>335</v>
      </c>
      <c r="D4762" t="s">
        <v>334</v>
      </c>
      <c r="E4762" s="277">
        <v>34.659999999999997</v>
      </c>
    </row>
    <row r="4763" spans="1:5" x14ac:dyDescent="0.25">
      <c r="A4763">
        <v>36274</v>
      </c>
      <c r="B4763" t="s">
        <v>11723</v>
      </c>
      <c r="C4763" t="s">
        <v>335</v>
      </c>
      <c r="D4763" t="s">
        <v>334</v>
      </c>
      <c r="E4763" s="277">
        <v>9.2899999999999991</v>
      </c>
    </row>
    <row r="4764" spans="1:5" x14ac:dyDescent="0.25">
      <c r="A4764">
        <v>36278</v>
      </c>
      <c r="B4764" t="s">
        <v>11724</v>
      </c>
      <c r="C4764" t="s">
        <v>335</v>
      </c>
      <c r="D4764" t="s">
        <v>334</v>
      </c>
      <c r="E4764" s="277">
        <v>12.6</v>
      </c>
    </row>
    <row r="4765" spans="1:5" x14ac:dyDescent="0.25">
      <c r="A4765">
        <v>38977</v>
      </c>
      <c r="B4765" t="s">
        <v>11725</v>
      </c>
      <c r="C4765" t="s">
        <v>335</v>
      </c>
      <c r="D4765" t="s">
        <v>334</v>
      </c>
      <c r="E4765" s="277">
        <v>123.24</v>
      </c>
    </row>
    <row r="4766" spans="1:5" x14ac:dyDescent="0.25">
      <c r="A4766">
        <v>38971</v>
      </c>
      <c r="B4766" t="s">
        <v>11726</v>
      </c>
      <c r="C4766" t="s">
        <v>335</v>
      </c>
      <c r="D4766" t="s">
        <v>334</v>
      </c>
      <c r="E4766" s="277">
        <v>10.34</v>
      </c>
    </row>
    <row r="4767" spans="1:5" x14ac:dyDescent="0.25">
      <c r="A4767">
        <v>38972</v>
      </c>
      <c r="B4767" t="s">
        <v>11727</v>
      </c>
      <c r="C4767" t="s">
        <v>335</v>
      </c>
      <c r="D4767" t="s">
        <v>334</v>
      </c>
      <c r="E4767" s="277">
        <v>13.94</v>
      </c>
    </row>
    <row r="4768" spans="1:5" x14ac:dyDescent="0.25">
      <c r="A4768">
        <v>38973</v>
      </c>
      <c r="B4768" t="s">
        <v>11728</v>
      </c>
      <c r="C4768" t="s">
        <v>335</v>
      </c>
      <c r="D4768" t="s">
        <v>334</v>
      </c>
      <c r="E4768" s="277">
        <v>23.04</v>
      </c>
    </row>
    <row r="4769" spans="1:5" x14ac:dyDescent="0.25">
      <c r="A4769">
        <v>38974</v>
      </c>
      <c r="B4769" t="s">
        <v>11729</v>
      </c>
      <c r="C4769" t="s">
        <v>335</v>
      </c>
      <c r="D4769" t="s">
        <v>334</v>
      </c>
      <c r="E4769" s="277">
        <v>37.42</v>
      </c>
    </row>
    <row r="4770" spans="1:5" x14ac:dyDescent="0.25">
      <c r="A4770">
        <v>38975</v>
      </c>
      <c r="B4770" t="s">
        <v>11730</v>
      </c>
      <c r="C4770" t="s">
        <v>335</v>
      </c>
      <c r="D4770" t="s">
        <v>334</v>
      </c>
      <c r="E4770" s="277">
        <v>47.98</v>
      </c>
    </row>
    <row r="4771" spans="1:5" x14ac:dyDescent="0.25">
      <c r="A4771">
        <v>38976</v>
      </c>
      <c r="B4771" t="s">
        <v>11731</v>
      </c>
      <c r="C4771" t="s">
        <v>335</v>
      </c>
      <c r="D4771" t="s">
        <v>334</v>
      </c>
      <c r="E4771" s="277">
        <v>82.49</v>
      </c>
    </row>
    <row r="4772" spans="1:5" x14ac:dyDescent="0.25">
      <c r="A4772">
        <v>44176</v>
      </c>
      <c r="B4772" t="s">
        <v>13113</v>
      </c>
      <c r="C4772" t="s">
        <v>335</v>
      </c>
      <c r="D4772" t="s">
        <v>334</v>
      </c>
      <c r="E4772" s="277">
        <v>18.96</v>
      </c>
    </row>
    <row r="4773" spans="1:5" x14ac:dyDescent="0.25">
      <c r="A4773">
        <v>38986</v>
      </c>
      <c r="B4773" t="s">
        <v>11732</v>
      </c>
      <c r="C4773" t="s">
        <v>335</v>
      </c>
      <c r="D4773" t="s">
        <v>334</v>
      </c>
      <c r="E4773" s="277">
        <v>249</v>
      </c>
    </row>
    <row r="4774" spans="1:5" x14ac:dyDescent="0.25">
      <c r="A4774">
        <v>38978</v>
      </c>
      <c r="B4774" t="s">
        <v>11733</v>
      </c>
      <c r="C4774" t="s">
        <v>335</v>
      </c>
      <c r="D4774" t="s">
        <v>334</v>
      </c>
      <c r="E4774" s="277">
        <v>10.210000000000001</v>
      </c>
    </row>
    <row r="4775" spans="1:5" x14ac:dyDescent="0.25">
      <c r="A4775">
        <v>38979</v>
      </c>
      <c r="B4775" t="s">
        <v>11734</v>
      </c>
      <c r="C4775" t="s">
        <v>335</v>
      </c>
      <c r="D4775" t="s">
        <v>334</v>
      </c>
      <c r="E4775" s="277">
        <v>14.12</v>
      </c>
    </row>
    <row r="4776" spans="1:5" x14ac:dyDescent="0.25">
      <c r="A4776">
        <v>38980</v>
      </c>
      <c r="B4776" t="s">
        <v>11735</v>
      </c>
      <c r="C4776" t="s">
        <v>335</v>
      </c>
      <c r="D4776" t="s">
        <v>334</v>
      </c>
      <c r="E4776" s="277">
        <v>18.899999999999999</v>
      </c>
    </row>
    <row r="4777" spans="1:5" x14ac:dyDescent="0.25">
      <c r="A4777">
        <v>38981</v>
      </c>
      <c r="B4777" t="s">
        <v>11736</v>
      </c>
      <c r="C4777" t="s">
        <v>335</v>
      </c>
      <c r="D4777" t="s">
        <v>334</v>
      </c>
      <c r="E4777" s="277">
        <v>27.27</v>
      </c>
    </row>
    <row r="4778" spans="1:5" x14ac:dyDescent="0.25">
      <c r="A4778">
        <v>38982</v>
      </c>
      <c r="B4778" t="s">
        <v>11737</v>
      </c>
      <c r="C4778" t="s">
        <v>335</v>
      </c>
      <c r="D4778" t="s">
        <v>334</v>
      </c>
      <c r="E4778" s="277">
        <v>43.09</v>
      </c>
    </row>
    <row r="4779" spans="1:5" x14ac:dyDescent="0.25">
      <c r="A4779">
        <v>38983</v>
      </c>
      <c r="B4779" t="s">
        <v>11738</v>
      </c>
      <c r="C4779" t="s">
        <v>335</v>
      </c>
      <c r="D4779" t="s">
        <v>334</v>
      </c>
      <c r="E4779" s="277">
        <v>75.819999999999993</v>
      </c>
    </row>
    <row r="4780" spans="1:5" x14ac:dyDescent="0.25">
      <c r="A4780">
        <v>38984</v>
      </c>
      <c r="B4780" t="s">
        <v>11739</v>
      </c>
      <c r="C4780" t="s">
        <v>335</v>
      </c>
      <c r="D4780" t="s">
        <v>334</v>
      </c>
      <c r="E4780" s="277">
        <v>104.22</v>
      </c>
    </row>
    <row r="4781" spans="1:5" x14ac:dyDescent="0.25">
      <c r="A4781">
        <v>38985</v>
      </c>
      <c r="B4781" t="s">
        <v>11740</v>
      </c>
      <c r="C4781" t="s">
        <v>335</v>
      </c>
      <c r="D4781" t="s">
        <v>334</v>
      </c>
      <c r="E4781" s="277">
        <v>179.19</v>
      </c>
    </row>
    <row r="4782" spans="1:5" x14ac:dyDescent="0.25">
      <c r="A4782">
        <v>9836</v>
      </c>
      <c r="B4782" t="s">
        <v>11741</v>
      </c>
      <c r="C4782" t="s">
        <v>335</v>
      </c>
      <c r="D4782" t="s">
        <v>331</v>
      </c>
      <c r="E4782" s="277">
        <v>15.17</v>
      </c>
    </row>
    <row r="4783" spans="1:5" x14ac:dyDescent="0.25">
      <c r="A4783">
        <v>20065</v>
      </c>
      <c r="B4783" t="s">
        <v>11742</v>
      </c>
      <c r="C4783" t="s">
        <v>335</v>
      </c>
      <c r="D4783" t="s">
        <v>332</v>
      </c>
      <c r="E4783" s="277">
        <v>39.65</v>
      </c>
    </row>
    <row r="4784" spans="1:5" x14ac:dyDescent="0.25">
      <c r="A4784">
        <v>9835</v>
      </c>
      <c r="B4784" t="s">
        <v>11743</v>
      </c>
      <c r="C4784" t="s">
        <v>335</v>
      </c>
      <c r="D4784" t="s">
        <v>332</v>
      </c>
      <c r="E4784" s="277">
        <v>6.63</v>
      </c>
    </row>
    <row r="4785" spans="1:5" x14ac:dyDescent="0.25">
      <c r="A4785">
        <v>38032</v>
      </c>
      <c r="B4785" t="s">
        <v>13114</v>
      </c>
      <c r="C4785" t="s">
        <v>335</v>
      </c>
      <c r="D4785" t="s">
        <v>332</v>
      </c>
      <c r="E4785" s="277">
        <v>59.94</v>
      </c>
    </row>
    <row r="4786" spans="1:5" x14ac:dyDescent="0.25">
      <c r="A4786">
        <v>38033</v>
      </c>
      <c r="B4786" t="s">
        <v>13115</v>
      </c>
      <c r="C4786" t="s">
        <v>335</v>
      </c>
      <c r="D4786" t="s">
        <v>332</v>
      </c>
      <c r="E4786" s="277">
        <v>101.89</v>
      </c>
    </row>
    <row r="4787" spans="1:5" x14ac:dyDescent="0.25">
      <c r="A4787">
        <v>38034</v>
      </c>
      <c r="B4787" t="s">
        <v>13116</v>
      </c>
      <c r="C4787" t="s">
        <v>335</v>
      </c>
      <c r="D4787" t="s">
        <v>332</v>
      </c>
      <c r="E4787" s="277">
        <v>159.62</v>
      </c>
    </row>
    <row r="4788" spans="1:5" x14ac:dyDescent="0.25">
      <c r="A4788">
        <v>38035</v>
      </c>
      <c r="B4788" t="s">
        <v>13117</v>
      </c>
      <c r="C4788" t="s">
        <v>335</v>
      </c>
      <c r="D4788" t="s">
        <v>332</v>
      </c>
      <c r="E4788" s="277">
        <v>234.82</v>
      </c>
    </row>
    <row r="4789" spans="1:5" x14ac:dyDescent="0.25">
      <c r="A4789">
        <v>38036</v>
      </c>
      <c r="B4789" t="s">
        <v>13118</v>
      </c>
      <c r="C4789" t="s">
        <v>335</v>
      </c>
      <c r="D4789" t="s">
        <v>332</v>
      </c>
      <c r="E4789" s="277">
        <v>316.33</v>
      </c>
    </row>
    <row r="4790" spans="1:5" x14ac:dyDescent="0.25">
      <c r="A4790">
        <v>38037</v>
      </c>
      <c r="B4790" t="s">
        <v>13119</v>
      </c>
      <c r="C4790" t="s">
        <v>335</v>
      </c>
      <c r="D4790" t="s">
        <v>332</v>
      </c>
      <c r="E4790" s="277">
        <v>417.83</v>
      </c>
    </row>
    <row r="4791" spans="1:5" x14ac:dyDescent="0.25">
      <c r="A4791">
        <v>9850</v>
      </c>
      <c r="B4791" t="s">
        <v>11744</v>
      </c>
      <c r="C4791" t="s">
        <v>335</v>
      </c>
      <c r="D4791" t="s">
        <v>334</v>
      </c>
      <c r="E4791" s="277">
        <v>167.63</v>
      </c>
    </row>
    <row r="4792" spans="1:5" x14ac:dyDescent="0.25">
      <c r="A4792">
        <v>9853</v>
      </c>
      <c r="B4792" t="s">
        <v>11745</v>
      </c>
      <c r="C4792" t="s">
        <v>335</v>
      </c>
      <c r="D4792" t="s">
        <v>334</v>
      </c>
      <c r="E4792" s="277">
        <v>298.10000000000002</v>
      </c>
    </row>
    <row r="4793" spans="1:5" x14ac:dyDescent="0.25">
      <c r="A4793">
        <v>9854</v>
      </c>
      <c r="B4793" t="s">
        <v>11746</v>
      </c>
      <c r="C4793" t="s">
        <v>335</v>
      </c>
      <c r="D4793" t="s">
        <v>334</v>
      </c>
      <c r="E4793" s="277">
        <v>130.61000000000001</v>
      </c>
    </row>
    <row r="4794" spans="1:5" x14ac:dyDescent="0.25">
      <c r="A4794">
        <v>9851</v>
      </c>
      <c r="B4794" t="s">
        <v>11747</v>
      </c>
      <c r="C4794" t="s">
        <v>335</v>
      </c>
      <c r="D4794" t="s">
        <v>334</v>
      </c>
      <c r="E4794" s="277">
        <v>226.48</v>
      </c>
    </row>
    <row r="4795" spans="1:5" x14ac:dyDescent="0.25">
      <c r="A4795">
        <v>9855</v>
      </c>
      <c r="B4795" t="s">
        <v>11748</v>
      </c>
      <c r="C4795" t="s">
        <v>335</v>
      </c>
      <c r="D4795" t="s">
        <v>334</v>
      </c>
      <c r="E4795" s="277">
        <v>378.81</v>
      </c>
    </row>
    <row r="4796" spans="1:5" x14ac:dyDescent="0.25">
      <c r="A4796">
        <v>9825</v>
      </c>
      <c r="B4796" t="s">
        <v>11749</v>
      </c>
      <c r="C4796" t="s">
        <v>335</v>
      </c>
      <c r="D4796" t="s">
        <v>334</v>
      </c>
      <c r="E4796" s="277">
        <v>49.48</v>
      </c>
    </row>
    <row r="4797" spans="1:5" x14ac:dyDescent="0.25">
      <c r="A4797">
        <v>9828</v>
      </c>
      <c r="B4797" t="s">
        <v>11750</v>
      </c>
      <c r="C4797" t="s">
        <v>335</v>
      </c>
      <c r="D4797" t="s">
        <v>334</v>
      </c>
      <c r="E4797" s="277">
        <v>133.16999999999999</v>
      </c>
    </row>
    <row r="4798" spans="1:5" x14ac:dyDescent="0.25">
      <c r="A4798">
        <v>9829</v>
      </c>
      <c r="B4798" t="s">
        <v>11751</v>
      </c>
      <c r="C4798" t="s">
        <v>335</v>
      </c>
      <c r="D4798" t="s">
        <v>334</v>
      </c>
      <c r="E4798" s="277">
        <v>225.69</v>
      </c>
    </row>
    <row r="4799" spans="1:5" x14ac:dyDescent="0.25">
      <c r="A4799">
        <v>9826</v>
      </c>
      <c r="B4799" t="s">
        <v>11752</v>
      </c>
      <c r="C4799" t="s">
        <v>335</v>
      </c>
      <c r="D4799" t="s">
        <v>334</v>
      </c>
      <c r="E4799" s="277">
        <v>343.57</v>
      </c>
    </row>
    <row r="4800" spans="1:5" x14ac:dyDescent="0.25">
      <c r="A4800">
        <v>9827</v>
      </c>
      <c r="B4800" t="s">
        <v>11753</v>
      </c>
      <c r="C4800" t="s">
        <v>335</v>
      </c>
      <c r="D4800" t="s">
        <v>334</v>
      </c>
      <c r="E4800" s="277">
        <v>487.88</v>
      </c>
    </row>
    <row r="4801" spans="1:5" x14ac:dyDescent="0.25">
      <c r="A4801">
        <v>36374</v>
      </c>
      <c r="B4801" t="s">
        <v>11754</v>
      </c>
      <c r="C4801" t="s">
        <v>335</v>
      </c>
      <c r="D4801" t="s">
        <v>334</v>
      </c>
      <c r="E4801" s="277">
        <v>59.31</v>
      </c>
    </row>
    <row r="4802" spans="1:5" x14ac:dyDescent="0.25">
      <c r="A4802">
        <v>36084</v>
      </c>
      <c r="B4802" t="s">
        <v>11755</v>
      </c>
      <c r="C4802" t="s">
        <v>335</v>
      </c>
      <c r="D4802" t="s">
        <v>334</v>
      </c>
      <c r="E4802" s="277">
        <v>17.57</v>
      </c>
    </row>
    <row r="4803" spans="1:5" x14ac:dyDescent="0.25">
      <c r="A4803">
        <v>36373</v>
      </c>
      <c r="B4803" t="s">
        <v>11756</v>
      </c>
      <c r="C4803" t="s">
        <v>335</v>
      </c>
      <c r="D4803" t="s">
        <v>334</v>
      </c>
      <c r="E4803" s="277">
        <v>36.49</v>
      </c>
    </row>
    <row r="4804" spans="1:5" x14ac:dyDescent="0.25">
      <c r="A4804">
        <v>36377</v>
      </c>
      <c r="B4804" t="s">
        <v>11757</v>
      </c>
      <c r="C4804" t="s">
        <v>335</v>
      </c>
      <c r="D4804" t="s">
        <v>334</v>
      </c>
      <c r="E4804" s="277">
        <v>71.14</v>
      </c>
    </row>
    <row r="4805" spans="1:5" x14ac:dyDescent="0.25">
      <c r="A4805">
        <v>36375</v>
      </c>
      <c r="B4805" t="s">
        <v>11758</v>
      </c>
      <c r="C4805" t="s">
        <v>335</v>
      </c>
      <c r="D4805" t="s">
        <v>334</v>
      </c>
      <c r="E4805" s="277">
        <v>21.68</v>
      </c>
    </row>
    <row r="4806" spans="1:5" x14ac:dyDescent="0.25">
      <c r="A4806">
        <v>36376</v>
      </c>
      <c r="B4806" t="s">
        <v>11759</v>
      </c>
      <c r="C4806" t="s">
        <v>335</v>
      </c>
      <c r="D4806" t="s">
        <v>334</v>
      </c>
      <c r="E4806" s="277">
        <v>42.58</v>
      </c>
    </row>
    <row r="4807" spans="1:5" x14ac:dyDescent="0.25">
      <c r="A4807">
        <v>36380</v>
      </c>
      <c r="B4807" t="s">
        <v>11760</v>
      </c>
      <c r="C4807" t="s">
        <v>335</v>
      </c>
      <c r="D4807" t="s">
        <v>334</v>
      </c>
      <c r="E4807" s="277">
        <v>88.95</v>
      </c>
    </row>
    <row r="4808" spans="1:5" x14ac:dyDescent="0.25">
      <c r="A4808">
        <v>36378</v>
      </c>
      <c r="B4808" t="s">
        <v>11761</v>
      </c>
      <c r="C4808" t="s">
        <v>335</v>
      </c>
      <c r="D4808" t="s">
        <v>334</v>
      </c>
      <c r="E4808" s="277">
        <v>26.65</v>
      </c>
    </row>
    <row r="4809" spans="1:5" x14ac:dyDescent="0.25">
      <c r="A4809">
        <v>36379</v>
      </c>
      <c r="B4809" t="s">
        <v>11762</v>
      </c>
      <c r="C4809" t="s">
        <v>335</v>
      </c>
      <c r="D4809" t="s">
        <v>334</v>
      </c>
      <c r="E4809" s="277">
        <v>53.73</v>
      </c>
    </row>
    <row r="4810" spans="1:5" x14ac:dyDescent="0.25">
      <c r="A4810">
        <v>9859</v>
      </c>
      <c r="B4810" t="s">
        <v>11763</v>
      </c>
      <c r="C4810" t="s">
        <v>335</v>
      </c>
      <c r="D4810" t="s">
        <v>332</v>
      </c>
      <c r="E4810" s="277">
        <v>12.43</v>
      </c>
    </row>
    <row r="4811" spans="1:5" x14ac:dyDescent="0.25">
      <c r="A4811">
        <v>9838</v>
      </c>
      <c r="B4811" t="s">
        <v>11764</v>
      </c>
      <c r="C4811" t="s">
        <v>335</v>
      </c>
      <c r="D4811" t="s">
        <v>332</v>
      </c>
      <c r="E4811" s="277">
        <v>10.94</v>
      </c>
    </row>
    <row r="4812" spans="1:5" x14ac:dyDescent="0.25">
      <c r="A4812">
        <v>9837</v>
      </c>
      <c r="B4812" t="s">
        <v>11765</v>
      </c>
      <c r="C4812" t="s">
        <v>335</v>
      </c>
      <c r="D4812" t="s">
        <v>332</v>
      </c>
      <c r="E4812" s="277">
        <v>14.36</v>
      </c>
    </row>
    <row r="4813" spans="1:5" x14ac:dyDescent="0.25">
      <c r="A4813">
        <v>44315</v>
      </c>
      <c r="B4813" t="s">
        <v>13120</v>
      </c>
      <c r="C4813" t="s">
        <v>335</v>
      </c>
      <c r="D4813" t="s">
        <v>332</v>
      </c>
      <c r="E4813" s="277">
        <v>59.39</v>
      </c>
    </row>
    <row r="4814" spans="1:5" x14ac:dyDescent="0.25">
      <c r="A4814">
        <v>9863</v>
      </c>
      <c r="B4814" t="s">
        <v>11766</v>
      </c>
      <c r="C4814" t="s">
        <v>335</v>
      </c>
      <c r="D4814" t="s">
        <v>332</v>
      </c>
      <c r="E4814" s="277">
        <v>75.14</v>
      </c>
    </row>
    <row r="4815" spans="1:5" x14ac:dyDescent="0.25">
      <c r="A4815">
        <v>9860</v>
      </c>
      <c r="B4815" t="s">
        <v>11767</v>
      </c>
      <c r="C4815" t="s">
        <v>335</v>
      </c>
      <c r="D4815" t="s">
        <v>332</v>
      </c>
      <c r="E4815" s="277">
        <v>54.85</v>
      </c>
    </row>
    <row r="4816" spans="1:5" x14ac:dyDescent="0.25">
      <c r="A4816">
        <v>9862</v>
      </c>
      <c r="B4816" t="s">
        <v>11768</v>
      </c>
      <c r="C4816" t="s">
        <v>335</v>
      </c>
      <c r="D4816" t="s">
        <v>332</v>
      </c>
      <c r="E4816" s="277">
        <v>38.33</v>
      </c>
    </row>
    <row r="4817" spans="1:5" x14ac:dyDescent="0.25">
      <c r="A4817">
        <v>9861</v>
      </c>
      <c r="B4817" t="s">
        <v>11769</v>
      </c>
      <c r="C4817" t="s">
        <v>335</v>
      </c>
      <c r="D4817" t="s">
        <v>332</v>
      </c>
      <c r="E4817" s="277">
        <v>30.1</v>
      </c>
    </row>
    <row r="4818" spans="1:5" x14ac:dyDescent="0.25">
      <c r="A4818">
        <v>9856</v>
      </c>
      <c r="B4818" t="s">
        <v>11770</v>
      </c>
      <c r="C4818" t="s">
        <v>335</v>
      </c>
      <c r="D4818" t="s">
        <v>332</v>
      </c>
      <c r="E4818" s="277">
        <v>9.7100000000000009</v>
      </c>
    </row>
    <row r="4819" spans="1:5" x14ac:dyDescent="0.25">
      <c r="A4819">
        <v>9866</v>
      </c>
      <c r="B4819" t="s">
        <v>11771</v>
      </c>
      <c r="C4819" t="s">
        <v>335</v>
      </c>
      <c r="D4819" t="s">
        <v>332</v>
      </c>
      <c r="E4819" s="277">
        <v>25.98</v>
      </c>
    </row>
    <row r="4820" spans="1:5" x14ac:dyDescent="0.25">
      <c r="A4820">
        <v>9841</v>
      </c>
      <c r="B4820" t="s">
        <v>13121</v>
      </c>
      <c r="C4820" t="s">
        <v>335</v>
      </c>
      <c r="D4820" t="s">
        <v>332</v>
      </c>
      <c r="E4820" s="277">
        <v>28.57</v>
      </c>
    </row>
    <row r="4821" spans="1:5" x14ac:dyDescent="0.25">
      <c r="A4821">
        <v>9840</v>
      </c>
      <c r="B4821" t="s">
        <v>13122</v>
      </c>
      <c r="C4821" t="s">
        <v>335</v>
      </c>
      <c r="D4821" t="s">
        <v>332</v>
      </c>
      <c r="E4821" s="277">
        <v>60.34</v>
      </c>
    </row>
    <row r="4822" spans="1:5" x14ac:dyDescent="0.25">
      <c r="A4822">
        <v>20067</v>
      </c>
      <c r="B4822" t="s">
        <v>13123</v>
      </c>
      <c r="C4822" t="s">
        <v>335</v>
      </c>
      <c r="D4822" t="s">
        <v>332</v>
      </c>
      <c r="E4822" s="277">
        <v>9.26</v>
      </c>
    </row>
    <row r="4823" spans="1:5" x14ac:dyDescent="0.25">
      <c r="A4823">
        <v>20068</v>
      </c>
      <c r="B4823" t="s">
        <v>13124</v>
      </c>
      <c r="C4823" t="s">
        <v>335</v>
      </c>
      <c r="D4823" t="s">
        <v>332</v>
      </c>
      <c r="E4823" s="277">
        <v>13.05</v>
      </c>
    </row>
    <row r="4824" spans="1:5" x14ac:dyDescent="0.25">
      <c r="A4824">
        <v>9839</v>
      </c>
      <c r="B4824" t="s">
        <v>13125</v>
      </c>
      <c r="C4824" t="s">
        <v>335</v>
      </c>
      <c r="D4824" t="s">
        <v>332</v>
      </c>
      <c r="E4824" s="277">
        <v>23.66</v>
      </c>
    </row>
    <row r="4825" spans="1:5" x14ac:dyDescent="0.25">
      <c r="A4825">
        <v>9870</v>
      </c>
      <c r="B4825" t="s">
        <v>13126</v>
      </c>
      <c r="C4825" t="s">
        <v>335</v>
      </c>
      <c r="D4825" t="s">
        <v>332</v>
      </c>
      <c r="E4825" s="277">
        <v>112.07</v>
      </c>
    </row>
    <row r="4826" spans="1:5" x14ac:dyDescent="0.25">
      <c r="A4826">
        <v>9867</v>
      </c>
      <c r="B4826" t="s">
        <v>13127</v>
      </c>
      <c r="C4826" t="s">
        <v>335</v>
      </c>
      <c r="D4826" t="s">
        <v>332</v>
      </c>
      <c r="E4826" s="277">
        <v>4.5</v>
      </c>
    </row>
    <row r="4827" spans="1:5" x14ac:dyDescent="0.25">
      <c r="A4827">
        <v>9868</v>
      </c>
      <c r="B4827" t="s">
        <v>13128</v>
      </c>
      <c r="C4827" t="s">
        <v>335</v>
      </c>
      <c r="D4827" t="s">
        <v>331</v>
      </c>
      <c r="E4827" s="277">
        <v>5.08</v>
      </c>
    </row>
    <row r="4828" spans="1:5" x14ac:dyDescent="0.25">
      <c r="A4828">
        <v>9869</v>
      </c>
      <c r="B4828" t="s">
        <v>13129</v>
      </c>
      <c r="C4828" t="s">
        <v>335</v>
      </c>
      <c r="D4828" t="s">
        <v>332</v>
      </c>
      <c r="E4828" s="277">
        <v>10.96</v>
      </c>
    </row>
    <row r="4829" spans="1:5" x14ac:dyDescent="0.25">
      <c r="A4829">
        <v>9874</v>
      </c>
      <c r="B4829" t="s">
        <v>13130</v>
      </c>
      <c r="C4829" t="s">
        <v>335</v>
      </c>
      <c r="D4829" t="s">
        <v>332</v>
      </c>
      <c r="E4829" s="277">
        <v>17.21</v>
      </c>
    </row>
    <row r="4830" spans="1:5" x14ac:dyDescent="0.25">
      <c r="A4830">
        <v>9875</v>
      </c>
      <c r="B4830" t="s">
        <v>13131</v>
      </c>
      <c r="C4830" t="s">
        <v>335</v>
      </c>
      <c r="D4830" t="s">
        <v>332</v>
      </c>
      <c r="E4830" s="277">
        <v>18.88</v>
      </c>
    </row>
    <row r="4831" spans="1:5" x14ac:dyDescent="0.25">
      <c r="A4831">
        <v>9873</v>
      </c>
      <c r="B4831" t="s">
        <v>13132</v>
      </c>
      <c r="C4831" t="s">
        <v>335</v>
      </c>
      <c r="D4831" t="s">
        <v>332</v>
      </c>
      <c r="E4831" s="277">
        <v>31.07</v>
      </c>
    </row>
    <row r="4832" spans="1:5" x14ac:dyDescent="0.25">
      <c r="A4832">
        <v>9871</v>
      </c>
      <c r="B4832" t="s">
        <v>13133</v>
      </c>
      <c r="C4832" t="s">
        <v>335</v>
      </c>
      <c r="D4832" t="s">
        <v>332</v>
      </c>
      <c r="E4832" s="277">
        <v>51.48</v>
      </c>
    </row>
    <row r="4833" spans="1:5" x14ac:dyDescent="0.25">
      <c r="A4833">
        <v>9872</v>
      </c>
      <c r="B4833" t="s">
        <v>13134</v>
      </c>
      <c r="C4833" t="s">
        <v>335</v>
      </c>
      <c r="D4833" t="s">
        <v>332</v>
      </c>
      <c r="E4833" s="277">
        <v>71.61</v>
      </c>
    </row>
    <row r="4834" spans="1:5" x14ac:dyDescent="0.25">
      <c r="A4834">
        <v>7667</v>
      </c>
      <c r="B4834" t="s">
        <v>11772</v>
      </c>
      <c r="C4834" t="s">
        <v>335</v>
      </c>
      <c r="D4834" t="s">
        <v>334</v>
      </c>
      <c r="E4834" s="278">
        <v>3394.79</v>
      </c>
    </row>
    <row r="4835" spans="1:5" x14ac:dyDescent="0.25">
      <c r="A4835">
        <v>7660</v>
      </c>
      <c r="B4835" t="s">
        <v>11773</v>
      </c>
      <c r="C4835" t="s">
        <v>335</v>
      </c>
      <c r="D4835" t="s">
        <v>334</v>
      </c>
      <c r="E4835" s="278">
        <v>4327.55</v>
      </c>
    </row>
    <row r="4836" spans="1:5" x14ac:dyDescent="0.25">
      <c r="A4836">
        <v>7676</v>
      </c>
      <c r="B4836" t="s">
        <v>11774</v>
      </c>
      <c r="C4836" t="s">
        <v>335</v>
      </c>
      <c r="D4836" t="s">
        <v>334</v>
      </c>
      <c r="E4836" s="278">
        <v>4377.01</v>
      </c>
    </row>
    <row r="4837" spans="1:5" x14ac:dyDescent="0.25">
      <c r="A4837">
        <v>12426</v>
      </c>
      <c r="B4837" t="s">
        <v>11775</v>
      </c>
      <c r="C4837" t="s">
        <v>330</v>
      </c>
      <c r="D4837" t="s">
        <v>334</v>
      </c>
      <c r="E4837" s="277">
        <v>47.61</v>
      </c>
    </row>
    <row r="4838" spans="1:5" x14ac:dyDescent="0.25">
      <c r="A4838">
        <v>12425</v>
      </c>
      <c r="B4838" t="s">
        <v>11776</v>
      </c>
      <c r="C4838" t="s">
        <v>330</v>
      </c>
      <c r="D4838" t="s">
        <v>334</v>
      </c>
      <c r="E4838" s="277">
        <v>65.41</v>
      </c>
    </row>
    <row r="4839" spans="1:5" x14ac:dyDescent="0.25">
      <c r="A4839">
        <v>12427</v>
      </c>
      <c r="B4839" t="s">
        <v>11777</v>
      </c>
      <c r="C4839" t="s">
        <v>330</v>
      </c>
      <c r="D4839" t="s">
        <v>334</v>
      </c>
      <c r="E4839" s="277">
        <v>271.51</v>
      </c>
    </row>
    <row r="4840" spans="1:5" x14ac:dyDescent="0.25">
      <c r="A4840">
        <v>12428</v>
      </c>
      <c r="B4840" t="s">
        <v>11778</v>
      </c>
      <c r="C4840" t="s">
        <v>330</v>
      </c>
      <c r="D4840" t="s">
        <v>334</v>
      </c>
      <c r="E4840" s="277">
        <v>174.27</v>
      </c>
    </row>
    <row r="4841" spans="1:5" x14ac:dyDescent="0.25">
      <c r="A4841">
        <v>12430</v>
      </c>
      <c r="B4841" t="s">
        <v>11779</v>
      </c>
      <c r="C4841" t="s">
        <v>330</v>
      </c>
      <c r="D4841" t="s">
        <v>334</v>
      </c>
      <c r="E4841" s="277">
        <v>58.37</v>
      </c>
    </row>
    <row r="4842" spans="1:5" x14ac:dyDescent="0.25">
      <c r="A4842">
        <v>12429</v>
      </c>
      <c r="B4842" t="s">
        <v>11780</v>
      </c>
      <c r="C4842" t="s">
        <v>330</v>
      </c>
      <c r="D4842" t="s">
        <v>334</v>
      </c>
      <c r="E4842" s="277">
        <v>439.04</v>
      </c>
    </row>
    <row r="4843" spans="1:5" x14ac:dyDescent="0.25">
      <c r="A4843">
        <v>12431</v>
      </c>
      <c r="B4843" t="s">
        <v>11781</v>
      </c>
      <c r="C4843" t="s">
        <v>330</v>
      </c>
      <c r="D4843" t="s">
        <v>334</v>
      </c>
      <c r="E4843" s="277">
        <v>747.17</v>
      </c>
    </row>
    <row r="4844" spans="1:5" x14ac:dyDescent="0.25">
      <c r="A4844">
        <v>12432</v>
      </c>
      <c r="B4844" t="s">
        <v>11782</v>
      </c>
      <c r="C4844" t="s">
        <v>330</v>
      </c>
      <c r="D4844" t="s">
        <v>334</v>
      </c>
      <c r="E4844" s="277">
        <v>153.66999999999999</v>
      </c>
    </row>
    <row r="4845" spans="1:5" x14ac:dyDescent="0.25">
      <c r="A4845">
        <v>12434</v>
      </c>
      <c r="B4845" t="s">
        <v>11783</v>
      </c>
      <c r="C4845" t="s">
        <v>330</v>
      </c>
      <c r="D4845" t="s">
        <v>334</v>
      </c>
      <c r="E4845" s="277">
        <v>50.07</v>
      </c>
    </row>
    <row r="4846" spans="1:5" x14ac:dyDescent="0.25">
      <c r="A4846">
        <v>12433</v>
      </c>
      <c r="B4846" t="s">
        <v>11784</v>
      </c>
      <c r="C4846" t="s">
        <v>330</v>
      </c>
      <c r="D4846" t="s">
        <v>334</v>
      </c>
      <c r="E4846" s="277">
        <v>97.83</v>
      </c>
    </row>
    <row r="4847" spans="1:5" x14ac:dyDescent="0.25">
      <c r="A4847">
        <v>12435</v>
      </c>
      <c r="B4847" t="s">
        <v>11785</v>
      </c>
      <c r="C4847" t="s">
        <v>330</v>
      </c>
      <c r="D4847" t="s">
        <v>334</v>
      </c>
      <c r="E4847" s="277">
        <v>302.75</v>
      </c>
    </row>
    <row r="4848" spans="1:5" x14ac:dyDescent="0.25">
      <c r="A4848">
        <v>12437</v>
      </c>
      <c r="B4848" t="s">
        <v>11786</v>
      </c>
      <c r="C4848" t="s">
        <v>330</v>
      </c>
      <c r="D4848" t="s">
        <v>334</v>
      </c>
      <c r="E4848" s="277">
        <v>244.51</v>
      </c>
    </row>
    <row r="4849" spans="1:5" x14ac:dyDescent="0.25">
      <c r="A4849">
        <v>12439</v>
      </c>
      <c r="B4849" t="s">
        <v>11787</v>
      </c>
      <c r="C4849" t="s">
        <v>330</v>
      </c>
      <c r="D4849" t="s">
        <v>334</v>
      </c>
      <c r="E4849" s="277">
        <v>78.47</v>
      </c>
    </row>
    <row r="4850" spans="1:5" x14ac:dyDescent="0.25">
      <c r="A4850">
        <v>12438</v>
      </c>
      <c r="B4850" t="s">
        <v>11788</v>
      </c>
      <c r="C4850" t="s">
        <v>330</v>
      </c>
      <c r="D4850" t="s">
        <v>334</v>
      </c>
      <c r="E4850" s="277">
        <v>442.49</v>
      </c>
    </row>
    <row r="4851" spans="1:5" x14ac:dyDescent="0.25">
      <c r="A4851">
        <v>12436</v>
      </c>
      <c r="B4851" t="s">
        <v>11789</v>
      </c>
      <c r="C4851" t="s">
        <v>330</v>
      </c>
      <c r="D4851" t="s">
        <v>334</v>
      </c>
      <c r="E4851" s="277">
        <v>558.95000000000005</v>
      </c>
    </row>
    <row r="4852" spans="1:5" x14ac:dyDescent="0.25">
      <c r="A4852">
        <v>36357</v>
      </c>
      <c r="B4852" t="s">
        <v>11790</v>
      </c>
      <c r="C4852" t="s">
        <v>330</v>
      </c>
      <c r="D4852" t="s">
        <v>334</v>
      </c>
      <c r="E4852" s="277">
        <v>137.51</v>
      </c>
    </row>
    <row r="4853" spans="1:5" x14ac:dyDescent="0.25">
      <c r="A4853">
        <v>12424</v>
      </c>
      <c r="B4853" t="s">
        <v>11791</v>
      </c>
      <c r="C4853" t="s">
        <v>330</v>
      </c>
      <c r="D4853" t="s">
        <v>334</v>
      </c>
      <c r="E4853" s="277">
        <v>100.72</v>
      </c>
    </row>
    <row r="4854" spans="1:5" x14ac:dyDescent="0.25">
      <c r="A4854">
        <v>12440</v>
      </c>
      <c r="B4854" t="s">
        <v>11792</v>
      </c>
      <c r="C4854" t="s">
        <v>330</v>
      </c>
      <c r="D4854" t="s">
        <v>334</v>
      </c>
      <c r="E4854" s="277">
        <v>97.35</v>
      </c>
    </row>
    <row r="4855" spans="1:5" x14ac:dyDescent="0.25">
      <c r="A4855">
        <v>9884</v>
      </c>
      <c r="B4855" t="s">
        <v>11793</v>
      </c>
      <c r="C4855" t="s">
        <v>330</v>
      </c>
      <c r="D4855" t="s">
        <v>334</v>
      </c>
      <c r="E4855" s="277">
        <v>72.62</v>
      </c>
    </row>
    <row r="4856" spans="1:5" x14ac:dyDescent="0.25">
      <c r="A4856">
        <v>9888</v>
      </c>
      <c r="B4856" t="s">
        <v>11794</v>
      </c>
      <c r="C4856" t="s">
        <v>330</v>
      </c>
      <c r="D4856" t="s">
        <v>334</v>
      </c>
      <c r="E4856" s="277">
        <v>58.34</v>
      </c>
    </row>
    <row r="4857" spans="1:5" x14ac:dyDescent="0.25">
      <c r="A4857">
        <v>9883</v>
      </c>
      <c r="B4857" t="s">
        <v>11795</v>
      </c>
      <c r="C4857" t="s">
        <v>330</v>
      </c>
      <c r="D4857" t="s">
        <v>334</v>
      </c>
      <c r="E4857" s="277">
        <v>25.46</v>
      </c>
    </row>
    <row r="4858" spans="1:5" x14ac:dyDescent="0.25">
      <c r="A4858">
        <v>9886</v>
      </c>
      <c r="B4858" t="s">
        <v>11796</v>
      </c>
      <c r="C4858" t="s">
        <v>330</v>
      </c>
      <c r="D4858" t="s">
        <v>334</v>
      </c>
      <c r="E4858" s="277">
        <v>34.869999999999997</v>
      </c>
    </row>
    <row r="4859" spans="1:5" x14ac:dyDescent="0.25">
      <c r="A4859">
        <v>9889</v>
      </c>
      <c r="B4859" t="s">
        <v>11797</v>
      </c>
      <c r="C4859" t="s">
        <v>330</v>
      </c>
      <c r="D4859" t="s">
        <v>334</v>
      </c>
      <c r="E4859" s="277">
        <v>176.67</v>
      </c>
    </row>
    <row r="4860" spans="1:5" x14ac:dyDescent="0.25">
      <c r="A4860">
        <v>9887</v>
      </c>
      <c r="B4860" t="s">
        <v>11798</v>
      </c>
      <c r="C4860" t="s">
        <v>330</v>
      </c>
      <c r="D4860" t="s">
        <v>334</v>
      </c>
      <c r="E4860" s="277">
        <v>106.78</v>
      </c>
    </row>
    <row r="4861" spans="1:5" x14ac:dyDescent="0.25">
      <c r="A4861">
        <v>9885</v>
      </c>
      <c r="B4861" t="s">
        <v>11799</v>
      </c>
      <c r="C4861" t="s">
        <v>330</v>
      </c>
      <c r="D4861" t="s">
        <v>334</v>
      </c>
      <c r="E4861" s="277">
        <v>33.71</v>
      </c>
    </row>
    <row r="4862" spans="1:5" x14ac:dyDescent="0.25">
      <c r="A4862">
        <v>9890</v>
      </c>
      <c r="B4862" t="s">
        <v>11800</v>
      </c>
      <c r="C4862" t="s">
        <v>330</v>
      </c>
      <c r="D4862" t="s">
        <v>334</v>
      </c>
      <c r="E4862" s="277">
        <v>273.7</v>
      </c>
    </row>
    <row r="4863" spans="1:5" x14ac:dyDescent="0.25">
      <c r="A4863">
        <v>9891</v>
      </c>
      <c r="B4863" t="s">
        <v>11801</v>
      </c>
      <c r="C4863" t="s">
        <v>330</v>
      </c>
      <c r="D4863" t="s">
        <v>334</v>
      </c>
      <c r="E4863" s="277">
        <v>384.23</v>
      </c>
    </row>
    <row r="4864" spans="1:5" x14ac:dyDescent="0.25">
      <c r="A4864">
        <v>39292</v>
      </c>
      <c r="B4864" t="s">
        <v>11802</v>
      </c>
      <c r="C4864" t="s">
        <v>330</v>
      </c>
      <c r="D4864" t="s">
        <v>334</v>
      </c>
      <c r="E4864" s="277">
        <v>8.76</v>
      </c>
    </row>
    <row r="4865" spans="1:5" x14ac:dyDescent="0.25">
      <c r="A4865">
        <v>39293</v>
      </c>
      <c r="B4865" t="s">
        <v>11803</v>
      </c>
      <c r="C4865" t="s">
        <v>330</v>
      </c>
      <c r="D4865" t="s">
        <v>334</v>
      </c>
      <c r="E4865" s="277">
        <v>14.14</v>
      </c>
    </row>
    <row r="4866" spans="1:5" x14ac:dyDescent="0.25">
      <c r="A4866">
        <v>39294</v>
      </c>
      <c r="B4866" t="s">
        <v>11804</v>
      </c>
      <c r="C4866" t="s">
        <v>330</v>
      </c>
      <c r="D4866" t="s">
        <v>334</v>
      </c>
      <c r="E4866" s="277">
        <v>14.14</v>
      </c>
    </row>
    <row r="4867" spans="1:5" x14ac:dyDescent="0.25">
      <c r="A4867">
        <v>39295</v>
      </c>
      <c r="B4867" t="s">
        <v>11805</v>
      </c>
      <c r="C4867" t="s">
        <v>330</v>
      </c>
      <c r="D4867" t="s">
        <v>334</v>
      </c>
      <c r="E4867" s="277">
        <v>24.12</v>
      </c>
    </row>
    <row r="4868" spans="1:5" x14ac:dyDescent="0.25">
      <c r="A4868">
        <v>36313</v>
      </c>
      <c r="B4868" t="s">
        <v>13135</v>
      </c>
      <c r="C4868" t="s">
        <v>330</v>
      </c>
      <c r="D4868" t="s">
        <v>334</v>
      </c>
      <c r="E4868" s="277">
        <v>14.39</v>
      </c>
    </row>
    <row r="4869" spans="1:5" x14ac:dyDescent="0.25">
      <c r="A4869">
        <v>36316</v>
      </c>
      <c r="B4869" t="s">
        <v>13136</v>
      </c>
      <c r="C4869" t="s">
        <v>330</v>
      </c>
      <c r="D4869" t="s">
        <v>334</v>
      </c>
      <c r="E4869" s="277">
        <v>22.41</v>
      </c>
    </row>
    <row r="4870" spans="1:5" x14ac:dyDescent="0.25">
      <c r="A4870">
        <v>64</v>
      </c>
      <c r="B4870" t="s">
        <v>11806</v>
      </c>
      <c r="C4870" t="s">
        <v>330</v>
      </c>
      <c r="D4870" t="s">
        <v>334</v>
      </c>
      <c r="E4870" s="277">
        <v>4.66</v>
      </c>
    </row>
    <row r="4871" spans="1:5" x14ac:dyDescent="0.25">
      <c r="A4871">
        <v>37423</v>
      </c>
      <c r="B4871" t="s">
        <v>11807</v>
      </c>
      <c r="C4871" t="s">
        <v>330</v>
      </c>
      <c r="D4871" t="s">
        <v>334</v>
      </c>
      <c r="E4871" s="277">
        <v>11.51</v>
      </c>
    </row>
    <row r="4872" spans="1:5" x14ac:dyDescent="0.25">
      <c r="A4872">
        <v>39296</v>
      </c>
      <c r="B4872" t="s">
        <v>11808</v>
      </c>
      <c r="C4872" t="s">
        <v>330</v>
      </c>
      <c r="D4872" t="s">
        <v>334</v>
      </c>
      <c r="E4872" s="277">
        <v>6.77</v>
      </c>
    </row>
    <row r="4873" spans="1:5" x14ac:dyDescent="0.25">
      <c r="A4873">
        <v>39297</v>
      </c>
      <c r="B4873" t="s">
        <v>11809</v>
      </c>
      <c r="C4873" t="s">
        <v>330</v>
      </c>
      <c r="D4873" t="s">
        <v>334</v>
      </c>
      <c r="E4873" s="277">
        <v>9.68</v>
      </c>
    </row>
    <row r="4874" spans="1:5" x14ac:dyDescent="0.25">
      <c r="A4874">
        <v>39298</v>
      </c>
      <c r="B4874" t="s">
        <v>11810</v>
      </c>
      <c r="C4874" t="s">
        <v>330</v>
      </c>
      <c r="D4874" t="s">
        <v>334</v>
      </c>
      <c r="E4874" s="277">
        <v>17.05</v>
      </c>
    </row>
    <row r="4875" spans="1:5" x14ac:dyDescent="0.25">
      <c r="A4875">
        <v>39299</v>
      </c>
      <c r="B4875" t="s">
        <v>11811</v>
      </c>
      <c r="C4875" t="s">
        <v>330</v>
      </c>
      <c r="D4875" t="s">
        <v>334</v>
      </c>
      <c r="E4875" s="277">
        <v>29.02</v>
      </c>
    </row>
    <row r="4876" spans="1:5" x14ac:dyDescent="0.25">
      <c r="A4876">
        <v>9892</v>
      </c>
      <c r="B4876" t="s">
        <v>11812</v>
      </c>
      <c r="C4876" t="s">
        <v>330</v>
      </c>
      <c r="D4876" t="s">
        <v>332</v>
      </c>
      <c r="E4876" s="277">
        <v>8.24</v>
      </c>
    </row>
    <row r="4877" spans="1:5" x14ac:dyDescent="0.25">
      <c r="A4877">
        <v>9901</v>
      </c>
      <c r="B4877" t="s">
        <v>11813</v>
      </c>
      <c r="C4877" t="s">
        <v>330</v>
      </c>
      <c r="D4877" t="s">
        <v>332</v>
      </c>
      <c r="E4877" s="277">
        <v>39.89</v>
      </c>
    </row>
    <row r="4878" spans="1:5" x14ac:dyDescent="0.25">
      <c r="A4878">
        <v>9900</v>
      </c>
      <c r="B4878" t="s">
        <v>11814</v>
      </c>
      <c r="C4878" t="s">
        <v>330</v>
      </c>
      <c r="D4878" t="s">
        <v>332</v>
      </c>
      <c r="E4878" s="277">
        <v>23.11</v>
      </c>
    </row>
    <row r="4879" spans="1:5" x14ac:dyDescent="0.25">
      <c r="A4879">
        <v>9899</v>
      </c>
      <c r="B4879" t="s">
        <v>11815</v>
      </c>
      <c r="C4879" t="s">
        <v>330</v>
      </c>
      <c r="D4879" t="s">
        <v>332</v>
      </c>
      <c r="E4879" s="277">
        <v>10.36</v>
      </c>
    </row>
    <row r="4880" spans="1:5" x14ac:dyDescent="0.25">
      <c r="A4880">
        <v>9908</v>
      </c>
      <c r="B4880" t="s">
        <v>11816</v>
      </c>
      <c r="C4880" t="s">
        <v>330</v>
      </c>
      <c r="D4880" t="s">
        <v>332</v>
      </c>
      <c r="E4880" s="277">
        <v>465.91</v>
      </c>
    </row>
    <row r="4881" spans="1:5" x14ac:dyDescent="0.25">
      <c r="A4881">
        <v>9905</v>
      </c>
      <c r="B4881" t="s">
        <v>11817</v>
      </c>
      <c r="C4881" t="s">
        <v>330</v>
      </c>
      <c r="D4881" t="s">
        <v>332</v>
      </c>
      <c r="E4881" s="277">
        <v>8.11</v>
      </c>
    </row>
    <row r="4882" spans="1:5" x14ac:dyDescent="0.25">
      <c r="A4882">
        <v>9906</v>
      </c>
      <c r="B4882" t="s">
        <v>11818</v>
      </c>
      <c r="C4882" t="s">
        <v>330</v>
      </c>
      <c r="D4882" t="s">
        <v>332</v>
      </c>
      <c r="E4882" s="277">
        <v>9.77</v>
      </c>
    </row>
    <row r="4883" spans="1:5" x14ac:dyDescent="0.25">
      <c r="A4883">
        <v>9895</v>
      </c>
      <c r="B4883" t="s">
        <v>11819</v>
      </c>
      <c r="C4883" t="s">
        <v>330</v>
      </c>
      <c r="D4883" t="s">
        <v>332</v>
      </c>
      <c r="E4883" s="277">
        <v>16.46</v>
      </c>
    </row>
    <row r="4884" spans="1:5" x14ac:dyDescent="0.25">
      <c r="A4884">
        <v>9894</v>
      </c>
      <c r="B4884" t="s">
        <v>11820</v>
      </c>
      <c r="C4884" t="s">
        <v>330</v>
      </c>
      <c r="D4884" t="s">
        <v>332</v>
      </c>
      <c r="E4884" s="277">
        <v>31.66</v>
      </c>
    </row>
    <row r="4885" spans="1:5" x14ac:dyDescent="0.25">
      <c r="A4885">
        <v>9897</v>
      </c>
      <c r="B4885" t="s">
        <v>11821</v>
      </c>
      <c r="C4885" t="s">
        <v>330</v>
      </c>
      <c r="D4885" t="s">
        <v>332</v>
      </c>
      <c r="E4885" s="277">
        <v>33.799999999999997</v>
      </c>
    </row>
    <row r="4886" spans="1:5" x14ac:dyDescent="0.25">
      <c r="A4886">
        <v>9910</v>
      </c>
      <c r="B4886" t="s">
        <v>11822</v>
      </c>
      <c r="C4886" t="s">
        <v>330</v>
      </c>
      <c r="D4886" t="s">
        <v>332</v>
      </c>
      <c r="E4886" s="277">
        <v>87.94</v>
      </c>
    </row>
    <row r="4887" spans="1:5" x14ac:dyDescent="0.25">
      <c r="A4887">
        <v>9909</v>
      </c>
      <c r="B4887" t="s">
        <v>11823</v>
      </c>
      <c r="C4887" t="s">
        <v>330</v>
      </c>
      <c r="D4887" t="s">
        <v>332</v>
      </c>
      <c r="E4887" s="277">
        <v>179.11</v>
      </c>
    </row>
    <row r="4888" spans="1:5" x14ac:dyDescent="0.25">
      <c r="A4888">
        <v>9907</v>
      </c>
      <c r="B4888" t="s">
        <v>11824</v>
      </c>
      <c r="C4888" t="s">
        <v>330</v>
      </c>
      <c r="D4888" t="s">
        <v>332</v>
      </c>
      <c r="E4888" s="277">
        <v>211.47</v>
      </c>
    </row>
    <row r="4889" spans="1:5" x14ac:dyDescent="0.25">
      <c r="A4889">
        <v>20973</v>
      </c>
      <c r="B4889" t="s">
        <v>11825</v>
      </c>
      <c r="C4889" t="s">
        <v>330</v>
      </c>
      <c r="D4889" t="s">
        <v>334</v>
      </c>
      <c r="E4889" s="277">
        <v>176.37</v>
      </c>
    </row>
    <row r="4890" spans="1:5" x14ac:dyDescent="0.25">
      <c r="A4890">
        <v>20974</v>
      </c>
      <c r="B4890" t="s">
        <v>11826</v>
      </c>
      <c r="C4890" t="s">
        <v>330</v>
      </c>
      <c r="D4890" t="s">
        <v>334</v>
      </c>
      <c r="E4890" s="277">
        <v>252.34</v>
      </c>
    </row>
    <row r="4891" spans="1:5" x14ac:dyDescent="0.25">
      <c r="A4891">
        <v>37989</v>
      </c>
      <c r="B4891" t="s">
        <v>11827</v>
      </c>
      <c r="C4891" t="s">
        <v>330</v>
      </c>
      <c r="D4891" t="s">
        <v>332</v>
      </c>
      <c r="E4891" s="277">
        <v>14.05</v>
      </c>
    </row>
    <row r="4892" spans="1:5" x14ac:dyDescent="0.25">
      <c r="A4892">
        <v>37990</v>
      </c>
      <c r="B4892" t="s">
        <v>11828</v>
      </c>
      <c r="C4892" t="s">
        <v>330</v>
      </c>
      <c r="D4892" t="s">
        <v>332</v>
      </c>
      <c r="E4892" s="277">
        <v>15.5</v>
      </c>
    </row>
    <row r="4893" spans="1:5" x14ac:dyDescent="0.25">
      <c r="A4893">
        <v>37991</v>
      </c>
      <c r="B4893" t="s">
        <v>11829</v>
      </c>
      <c r="C4893" t="s">
        <v>330</v>
      </c>
      <c r="D4893" t="s">
        <v>332</v>
      </c>
      <c r="E4893" s="277">
        <v>20.63</v>
      </c>
    </row>
    <row r="4894" spans="1:5" x14ac:dyDescent="0.25">
      <c r="A4894">
        <v>37992</v>
      </c>
      <c r="B4894" t="s">
        <v>11830</v>
      </c>
      <c r="C4894" t="s">
        <v>330</v>
      </c>
      <c r="D4894" t="s">
        <v>332</v>
      </c>
      <c r="E4894" s="277">
        <v>32.01</v>
      </c>
    </row>
    <row r="4895" spans="1:5" x14ac:dyDescent="0.25">
      <c r="A4895">
        <v>37993</v>
      </c>
      <c r="B4895" t="s">
        <v>11831</v>
      </c>
      <c r="C4895" t="s">
        <v>330</v>
      </c>
      <c r="D4895" t="s">
        <v>332</v>
      </c>
      <c r="E4895" s="277">
        <v>48.57</v>
      </c>
    </row>
    <row r="4896" spans="1:5" x14ac:dyDescent="0.25">
      <c r="A4896">
        <v>37994</v>
      </c>
      <c r="B4896" t="s">
        <v>11832</v>
      </c>
      <c r="C4896" t="s">
        <v>330</v>
      </c>
      <c r="D4896" t="s">
        <v>332</v>
      </c>
      <c r="E4896" s="277">
        <v>115.64</v>
      </c>
    </row>
    <row r="4897" spans="1:5" x14ac:dyDescent="0.25">
      <c r="A4897">
        <v>37995</v>
      </c>
      <c r="B4897" t="s">
        <v>11833</v>
      </c>
      <c r="C4897" t="s">
        <v>330</v>
      </c>
      <c r="D4897" t="s">
        <v>332</v>
      </c>
      <c r="E4897" s="277">
        <v>150.74</v>
      </c>
    </row>
    <row r="4898" spans="1:5" x14ac:dyDescent="0.25">
      <c r="A4898">
        <v>37996</v>
      </c>
      <c r="B4898" t="s">
        <v>11834</v>
      </c>
      <c r="C4898" t="s">
        <v>330</v>
      </c>
      <c r="D4898" t="s">
        <v>332</v>
      </c>
      <c r="E4898" s="277">
        <v>229.53</v>
      </c>
    </row>
    <row r="4899" spans="1:5" x14ac:dyDescent="0.25">
      <c r="A4899">
        <v>13883</v>
      </c>
      <c r="B4899" t="s">
        <v>11835</v>
      </c>
      <c r="C4899" t="s">
        <v>330</v>
      </c>
      <c r="D4899" t="s">
        <v>334</v>
      </c>
      <c r="E4899" s="278">
        <v>124216.22</v>
      </c>
    </row>
    <row r="4900" spans="1:5" x14ac:dyDescent="0.25">
      <c r="A4900">
        <v>38604</v>
      </c>
      <c r="B4900" t="s">
        <v>11836</v>
      </c>
      <c r="C4900" t="s">
        <v>330</v>
      </c>
      <c r="D4900" t="s">
        <v>334</v>
      </c>
      <c r="E4900" s="278">
        <v>154709.66</v>
      </c>
    </row>
    <row r="4901" spans="1:5" x14ac:dyDescent="0.25">
      <c r="A4901">
        <v>10601</v>
      </c>
      <c r="B4901" t="s">
        <v>11837</v>
      </c>
      <c r="C4901" t="s">
        <v>330</v>
      </c>
      <c r="D4901" t="s">
        <v>334</v>
      </c>
      <c r="E4901" s="278">
        <v>3009411.44</v>
      </c>
    </row>
    <row r="4902" spans="1:5" x14ac:dyDescent="0.25">
      <c r="A4902">
        <v>44469</v>
      </c>
      <c r="B4902" t="s">
        <v>11838</v>
      </c>
      <c r="C4902" t="s">
        <v>330</v>
      </c>
      <c r="D4902" t="s">
        <v>334</v>
      </c>
      <c r="E4902" s="278">
        <v>7923674.1100000003</v>
      </c>
    </row>
    <row r="4903" spans="1:5" x14ac:dyDescent="0.25">
      <c r="A4903">
        <v>13894</v>
      </c>
      <c r="B4903" t="s">
        <v>11839</v>
      </c>
      <c r="C4903" t="s">
        <v>330</v>
      </c>
      <c r="D4903" t="s">
        <v>334</v>
      </c>
      <c r="E4903" s="278">
        <v>392649.25</v>
      </c>
    </row>
    <row r="4904" spans="1:5" x14ac:dyDescent="0.25">
      <c r="A4904">
        <v>13895</v>
      </c>
      <c r="B4904" t="s">
        <v>11840</v>
      </c>
      <c r="C4904" t="s">
        <v>330</v>
      </c>
      <c r="D4904" t="s">
        <v>334</v>
      </c>
      <c r="E4904" s="278">
        <v>527982.35</v>
      </c>
    </row>
    <row r="4905" spans="1:5" x14ac:dyDescent="0.25">
      <c r="A4905">
        <v>13892</v>
      </c>
      <c r="B4905" t="s">
        <v>11841</v>
      </c>
      <c r="C4905" t="s">
        <v>330</v>
      </c>
      <c r="D4905" t="s">
        <v>334</v>
      </c>
      <c r="E4905" s="278">
        <v>647029.46</v>
      </c>
    </row>
    <row r="4906" spans="1:5" x14ac:dyDescent="0.25">
      <c r="A4906">
        <v>9914</v>
      </c>
      <c r="B4906" t="s">
        <v>11842</v>
      </c>
      <c r="C4906" t="s">
        <v>330</v>
      </c>
      <c r="D4906" t="s">
        <v>334</v>
      </c>
      <c r="E4906" s="278">
        <v>700000</v>
      </c>
    </row>
    <row r="4907" spans="1:5" x14ac:dyDescent="0.25">
      <c r="A4907">
        <v>36485</v>
      </c>
      <c r="B4907" t="s">
        <v>11843</v>
      </c>
      <c r="C4907" t="s">
        <v>330</v>
      </c>
      <c r="D4907" t="s">
        <v>334</v>
      </c>
      <c r="E4907" s="278">
        <v>608840.39</v>
      </c>
    </row>
    <row r="4908" spans="1:5" x14ac:dyDescent="0.25">
      <c r="A4908">
        <v>9912</v>
      </c>
      <c r="B4908" t="s">
        <v>11844</v>
      </c>
      <c r="C4908" t="s">
        <v>330</v>
      </c>
      <c r="D4908" t="s">
        <v>334</v>
      </c>
      <c r="E4908" s="278">
        <v>2450000</v>
      </c>
    </row>
    <row r="4909" spans="1:5" x14ac:dyDescent="0.25">
      <c r="A4909">
        <v>9921</v>
      </c>
      <c r="B4909" t="s">
        <v>11845</v>
      </c>
      <c r="C4909" t="s">
        <v>330</v>
      </c>
      <c r="D4909" t="s">
        <v>334</v>
      </c>
      <c r="E4909" s="278">
        <v>1263825.8799999999</v>
      </c>
    </row>
    <row r="4910" spans="1:5" x14ac:dyDescent="0.25">
      <c r="A4910">
        <v>21112</v>
      </c>
      <c r="B4910" t="s">
        <v>11846</v>
      </c>
      <c r="C4910" t="s">
        <v>330</v>
      </c>
      <c r="D4910" t="s">
        <v>332</v>
      </c>
      <c r="E4910" s="277">
        <v>155.46</v>
      </c>
    </row>
    <row r="4911" spans="1:5" x14ac:dyDescent="0.25">
      <c r="A4911">
        <v>10228</v>
      </c>
      <c r="B4911" t="s">
        <v>11847</v>
      </c>
      <c r="C4911" t="s">
        <v>330</v>
      </c>
      <c r="D4911" t="s">
        <v>331</v>
      </c>
      <c r="E4911" s="277">
        <v>180.6</v>
      </c>
    </row>
    <row r="4912" spans="1:5" x14ac:dyDescent="0.25">
      <c r="A4912">
        <v>11781</v>
      </c>
      <c r="B4912" t="s">
        <v>11848</v>
      </c>
      <c r="C4912" t="s">
        <v>330</v>
      </c>
      <c r="D4912" t="s">
        <v>332</v>
      </c>
      <c r="E4912" s="277">
        <v>146.30000000000001</v>
      </c>
    </row>
    <row r="4913" spans="1:5" x14ac:dyDescent="0.25">
      <c r="A4913">
        <v>37588</v>
      </c>
      <c r="B4913" t="s">
        <v>11849</v>
      </c>
      <c r="C4913" t="s">
        <v>330</v>
      </c>
      <c r="D4913" t="s">
        <v>332</v>
      </c>
      <c r="E4913" s="277">
        <v>61.89</v>
      </c>
    </row>
    <row r="4914" spans="1:5" x14ac:dyDescent="0.25">
      <c r="A4914">
        <v>11746</v>
      </c>
      <c r="B4914" t="s">
        <v>11850</v>
      </c>
      <c r="C4914" t="s">
        <v>330</v>
      </c>
      <c r="D4914" t="s">
        <v>332</v>
      </c>
      <c r="E4914" s="277">
        <v>79.22</v>
      </c>
    </row>
    <row r="4915" spans="1:5" x14ac:dyDescent="0.25">
      <c r="A4915">
        <v>11751</v>
      </c>
      <c r="B4915" t="s">
        <v>11851</v>
      </c>
      <c r="C4915" t="s">
        <v>330</v>
      </c>
      <c r="D4915" t="s">
        <v>332</v>
      </c>
      <c r="E4915" s="277">
        <v>142.28</v>
      </c>
    </row>
    <row r="4916" spans="1:5" x14ac:dyDescent="0.25">
      <c r="A4916">
        <v>11750</v>
      </c>
      <c r="B4916" t="s">
        <v>11852</v>
      </c>
      <c r="C4916" t="s">
        <v>330</v>
      </c>
      <c r="D4916" t="s">
        <v>332</v>
      </c>
      <c r="E4916" s="277">
        <v>118.08</v>
      </c>
    </row>
    <row r="4917" spans="1:5" x14ac:dyDescent="0.25">
      <c r="A4917">
        <v>11748</v>
      </c>
      <c r="B4917" t="s">
        <v>11853</v>
      </c>
      <c r="C4917" t="s">
        <v>330</v>
      </c>
      <c r="D4917" t="s">
        <v>332</v>
      </c>
      <c r="E4917" s="277">
        <v>50.84</v>
      </c>
    </row>
    <row r="4918" spans="1:5" x14ac:dyDescent="0.25">
      <c r="A4918">
        <v>11747</v>
      </c>
      <c r="B4918" t="s">
        <v>11854</v>
      </c>
      <c r="C4918" t="s">
        <v>330</v>
      </c>
      <c r="D4918" t="s">
        <v>332</v>
      </c>
      <c r="E4918" s="277">
        <v>219.4</v>
      </c>
    </row>
    <row r="4919" spans="1:5" x14ac:dyDescent="0.25">
      <c r="A4919">
        <v>11749</v>
      </c>
      <c r="B4919" t="s">
        <v>11855</v>
      </c>
      <c r="C4919" t="s">
        <v>330</v>
      </c>
      <c r="D4919" t="s">
        <v>332</v>
      </c>
      <c r="E4919" s="277">
        <v>58.68</v>
      </c>
    </row>
    <row r="4920" spans="1:5" x14ac:dyDescent="0.25">
      <c r="A4920">
        <v>10236</v>
      </c>
      <c r="B4920" t="s">
        <v>11856</v>
      </c>
      <c r="C4920" t="s">
        <v>330</v>
      </c>
      <c r="D4920" t="s">
        <v>332</v>
      </c>
      <c r="E4920" s="277">
        <v>75.209999999999994</v>
      </c>
    </row>
    <row r="4921" spans="1:5" x14ac:dyDescent="0.25">
      <c r="A4921">
        <v>10233</v>
      </c>
      <c r="B4921" t="s">
        <v>11857</v>
      </c>
      <c r="C4921" t="s">
        <v>330</v>
      </c>
      <c r="D4921" t="s">
        <v>332</v>
      </c>
      <c r="E4921" s="277">
        <v>70.47</v>
      </c>
    </row>
    <row r="4922" spans="1:5" x14ac:dyDescent="0.25">
      <c r="A4922">
        <v>10234</v>
      </c>
      <c r="B4922" t="s">
        <v>11858</v>
      </c>
      <c r="C4922" t="s">
        <v>330</v>
      </c>
      <c r="D4922" t="s">
        <v>332</v>
      </c>
      <c r="E4922" s="277">
        <v>44.39</v>
      </c>
    </row>
    <row r="4923" spans="1:5" x14ac:dyDescent="0.25">
      <c r="A4923">
        <v>10231</v>
      </c>
      <c r="B4923" t="s">
        <v>11859</v>
      </c>
      <c r="C4923" t="s">
        <v>330</v>
      </c>
      <c r="D4923" t="s">
        <v>332</v>
      </c>
      <c r="E4923" s="277">
        <v>203.58</v>
      </c>
    </row>
    <row r="4924" spans="1:5" x14ac:dyDescent="0.25">
      <c r="A4924">
        <v>10232</v>
      </c>
      <c r="B4924" t="s">
        <v>11860</v>
      </c>
      <c r="C4924" t="s">
        <v>330</v>
      </c>
      <c r="D4924" t="s">
        <v>332</v>
      </c>
      <c r="E4924" s="277">
        <v>113.92</v>
      </c>
    </row>
    <row r="4925" spans="1:5" x14ac:dyDescent="0.25">
      <c r="A4925">
        <v>10229</v>
      </c>
      <c r="B4925" t="s">
        <v>11861</v>
      </c>
      <c r="C4925" t="s">
        <v>330</v>
      </c>
      <c r="D4925" t="s">
        <v>331</v>
      </c>
      <c r="E4925" s="277">
        <v>40.15</v>
      </c>
    </row>
    <row r="4926" spans="1:5" x14ac:dyDescent="0.25">
      <c r="A4926">
        <v>10235</v>
      </c>
      <c r="B4926" t="s">
        <v>11862</v>
      </c>
      <c r="C4926" t="s">
        <v>330</v>
      </c>
      <c r="D4926" t="s">
        <v>332</v>
      </c>
      <c r="E4926" s="277">
        <v>279.08999999999997</v>
      </c>
    </row>
    <row r="4927" spans="1:5" x14ac:dyDescent="0.25">
      <c r="A4927">
        <v>10230</v>
      </c>
      <c r="B4927" t="s">
        <v>11863</v>
      </c>
      <c r="C4927" t="s">
        <v>330</v>
      </c>
      <c r="D4927" t="s">
        <v>332</v>
      </c>
      <c r="E4927" s="277">
        <v>491.17</v>
      </c>
    </row>
    <row r="4928" spans="1:5" x14ac:dyDescent="0.25">
      <c r="A4928">
        <v>10409</v>
      </c>
      <c r="B4928" t="s">
        <v>11864</v>
      </c>
      <c r="C4928" t="s">
        <v>330</v>
      </c>
      <c r="D4928" t="s">
        <v>332</v>
      </c>
      <c r="E4928" s="277">
        <v>145.91999999999999</v>
      </c>
    </row>
    <row r="4929" spans="1:5" x14ac:dyDescent="0.25">
      <c r="A4929">
        <v>10411</v>
      </c>
      <c r="B4929" t="s">
        <v>11865</v>
      </c>
      <c r="C4929" t="s">
        <v>330</v>
      </c>
      <c r="D4929" t="s">
        <v>332</v>
      </c>
      <c r="E4929" s="277">
        <v>130.57</v>
      </c>
    </row>
    <row r="4930" spans="1:5" x14ac:dyDescent="0.25">
      <c r="A4930">
        <v>10404</v>
      </c>
      <c r="B4930" t="s">
        <v>11866</v>
      </c>
      <c r="C4930" t="s">
        <v>330</v>
      </c>
      <c r="D4930" t="s">
        <v>332</v>
      </c>
      <c r="E4930" s="277">
        <v>52.95</v>
      </c>
    </row>
    <row r="4931" spans="1:5" x14ac:dyDescent="0.25">
      <c r="A4931">
        <v>10410</v>
      </c>
      <c r="B4931" t="s">
        <v>11867</v>
      </c>
      <c r="C4931" t="s">
        <v>330</v>
      </c>
      <c r="D4931" t="s">
        <v>332</v>
      </c>
      <c r="E4931" s="277">
        <v>87.22</v>
      </c>
    </row>
    <row r="4932" spans="1:5" x14ac:dyDescent="0.25">
      <c r="A4932">
        <v>10405</v>
      </c>
      <c r="B4932" t="s">
        <v>11868</v>
      </c>
      <c r="C4932" t="s">
        <v>330</v>
      </c>
      <c r="D4932" t="s">
        <v>332</v>
      </c>
      <c r="E4932" s="277">
        <v>292.35000000000002</v>
      </c>
    </row>
    <row r="4933" spans="1:5" x14ac:dyDescent="0.25">
      <c r="A4933">
        <v>10408</v>
      </c>
      <c r="B4933" t="s">
        <v>11869</v>
      </c>
      <c r="C4933" t="s">
        <v>330</v>
      </c>
      <c r="D4933" t="s">
        <v>332</v>
      </c>
      <c r="E4933" s="277">
        <v>204.44</v>
      </c>
    </row>
    <row r="4934" spans="1:5" x14ac:dyDescent="0.25">
      <c r="A4934">
        <v>10412</v>
      </c>
      <c r="B4934" t="s">
        <v>11870</v>
      </c>
      <c r="C4934" t="s">
        <v>330</v>
      </c>
      <c r="D4934" t="s">
        <v>332</v>
      </c>
      <c r="E4934" s="277">
        <v>64.17</v>
      </c>
    </row>
    <row r="4935" spans="1:5" x14ac:dyDescent="0.25">
      <c r="A4935">
        <v>10406</v>
      </c>
      <c r="B4935" t="s">
        <v>11871</v>
      </c>
      <c r="C4935" t="s">
        <v>330</v>
      </c>
      <c r="D4935" t="s">
        <v>332</v>
      </c>
      <c r="E4935" s="277">
        <v>403.8</v>
      </c>
    </row>
    <row r="4936" spans="1:5" x14ac:dyDescent="0.25">
      <c r="A4936">
        <v>10407</v>
      </c>
      <c r="B4936" t="s">
        <v>11872</v>
      </c>
      <c r="C4936" t="s">
        <v>330</v>
      </c>
      <c r="D4936" t="s">
        <v>332</v>
      </c>
      <c r="E4936" s="277">
        <v>626.29999999999995</v>
      </c>
    </row>
    <row r="4937" spans="1:5" x14ac:dyDescent="0.25">
      <c r="A4937">
        <v>10416</v>
      </c>
      <c r="B4937" t="s">
        <v>11873</v>
      </c>
      <c r="C4937" t="s">
        <v>330</v>
      </c>
      <c r="D4937" t="s">
        <v>332</v>
      </c>
      <c r="E4937" s="277">
        <v>77.680000000000007</v>
      </c>
    </row>
    <row r="4938" spans="1:5" x14ac:dyDescent="0.25">
      <c r="A4938">
        <v>10419</v>
      </c>
      <c r="B4938" t="s">
        <v>11874</v>
      </c>
      <c r="C4938" t="s">
        <v>330</v>
      </c>
      <c r="D4938" t="s">
        <v>332</v>
      </c>
      <c r="E4938" s="277">
        <v>67.430000000000007</v>
      </c>
    </row>
    <row r="4939" spans="1:5" x14ac:dyDescent="0.25">
      <c r="A4939">
        <v>21092</v>
      </c>
      <c r="B4939" t="s">
        <v>11875</v>
      </c>
      <c r="C4939" t="s">
        <v>330</v>
      </c>
      <c r="D4939" t="s">
        <v>332</v>
      </c>
      <c r="E4939" s="277">
        <v>38.549999999999997</v>
      </c>
    </row>
    <row r="4940" spans="1:5" x14ac:dyDescent="0.25">
      <c r="A4940">
        <v>10418</v>
      </c>
      <c r="B4940" t="s">
        <v>11876</v>
      </c>
      <c r="C4940" t="s">
        <v>330</v>
      </c>
      <c r="D4940" t="s">
        <v>332</v>
      </c>
      <c r="E4940" s="277">
        <v>44.94</v>
      </c>
    </row>
    <row r="4941" spans="1:5" x14ac:dyDescent="0.25">
      <c r="A4941">
        <v>12657</v>
      </c>
      <c r="B4941" t="s">
        <v>11877</v>
      </c>
      <c r="C4941" t="s">
        <v>330</v>
      </c>
      <c r="D4941" t="s">
        <v>332</v>
      </c>
      <c r="E4941" s="277">
        <v>181.38</v>
      </c>
    </row>
    <row r="4942" spans="1:5" x14ac:dyDescent="0.25">
      <c r="A4942">
        <v>10417</v>
      </c>
      <c r="B4942" t="s">
        <v>11878</v>
      </c>
      <c r="C4942" t="s">
        <v>330</v>
      </c>
      <c r="D4942" t="s">
        <v>332</v>
      </c>
      <c r="E4942" s="277">
        <v>113.19</v>
      </c>
    </row>
    <row r="4943" spans="1:5" x14ac:dyDescent="0.25">
      <c r="A4943">
        <v>10413</v>
      </c>
      <c r="B4943" t="s">
        <v>11879</v>
      </c>
      <c r="C4943" t="s">
        <v>330</v>
      </c>
      <c r="D4943" t="s">
        <v>332</v>
      </c>
      <c r="E4943" s="277">
        <v>41.14</v>
      </c>
    </row>
    <row r="4944" spans="1:5" x14ac:dyDescent="0.25">
      <c r="A4944">
        <v>10414</v>
      </c>
      <c r="B4944" t="s">
        <v>11880</v>
      </c>
      <c r="C4944" t="s">
        <v>330</v>
      </c>
      <c r="D4944" t="s">
        <v>332</v>
      </c>
      <c r="E4944" s="277">
        <v>247.68</v>
      </c>
    </row>
    <row r="4945" spans="1:5" x14ac:dyDescent="0.25">
      <c r="A4945">
        <v>10415</v>
      </c>
      <c r="B4945" t="s">
        <v>11881</v>
      </c>
      <c r="C4945" t="s">
        <v>330</v>
      </c>
      <c r="D4945" t="s">
        <v>332</v>
      </c>
      <c r="E4945" s="277">
        <v>429.87</v>
      </c>
    </row>
    <row r="4946" spans="1:5" x14ac:dyDescent="0.25">
      <c r="A4946">
        <v>38643</v>
      </c>
      <c r="B4946" t="s">
        <v>11882</v>
      </c>
      <c r="C4946" t="s">
        <v>330</v>
      </c>
      <c r="D4946" t="s">
        <v>332</v>
      </c>
      <c r="E4946" s="277">
        <v>49.18</v>
      </c>
    </row>
    <row r="4947" spans="1:5" x14ac:dyDescent="0.25">
      <c r="A4947">
        <v>6157</v>
      </c>
      <c r="B4947" t="s">
        <v>11883</v>
      </c>
      <c r="C4947" t="s">
        <v>330</v>
      </c>
      <c r="D4947" t="s">
        <v>332</v>
      </c>
      <c r="E4947" s="277">
        <v>67.19</v>
      </c>
    </row>
    <row r="4948" spans="1:5" x14ac:dyDescent="0.25">
      <c r="A4948">
        <v>6158</v>
      </c>
      <c r="B4948" t="s">
        <v>11884</v>
      </c>
      <c r="C4948" t="s">
        <v>330</v>
      </c>
      <c r="D4948" t="s">
        <v>332</v>
      </c>
      <c r="E4948" s="277">
        <v>6.75</v>
      </c>
    </row>
    <row r="4949" spans="1:5" x14ac:dyDescent="0.25">
      <c r="A4949">
        <v>6153</v>
      </c>
      <c r="B4949" t="s">
        <v>11885</v>
      </c>
      <c r="C4949" t="s">
        <v>330</v>
      </c>
      <c r="D4949" t="s">
        <v>332</v>
      </c>
      <c r="E4949" s="277">
        <v>4.6399999999999997</v>
      </c>
    </row>
    <row r="4950" spans="1:5" x14ac:dyDescent="0.25">
      <c r="A4950">
        <v>6156</v>
      </c>
      <c r="B4950" t="s">
        <v>11886</v>
      </c>
      <c r="C4950" t="s">
        <v>330</v>
      </c>
      <c r="D4950" t="s">
        <v>332</v>
      </c>
      <c r="E4950" s="277">
        <v>5.79</v>
      </c>
    </row>
    <row r="4951" spans="1:5" x14ac:dyDescent="0.25">
      <c r="A4951">
        <v>6154</v>
      </c>
      <c r="B4951" t="s">
        <v>11887</v>
      </c>
      <c r="C4951" t="s">
        <v>330</v>
      </c>
      <c r="D4951" t="s">
        <v>332</v>
      </c>
      <c r="E4951" s="277">
        <v>8.25</v>
      </c>
    </row>
    <row r="4952" spans="1:5" x14ac:dyDescent="0.25">
      <c r="A4952">
        <v>6155</v>
      </c>
      <c r="B4952" t="s">
        <v>11888</v>
      </c>
      <c r="C4952" t="s">
        <v>330</v>
      </c>
      <c r="D4952" t="s">
        <v>332</v>
      </c>
      <c r="E4952" s="277">
        <v>19</v>
      </c>
    </row>
    <row r="4953" spans="1:5" x14ac:dyDescent="0.25">
      <c r="A4953">
        <v>43595</v>
      </c>
      <c r="B4953" t="s">
        <v>11889</v>
      </c>
      <c r="C4953" t="s">
        <v>330</v>
      </c>
      <c r="D4953" t="s">
        <v>332</v>
      </c>
      <c r="E4953" s="277">
        <v>18.329999999999998</v>
      </c>
    </row>
    <row r="4954" spans="1:5" x14ac:dyDescent="0.25">
      <c r="A4954">
        <v>43596</v>
      </c>
      <c r="B4954" t="s">
        <v>11890</v>
      </c>
      <c r="C4954" t="s">
        <v>330</v>
      </c>
      <c r="D4954" t="s">
        <v>332</v>
      </c>
      <c r="E4954" s="277">
        <v>21.18</v>
      </c>
    </row>
    <row r="4955" spans="1:5" x14ac:dyDescent="0.25">
      <c r="A4955">
        <v>38108</v>
      </c>
      <c r="B4955" t="s">
        <v>11891</v>
      </c>
      <c r="C4955" t="s">
        <v>330</v>
      </c>
      <c r="D4955" t="s">
        <v>332</v>
      </c>
      <c r="E4955" s="277">
        <v>48.43</v>
      </c>
    </row>
    <row r="4956" spans="1:5" x14ac:dyDescent="0.25">
      <c r="A4956">
        <v>38087</v>
      </c>
      <c r="B4956" t="s">
        <v>11892</v>
      </c>
      <c r="C4956" t="s">
        <v>330</v>
      </c>
      <c r="D4956" t="s">
        <v>332</v>
      </c>
      <c r="E4956" s="277">
        <v>62.29</v>
      </c>
    </row>
    <row r="4957" spans="1:5" x14ac:dyDescent="0.25">
      <c r="A4957">
        <v>38109</v>
      </c>
      <c r="B4957" t="s">
        <v>11893</v>
      </c>
      <c r="C4957" t="s">
        <v>330</v>
      </c>
      <c r="D4957" t="s">
        <v>332</v>
      </c>
      <c r="E4957" s="277">
        <v>77.41</v>
      </c>
    </row>
    <row r="4958" spans="1:5" x14ac:dyDescent="0.25">
      <c r="A4958">
        <v>38088</v>
      </c>
      <c r="B4958" t="s">
        <v>11894</v>
      </c>
      <c r="C4958" t="s">
        <v>330</v>
      </c>
      <c r="D4958" t="s">
        <v>332</v>
      </c>
      <c r="E4958" s="277">
        <v>81.39</v>
      </c>
    </row>
    <row r="4959" spans="1:5" x14ac:dyDescent="0.25">
      <c r="A4959">
        <v>38110</v>
      </c>
      <c r="B4959" t="s">
        <v>11895</v>
      </c>
      <c r="C4959" t="s">
        <v>330</v>
      </c>
      <c r="D4959" t="s">
        <v>332</v>
      </c>
      <c r="E4959" s="277">
        <v>29.78</v>
      </c>
    </row>
    <row r="4960" spans="1:5" x14ac:dyDescent="0.25">
      <c r="A4960">
        <v>38089</v>
      </c>
      <c r="B4960" t="s">
        <v>11896</v>
      </c>
      <c r="C4960" t="s">
        <v>330</v>
      </c>
      <c r="D4960" t="s">
        <v>332</v>
      </c>
      <c r="E4960" s="277">
        <v>51.88</v>
      </c>
    </row>
    <row r="4961" spans="1:5" x14ac:dyDescent="0.25">
      <c r="A4961">
        <v>38111</v>
      </c>
      <c r="B4961" t="s">
        <v>11897</v>
      </c>
      <c r="C4961" t="s">
        <v>330</v>
      </c>
      <c r="D4961" t="s">
        <v>332</v>
      </c>
      <c r="E4961" s="277">
        <v>33.299999999999997</v>
      </c>
    </row>
    <row r="4962" spans="1:5" x14ac:dyDescent="0.25">
      <c r="A4962">
        <v>38090</v>
      </c>
      <c r="B4962" t="s">
        <v>11898</v>
      </c>
      <c r="C4962" t="s">
        <v>330</v>
      </c>
      <c r="D4962" t="s">
        <v>332</v>
      </c>
      <c r="E4962" s="277">
        <v>53.63</v>
      </c>
    </row>
    <row r="4963" spans="1:5" x14ac:dyDescent="0.25">
      <c r="A4963">
        <v>13726</v>
      </c>
      <c r="B4963" t="s">
        <v>11899</v>
      </c>
      <c r="C4963" t="s">
        <v>330</v>
      </c>
      <c r="D4963" t="s">
        <v>334</v>
      </c>
      <c r="E4963" s="278">
        <v>84756.03</v>
      </c>
    </row>
    <row r="4964" spans="1:5" x14ac:dyDescent="0.25">
      <c r="A4964">
        <v>38400</v>
      </c>
      <c r="B4964" t="s">
        <v>11900</v>
      </c>
      <c r="C4964" t="s">
        <v>330</v>
      </c>
      <c r="D4964" t="s">
        <v>332</v>
      </c>
      <c r="E4964" s="277">
        <v>21.75</v>
      </c>
    </row>
    <row r="4965" spans="1:5" x14ac:dyDescent="0.25">
      <c r="A4965">
        <v>12627</v>
      </c>
      <c r="B4965" t="s">
        <v>11901</v>
      </c>
      <c r="C4965" t="s">
        <v>330</v>
      </c>
      <c r="D4965" t="s">
        <v>332</v>
      </c>
      <c r="E4965" s="277">
        <v>1.3</v>
      </c>
    </row>
    <row r="4966" spans="1:5" x14ac:dyDescent="0.25">
      <c r="A4966">
        <v>39996</v>
      </c>
      <c r="B4966" t="s">
        <v>11902</v>
      </c>
      <c r="C4966" t="s">
        <v>335</v>
      </c>
      <c r="D4966" t="s">
        <v>332</v>
      </c>
      <c r="E4966" s="277">
        <v>4.59</v>
      </c>
    </row>
    <row r="4967" spans="1:5" x14ac:dyDescent="0.25">
      <c r="A4967">
        <v>10478</v>
      </c>
      <c r="B4967" t="s">
        <v>11903</v>
      </c>
      <c r="C4967" t="s">
        <v>337</v>
      </c>
      <c r="D4967" t="s">
        <v>331</v>
      </c>
      <c r="E4967" s="277">
        <v>35.659999999999997</v>
      </c>
    </row>
    <row r="4968" spans="1:5" x14ac:dyDescent="0.25">
      <c r="A4968">
        <v>10481</v>
      </c>
      <c r="B4968" t="s">
        <v>11904</v>
      </c>
      <c r="C4968" t="s">
        <v>337</v>
      </c>
      <c r="D4968" t="s">
        <v>332</v>
      </c>
      <c r="E4968" s="277">
        <v>31.71</v>
      </c>
    </row>
    <row r="4969" spans="1:5" x14ac:dyDescent="0.25">
      <c r="A4969">
        <v>10475</v>
      </c>
      <c r="B4969" t="s">
        <v>11905</v>
      </c>
      <c r="C4969" t="s">
        <v>337</v>
      </c>
      <c r="D4969" t="s">
        <v>332</v>
      </c>
      <c r="E4969" s="277">
        <v>30.68</v>
      </c>
    </row>
    <row r="4970" spans="1:5" x14ac:dyDescent="0.25">
      <c r="A4970">
        <v>4031</v>
      </c>
      <c r="B4970" t="s">
        <v>11906</v>
      </c>
      <c r="C4970" t="s">
        <v>333</v>
      </c>
      <c r="D4970" t="s">
        <v>332</v>
      </c>
      <c r="E4970" s="277">
        <v>34.74</v>
      </c>
    </row>
    <row r="4971" spans="1:5" x14ac:dyDescent="0.25">
      <c r="A4971">
        <v>4030</v>
      </c>
      <c r="B4971" t="s">
        <v>11907</v>
      </c>
      <c r="C4971" t="s">
        <v>333</v>
      </c>
      <c r="D4971" t="s">
        <v>332</v>
      </c>
      <c r="E4971" s="277">
        <v>7.39</v>
      </c>
    </row>
    <row r="4972" spans="1:5" x14ac:dyDescent="0.25">
      <c r="A4972">
        <v>39399</v>
      </c>
      <c r="B4972" t="s">
        <v>11908</v>
      </c>
      <c r="C4972" t="s">
        <v>330</v>
      </c>
      <c r="D4972" t="s">
        <v>334</v>
      </c>
      <c r="E4972" s="278">
        <v>1486.74</v>
      </c>
    </row>
    <row r="4973" spans="1:5" x14ac:dyDescent="0.25">
      <c r="A4973">
        <v>39400</v>
      </c>
      <c r="B4973" t="s">
        <v>11909</v>
      </c>
      <c r="C4973" t="s">
        <v>330</v>
      </c>
      <c r="D4973" t="s">
        <v>334</v>
      </c>
      <c r="E4973" s="278">
        <v>1616.02</v>
      </c>
    </row>
    <row r="4974" spans="1:5" x14ac:dyDescent="0.25">
      <c r="A4974">
        <v>39401</v>
      </c>
      <c r="B4974" t="s">
        <v>11910</v>
      </c>
      <c r="C4974" t="s">
        <v>330</v>
      </c>
      <c r="D4974" t="s">
        <v>334</v>
      </c>
      <c r="E4974" s="278">
        <v>1812.78</v>
      </c>
    </row>
    <row r="4975" spans="1:5" x14ac:dyDescent="0.25">
      <c r="A4975">
        <v>11652</v>
      </c>
      <c r="B4975" t="s">
        <v>11911</v>
      </c>
      <c r="C4975" t="s">
        <v>330</v>
      </c>
      <c r="D4975" t="s">
        <v>334</v>
      </c>
      <c r="E4975" s="278">
        <v>3900</v>
      </c>
    </row>
    <row r="4976" spans="1:5" x14ac:dyDescent="0.25">
      <c r="A4976">
        <v>13896</v>
      </c>
      <c r="B4976" t="s">
        <v>11912</v>
      </c>
      <c r="C4976" t="s">
        <v>330</v>
      </c>
      <c r="D4976" t="s">
        <v>334</v>
      </c>
      <c r="E4976" s="278">
        <v>3498.64</v>
      </c>
    </row>
    <row r="4977" spans="1:5" x14ac:dyDescent="0.25">
      <c r="A4977">
        <v>13475</v>
      </c>
      <c r="B4977" t="s">
        <v>11913</v>
      </c>
      <c r="C4977" t="s">
        <v>330</v>
      </c>
      <c r="D4977" t="s">
        <v>334</v>
      </c>
      <c r="E4977" s="278">
        <v>4261.76</v>
      </c>
    </row>
    <row r="4978" spans="1:5" x14ac:dyDescent="0.25">
      <c r="A4978">
        <v>44491</v>
      </c>
      <c r="B4978" t="s">
        <v>11914</v>
      </c>
      <c r="C4978" t="s">
        <v>330</v>
      </c>
      <c r="D4978" t="s">
        <v>334</v>
      </c>
      <c r="E4978" s="278">
        <v>4711696.71</v>
      </c>
    </row>
    <row r="4979" spans="1:5" x14ac:dyDescent="0.25">
      <c r="A4979">
        <v>44470</v>
      </c>
      <c r="B4979" t="s">
        <v>11915</v>
      </c>
      <c r="C4979" t="s">
        <v>330</v>
      </c>
      <c r="D4979" t="s">
        <v>334</v>
      </c>
      <c r="E4979" s="278">
        <v>1983569.63</v>
      </c>
    </row>
    <row r="4980" spans="1:5" x14ac:dyDescent="0.25">
      <c r="A4980">
        <v>13476</v>
      </c>
      <c r="B4980" t="s">
        <v>11916</v>
      </c>
      <c r="C4980" t="s">
        <v>330</v>
      </c>
      <c r="D4980" t="s">
        <v>334</v>
      </c>
      <c r="E4980" s="278">
        <v>1997943.46</v>
      </c>
    </row>
    <row r="4981" spans="1:5" x14ac:dyDescent="0.25">
      <c r="A4981">
        <v>10488</v>
      </c>
      <c r="B4981" t="s">
        <v>11917</v>
      </c>
      <c r="C4981" t="s">
        <v>330</v>
      </c>
      <c r="D4981" t="s">
        <v>334</v>
      </c>
      <c r="E4981" s="278">
        <v>2420530</v>
      </c>
    </row>
    <row r="4982" spans="1:5" x14ac:dyDescent="0.25">
      <c r="A4982">
        <v>13606</v>
      </c>
      <c r="B4982" t="s">
        <v>11918</v>
      </c>
      <c r="C4982" t="s">
        <v>330</v>
      </c>
      <c r="D4982" t="s">
        <v>334</v>
      </c>
      <c r="E4982" s="278">
        <v>2144554.96</v>
      </c>
    </row>
    <row r="4983" spans="1:5" x14ac:dyDescent="0.25">
      <c r="A4983">
        <v>10489</v>
      </c>
      <c r="B4983" t="s">
        <v>11919</v>
      </c>
      <c r="C4983" t="s">
        <v>341</v>
      </c>
      <c r="D4983" t="s">
        <v>332</v>
      </c>
      <c r="E4983" s="277">
        <v>15.34</v>
      </c>
    </row>
    <row r="4984" spans="1:5" x14ac:dyDescent="0.25">
      <c r="A4984">
        <v>41073</v>
      </c>
      <c r="B4984" t="s">
        <v>11920</v>
      </c>
      <c r="C4984" t="s">
        <v>342</v>
      </c>
      <c r="D4984" t="s">
        <v>332</v>
      </c>
      <c r="E4984" s="278">
        <v>2698.88</v>
      </c>
    </row>
    <row r="4985" spans="1:5" x14ac:dyDescent="0.25">
      <c r="A4985">
        <v>34391</v>
      </c>
      <c r="B4985" t="s">
        <v>11921</v>
      </c>
      <c r="C4985" t="s">
        <v>333</v>
      </c>
      <c r="D4985" t="s">
        <v>332</v>
      </c>
      <c r="E4985" s="277">
        <v>574.5</v>
      </c>
    </row>
    <row r="4986" spans="1:5" x14ac:dyDescent="0.25">
      <c r="A4986">
        <v>10496</v>
      </c>
      <c r="B4986" t="s">
        <v>11922</v>
      </c>
      <c r="C4986" t="s">
        <v>333</v>
      </c>
      <c r="D4986" t="s">
        <v>332</v>
      </c>
      <c r="E4986" s="277">
        <v>500</v>
      </c>
    </row>
    <row r="4987" spans="1:5" x14ac:dyDescent="0.25">
      <c r="A4987">
        <v>10497</v>
      </c>
      <c r="B4987" t="s">
        <v>11923</v>
      </c>
      <c r="C4987" t="s">
        <v>333</v>
      </c>
      <c r="D4987" t="s">
        <v>332</v>
      </c>
      <c r="E4987" s="278">
        <v>1299.99</v>
      </c>
    </row>
    <row r="4988" spans="1:5" x14ac:dyDescent="0.25">
      <c r="A4988">
        <v>10504</v>
      </c>
      <c r="B4988" t="s">
        <v>11924</v>
      </c>
      <c r="C4988" t="s">
        <v>333</v>
      </c>
      <c r="D4988" t="s">
        <v>332</v>
      </c>
      <c r="E4988" s="278">
        <v>1520</v>
      </c>
    </row>
    <row r="4989" spans="1:5" x14ac:dyDescent="0.25">
      <c r="A4989">
        <v>34390</v>
      </c>
      <c r="B4989" t="s">
        <v>11925</v>
      </c>
      <c r="C4989" t="s">
        <v>333</v>
      </c>
      <c r="D4989" t="s">
        <v>332</v>
      </c>
      <c r="E4989" s="277">
        <v>447.99</v>
      </c>
    </row>
    <row r="4990" spans="1:5" x14ac:dyDescent="0.25">
      <c r="A4990">
        <v>34389</v>
      </c>
      <c r="B4990" t="s">
        <v>11926</v>
      </c>
      <c r="C4990" t="s">
        <v>333</v>
      </c>
      <c r="D4990" t="s">
        <v>332</v>
      </c>
      <c r="E4990" s="277">
        <v>140</v>
      </c>
    </row>
    <row r="4991" spans="1:5" x14ac:dyDescent="0.25">
      <c r="A4991">
        <v>34388</v>
      </c>
      <c r="B4991" t="s">
        <v>11927</v>
      </c>
      <c r="C4991" t="s">
        <v>333</v>
      </c>
      <c r="D4991" t="s">
        <v>332</v>
      </c>
      <c r="E4991" s="277">
        <v>198.98</v>
      </c>
    </row>
    <row r="4992" spans="1:5" x14ac:dyDescent="0.25">
      <c r="A4992">
        <v>34387</v>
      </c>
      <c r="B4992" t="s">
        <v>11928</v>
      </c>
      <c r="C4992" t="s">
        <v>333</v>
      </c>
      <c r="D4992" t="s">
        <v>332</v>
      </c>
      <c r="E4992" s="277">
        <v>323</v>
      </c>
    </row>
    <row r="4993" spans="1:5" x14ac:dyDescent="0.25">
      <c r="A4993">
        <v>11188</v>
      </c>
      <c r="B4993" t="s">
        <v>11929</v>
      </c>
      <c r="C4993" t="s">
        <v>333</v>
      </c>
      <c r="D4993" t="s">
        <v>332</v>
      </c>
      <c r="E4993" s="277">
        <v>159.99</v>
      </c>
    </row>
    <row r="4994" spans="1:5" x14ac:dyDescent="0.25">
      <c r="A4994">
        <v>11189</v>
      </c>
      <c r="B4994" t="s">
        <v>11930</v>
      </c>
      <c r="C4994" t="s">
        <v>333</v>
      </c>
      <c r="D4994" t="s">
        <v>332</v>
      </c>
      <c r="E4994" s="277">
        <v>240</v>
      </c>
    </row>
    <row r="4995" spans="1:5" x14ac:dyDescent="0.25">
      <c r="A4995">
        <v>21107</v>
      </c>
      <c r="B4995" t="s">
        <v>11931</v>
      </c>
      <c r="C4995" t="s">
        <v>333</v>
      </c>
      <c r="D4995" t="s">
        <v>332</v>
      </c>
      <c r="E4995" s="277">
        <v>172.71</v>
      </c>
    </row>
    <row r="4996" spans="1:5" x14ac:dyDescent="0.25">
      <c r="A4996">
        <v>34386</v>
      </c>
      <c r="B4996" t="s">
        <v>11932</v>
      </c>
      <c r="C4996" t="s">
        <v>333</v>
      </c>
      <c r="D4996" t="s">
        <v>332</v>
      </c>
      <c r="E4996" s="277">
        <v>300</v>
      </c>
    </row>
    <row r="4997" spans="1:5" x14ac:dyDescent="0.25">
      <c r="A4997">
        <v>10490</v>
      </c>
      <c r="B4997" t="s">
        <v>11933</v>
      </c>
      <c r="C4997" t="s">
        <v>333</v>
      </c>
      <c r="D4997" t="s">
        <v>332</v>
      </c>
      <c r="E4997" s="277">
        <v>105</v>
      </c>
    </row>
    <row r="4998" spans="1:5" x14ac:dyDescent="0.25">
      <c r="A4998">
        <v>10492</v>
      </c>
      <c r="B4998" t="s">
        <v>11934</v>
      </c>
      <c r="C4998" t="s">
        <v>333</v>
      </c>
      <c r="D4998" t="s">
        <v>331</v>
      </c>
      <c r="E4998" s="277">
        <v>120</v>
      </c>
    </row>
    <row r="4999" spans="1:5" x14ac:dyDescent="0.25">
      <c r="A4999">
        <v>10493</v>
      </c>
      <c r="B4999" t="s">
        <v>11935</v>
      </c>
      <c r="C4999" t="s">
        <v>333</v>
      </c>
      <c r="D4999" t="s">
        <v>332</v>
      </c>
      <c r="E4999" s="277">
        <v>140</v>
      </c>
    </row>
    <row r="5000" spans="1:5" x14ac:dyDescent="0.25">
      <c r="A5000">
        <v>10491</v>
      </c>
      <c r="B5000" t="s">
        <v>11936</v>
      </c>
      <c r="C5000" t="s">
        <v>333</v>
      </c>
      <c r="D5000" t="s">
        <v>332</v>
      </c>
      <c r="E5000" s="277">
        <v>170</v>
      </c>
    </row>
    <row r="5001" spans="1:5" x14ac:dyDescent="0.25">
      <c r="A5001">
        <v>34385</v>
      </c>
      <c r="B5001" t="s">
        <v>11937</v>
      </c>
      <c r="C5001" t="s">
        <v>333</v>
      </c>
      <c r="D5001" t="s">
        <v>332</v>
      </c>
      <c r="E5001" s="277">
        <v>248</v>
      </c>
    </row>
    <row r="5002" spans="1:5" x14ac:dyDescent="0.25">
      <c r="A5002">
        <v>10499</v>
      </c>
      <c r="B5002" t="s">
        <v>11938</v>
      </c>
      <c r="C5002" t="s">
        <v>333</v>
      </c>
      <c r="D5002" t="s">
        <v>332</v>
      </c>
      <c r="E5002" s="277">
        <v>99.99</v>
      </c>
    </row>
    <row r="5003" spans="1:5" x14ac:dyDescent="0.25">
      <c r="A5003">
        <v>34384</v>
      </c>
      <c r="B5003" t="s">
        <v>11939</v>
      </c>
      <c r="C5003" t="s">
        <v>333</v>
      </c>
      <c r="D5003" t="s">
        <v>332</v>
      </c>
      <c r="E5003" s="277">
        <v>300</v>
      </c>
    </row>
    <row r="5004" spans="1:5" x14ac:dyDescent="0.25">
      <c r="A5004">
        <v>11185</v>
      </c>
      <c r="B5004" t="s">
        <v>11940</v>
      </c>
      <c r="C5004" t="s">
        <v>333</v>
      </c>
      <c r="D5004" t="s">
        <v>332</v>
      </c>
      <c r="E5004" s="277">
        <v>309.99</v>
      </c>
    </row>
    <row r="5005" spans="1:5" x14ac:dyDescent="0.25">
      <c r="A5005">
        <v>10507</v>
      </c>
      <c r="B5005" t="s">
        <v>11941</v>
      </c>
      <c r="C5005" t="s">
        <v>333</v>
      </c>
      <c r="D5005" t="s">
        <v>332</v>
      </c>
      <c r="E5005" s="277">
        <v>277.36</v>
      </c>
    </row>
    <row r="5006" spans="1:5" x14ac:dyDescent="0.25">
      <c r="A5006">
        <v>10505</v>
      </c>
      <c r="B5006" t="s">
        <v>11942</v>
      </c>
      <c r="C5006" t="s">
        <v>333</v>
      </c>
      <c r="D5006" t="s">
        <v>332</v>
      </c>
      <c r="E5006" s="277">
        <v>163.66</v>
      </c>
    </row>
    <row r="5007" spans="1:5" x14ac:dyDescent="0.25">
      <c r="A5007">
        <v>10506</v>
      </c>
      <c r="B5007" t="s">
        <v>11943</v>
      </c>
      <c r="C5007" t="s">
        <v>333</v>
      </c>
      <c r="D5007" t="s">
        <v>332</v>
      </c>
      <c r="E5007" s="277">
        <v>213.65</v>
      </c>
    </row>
    <row r="5008" spans="1:5" x14ac:dyDescent="0.25">
      <c r="A5008">
        <v>5031</v>
      </c>
      <c r="B5008" t="s">
        <v>11944</v>
      </c>
      <c r="C5008" t="s">
        <v>333</v>
      </c>
      <c r="D5008" t="s">
        <v>331</v>
      </c>
      <c r="E5008" s="277">
        <v>300</v>
      </c>
    </row>
    <row r="5009" spans="1:5" x14ac:dyDescent="0.25">
      <c r="A5009">
        <v>10502</v>
      </c>
      <c r="B5009" t="s">
        <v>11945</v>
      </c>
      <c r="C5009" t="s">
        <v>333</v>
      </c>
      <c r="D5009" t="s">
        <v>332</v>
      </c>
      <c r="E5009" s="277">
        <v>349.57</v>
      </c>
    </row>
    <row r="5010" spans="1:5" x14ac:dyDescent="0.25">
      <c r="A5010">
        <v>10501</v>
      </c>
      <c r="B5010" t="s">
        <v>11946</v>
      </c>
      <c r="C5010" t="s">
        <v>333</v>
      </c>
      <c r="D5010" t="s">
        <v>332</v>
      </c>
      <c r="E5010" s="277">
        <v>197.49</v>
      </c>
    </row>
    <row r="5011" spans="1:5" x14ac:dyDescent="0.25">
      <c r="A5011">
        <v>10503</v>
      </c>
      <c r="B5011" t="s">
        <v>11947</v>
      </c>
      <c r="C5011" t="s">
        <v>333</v>
      </c>
      <c r="D5011" t="s">
        <v>332</v>
      </c>
      <c r="E5011" s="277">
        <v>266.82</v>
      </c>
    </row>
    <row r="5012" spans="1:5" x14ac:dyDescent="0.25">
      <c r="A5012">
        <v>4500</v>
      </c>
      <c r="B5012" t="s">
        <v>11948</v>
      </c>
      <c r="C5012" t="s">
        <v>335</v>
      </c>
      <c r="D5012" t="s">
        <v>332</v>
      </c>
      <c r="E5012" s="277">
        <v>16.28</v>
      </c>
    </row>
    <row r="5013" spans="1:5" x14ac:dyDescent="0.25">
      <c r="A5013">
        <v>4448</v>
      </c>
      <c r="B5013" t="s">
        <v>11949</v>
      </c>
      <c r="C5013" t="s">
        <v>335</v>
      </c>
      <c r="D5013" t="s">
        <v>332</v>
      </c>
      <c r="E5013" s="277">
        <v>22.36</v>
      </c>
    </row>
    <row r="5014" spans="1:5" x14ac:dyDescent="0.25">
      <c r="A5014">
        <v>20213</v>
      </c>
      <c r="B5014" t="s">
        <v>11950</v>
      </c>
      <c r="C5014" t="s">
        <v>335</v>
      </c>
      <c r="D5014" t="s">
        <v>332</v>
      </c>
      <c r="E5014" s="277">
        <v>26.47</v>
      </c>
    </row>
    <row r="5015" spans="1:5" x14ac:dyDescent="0.25">
      <c r="A5015">
        <v>20211</v>
      </c>
      <c r="B5015" t="s">
        <v>11951</v>
      </c>
      <c r="C5015" t="s">
        <v>335</v>
      </c>
      <c r="D5015" t="s">
        <v>332</v>
      </c>
      <c r="E5015" s="277">
        <v>35.06</v>
      </c>
    </row>
    <row r="5016" spans="1:5" x14ac:dyDescent="0.25">
      <c r="A5016">
        <v>40270</v>
      </c>
      <c r="B5016" t="s">
        <v>11952</v>
      </c>
      <c r="C5016" t="s">
        <v>335</v>
      </c>
      <c r="D5016" t="s">
        <v>334</v>
      </c>
      <c r="E5016" s="277">
        <v>125.53</v>
      </c>
    </row>
    <row r="5017" spans="1:5" x14ac:dyDescent="0.25">
      <c r="A5017">
        <v>4425</v>
      </c>
      <c r="B5017" t="s">
        <v>11953</v>
      </c>
      <c r="C5017" t="s">
        <v>335</v>
      </c>
      <c r="D5017" t="s">
        <v>332</v>
      </c>
      <c r="E5017" s="277">
        <v>28.98</v>
      </c>
    </row>
    <row r="5018" spans="1:5" x14ac:dyDescent="0.25">
      <c r="A5018">
        <v>4472</v>
      </c>
      <c r="B5018" t="s">
        <v>11954</v>
      </c>
      <c r="C5018" t="s">
        <v>335</v>
      </c>
      <c r="D5018" t="s">
        <v>332</v>
      </c>
      <c r="E5018" s="277">
        <v>36.200000000000003</v>
      </c>
    </row>
    <row r="5019" spans="1:5" x14ac:dyDescent="0.25">
      <c r="A5019">
        <v>35272</v>
      </c>
      <c r="B5019" t="s">
        <v>11955</v>
      </c>
      <c r="C5019" t="s">
        <v>335</v>
      </c>
      <c r="D5019" t="s">
        <v>332</v>
      </c>
      <c r="E5019" s="277">
        <v>52.33</v>
      </c>
    </row>
    <row r="5020" spans="1:5" x14ac:dyDescent="0.25">
      <c r="A5020">
        <v>4481</v>
      </c>
      <c r="B5020" t="s">
        <v>11956</v>
      </c>
      <c r="C5020" t="s">
        <v>335</v>
      </c>
      <c r="D5020" t="s">
        <v>332</v>
      </c>
      <c r="E5020" s="277">
        <v>56.01</v>
      </c>
    </row>
    <row r="5021" spans="1:5" x14ac:dyDescent="0.25">
      <c r="A5021">
        <v>34345</v>
      </c>
      <c r="B5021" t="s">
        <v>11957</v>
      </c>
      <c r="C5021" t="s">
        <v>341</v>
      </c>
      <c r="D5021" t="s">
        <v>332</v>
      </c>
      <c r="E5021" s="277">
        <v>10.54</v>
      </c>
    </row>
    <row r="5022" spans="1:5" x14ac:dyDescent="0.25">
      <c r="A5022">
        <v>41096</v>
      </c>
      <c r="B5022" t="s">
        <v>11958</v>
      </c>
      <c r="C5022" t="s">
        <v>342</v>
      </c>
      <c r="D5022" t="s">
        <v>332</v>
      </c>
      <c r="E5022" s="278">
        <v>1855.55</v>
      </c>
    </row>
    <row r="5023" spans="1:5" x14ac:dyDescent="0.25">
      <c r="A5023">
        <v>41776</v>
      </c>
      <c r="B5023" t="s">
        <v>11959</v>
      </c>
      <c r="C5023" t="s">
        <v>341</v>
      </c>
      <c r="D5023" t="s">
        <v>332</v>
      </c>
      <c r="E5023" s="277">
        <v>14.37</v>
      </c>
    </row>
  </sheetData>
  <pageMargins left="0.51180555555555496" right="0.51180555555555496" top="0.78749999999999998" bottom="0.78749999999999998" header="0.51180555555555496" footer="0.51180555555555496"/>
  <pageSetup paperSize="9" scale="63" firstPageNumber="0" fitToHeight="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pageSetUpPr fitToPage="1"/>
  </sheetPr>
  <dimension ref="A1:E7425"/>
  <sheetViews>
    <sheetView view="pageBreakPreview" zoomScaleNormal="100" workbookViewId="0">
      <selection activeCell="J35" sqref="J35"/>
    </sheetView>
  </sheetViews>
  <sheetFormatPr defaultRowHeight="15" x14ac:dyDescent="0.25"/>
  <cols>
    <col min="1" max="2" width="16.140625" customWidth="1"/>
    <col min="3" max="3" width="100.28515625" customWidth="1"/>
  </cols>
  <sheetData>
    <row r="1" spans="1:5" x14ac:dyDescent="0.25">
      <c r="A1" t="s">
        <v>11960</v>
      </c>
    </row>
    <row r="2" spans="1:5" x14ac:dyDescent="0.25">
      <c r="A2" t="s">
        <v>413</v>
      </c>
    </row>
    <row r="3" spans="1:5" x14ac:dyDescent="0.25">
      <c r="A3" t="s">
        <v>11961</v>
      </c>
    </row>
    <row r="5" spans="1:5" x14ac:dyDescent="0.25">
      <c r="A5" t="s">
        <v>6726</v>
      </c>
      <c r="C5" t="s">
        <v>414</v>
      </c>
      <c r="D5" t="s">
        <v>322</v>
      </c>
      <c r="E5" t="s">
        <v>415</v>
      </c>
    </row>
    <row r="7" spans="1:5" x14ac:dyDescent="0.25">
      <c r="A7">
        <v>97141</v>
      </c>
      <c r="B7" t="str">
        <f>A7&amp;"U"</f>
        <v>97141U</v>
      </c>
      <c r="C7" t="s">
        <v>416</v>
      </c>
      <c r="D7" t="s">
        <v>98</v>
      </c>
      <c r="E7">
        <v>8.2100000000000009</v>
      </c>
    </row>
    <row r="8" spans="1:5" x14ac:dyDescent="0.25">
      <c r="A8">
        <v>97142</v>
      </c>
      <c r="B8" t="str">
        <f t="shared" ref="B8:B71" si="0">A8&amp;"U"</f>
        <v>97142U</v>
      </c>
      <c r="C8" t="s">
        <v>417</v>
      </c>
      <c r="D8" t="s">
        <v>98</v>
      </c>
      <c r="E8">
        <v>9.1199999999999992</v>
      </c>
    </row>
    <row r="9" spans="1:5" x14ac:dyDescent="0.25">
      <c r="A9">
        <v>97143</v>
      </c>
      <c r="B9" t="str">
        <f t="shared" si="0"/>
        <v>97143U</v>
      </c>
      <c r="C9" t="s">
        <v>418</v>
      </c>
      <c r="D9" t="s">
        <v>98</v>
      </c>
      <c r="E9">
        <v>11.43</v>
      </c>
    </row>
    <row r="10" spans="1:5" x14ac:dyDescent="0.25">
      <c r="A10">
        <v>97144</v>
      </c>
      <c r="B10" t="str">
        <f t="shared" si="0"/>
        <v>97144U</v>
      </c>
      <c r="C10" t="s">
        <v>419</v>
      </c>
      <c r="D10" t="s">
        <v>98</v>
      </c>
      <c r="E10">
        <v>13.72</v>
      </c>
    </row>
    <row r="11" spans="1:5" x14ac:dyDescent="0.25">
      <c r="A11">
        <v>97145</v>
      </c>
      <c r="B11" t="str">
        <f t="shared" si="0"/>
        <v>97145U</v>
      </c>
      <c r="C11" t="s">
        <v>420</v>
      </c>
      <c r="D11" t="s">
        <v>98</v>
      </c>
      <c r="E11">
        <v>16.04</v>
      </c>
    </row>
    <row r="12" spans="1:5" x14ac:dyDescent="0.25">
      <c r="A12">
        <v>97146</v>
      </c>
      <c r="B12" t="str">
        <f t="shared" si="0"/>
        <v>97146U</v>
      </c>
      <c r="C12" t="s">
        <v>421</v>
      </c>
      <c r="D12" t="s">
        <v>98</v>
      </c>
      <c r="E12">
        <v>18.350000000000001</v>
      </c>
    </row>
    <row r="13" spans="1:5" x14ac:dyDescent="0.25">
      <c r="A13">
        <v>97147</v>
      </c>
      <c r="B13" t="str">
        <f t="shared" si="0"/>
        <v>97147U</v>
      </c>
      <c r="C13" t="s">
        <v>422</v>
      </c>
      <c r="D13" t="s">
        <v>98</v>
      </c>
      <c r="E13">
        <v>20.68</v>
      </c>
    </row>
    <row r="14" spans="1:5" x14ac:dyDescent="0.25">
      <c r="A14">
        <v>97148</v>
      </c>
      <c r="B14" t="str">
        <f t="shared" si="0"/>
        <v>97148U</v>
      </c>
      <c r="C14" t="s">
        <v>423</v>
      </c>
      <c r="D14" t="s">
        <v>98</v>
      </c>
      <c r="E14">
        <v>22.97</v>
      </c>
    </row>
    <row r="15" spans="1:5" x14ac:dyDescent="0.25">
      <c r="A15">
        <v>97149</v>
      </c>
      <c r="B15" t="str">
        <f t="shared" si="0"/>
        <v>97149U</v>
      </c>
      <c r="C15" t="s">
        <v>424</v>
      </c>
      <c r="D15" t="s">
        <v>98</v>
      </c>
      <c r="E15">
        <v>25.32</v>
      </c>
    </row>
    <row r="16" spans="1:5" x14ac:dyDescent="0.25">
      <c r="A16">
        <v>97150</v>
      </c>
      <c r="B16" t="str">
        <f t="shared" si="0"/>
        <v>97150U</v>
      </c>
      <c r="C16" t="s">
        <v>425</v>
      </c>
      <c r="D16" t="s">
        <v>98</v>
      </c>
      <c r="E16">
        <v>32.549999999999997</v>
      </c>
    </row>
    <row r="17" spans="1:5" x14ac:dyDescent="0.25">
      <c r="A17">
        <v>97151</v>
      </c>
      <c r="B17" t="str">
        <f t="shared" si="0"/>
        <v>97151U</v>
      </c>
      <c r="C17" t="s">
        <v>426</v>
      </c>
      <c r="D17" t="s">
        <v>98</v>
      </c>
      <c r="E17">
        <v>37.9</v>
      </c>
    </row>
    <row r="18" spans="1:5" x14ac:dyDescent="0.25">
      <c r="A18">
        <v>97152</v>
      </c>
      <c r="B18" t="str">
        <f t="shared" si="0"/>
        <v>97152U</v>
      </c>
      <c r="C18" t="s">
        <v>427</v>
      </c>
      <c r="D18" t="s">
        <v>98</v>
      </c>
      <c r="E18">
        <v>43.07</v>
      </c>
    </row>
    <row r="19" spans="1:5" x14ac:dyDescent="0.25">
      <c r="A19">
        <v>97153</v>
      </c>
      <c r="B19" t="str">
        <f t="shared" si="0"/>
        <v>97153U</v>
      </c>
      <c r="C19" t="s">
        <v>428</v>
      </c>
      <c r="D19" t="s">
        <v>98</v>
      </c>
      <c r="E19">
        <v>48.36</v>
      </c>
    </row>
    <row r="20" spans="1:5" x14ac:dyDescent="0.25">
      <c r="A20">
        <v>97154</v>
      </c>
      <c r="B20" t="str">
        <f t="shared" si="0"/>
        <v>97154U</v>
      </c>
      <c r="C20" t="s">
        <v>429</v>
      </c>
      <c r="D20" t="s">
        <v>98</v>
      </c>
      <c r="E20">
        <v>53.67</v>
      </c>
    </row>
    <row r="21" spans="1:5" x14ac:dyDescent="0.25">
      <c r="A21">
        <v>97155</v>
      </c>
      <c r="B21" t="str">
        <f t="shared" si="0"/>
        <v>97155U</v>
      </c>
      <c r="C21" t="s">
        <v>430</v>
      </c>
      <c r="D21" t="s">
        <v>98</v>
      </c>
      <c r="E21">
        <v>58.99</v>
      </c>
    </row>
    <row r="22" spans="1:5" x14ac:dyDescent="0.25">
      <c r="A22">
        <v>97156</v>
      </c>
      <c r="B22" t="str">
        <f t="shared" si="0"/>
        <v>97156U</v>
      </c>
      <c r="C22" t="s">
        <v>431</v>
      </c>
      <c r="D22" t="s">
        <v>98</v>
      </c>
      <c r="E22">
        <v>69.930000000000007</v>
      </c>
    </row>
    <row r="23" spans="1:5" x14ac:dyDescent="0.25">
      <c r="A23">
        <v>97157</v>
      </c>
      <c r="B23" t="str">
        <f t="shared" si="0"/>
        <v>97157U</v>
      </c>
      <c r="C23" t="s">
        <v>432</v>
      </c>
      <c r="D23" t="s">
        <v>98</v>
      </c>
      <c r="E23">
        <v>5.0199999999999996</v>
      </c>
    </row>
    <row r="24" spans="1:5" x14ac:dyDescent="0.25">
      <c r="A24">
        <v>97158</v>
      </c>
      <c r="B24" t="str">
        <f t="shared" si="0"/>
        <v>97158U</v>
      </c>
      <c r="C24" t="s">
        <v>433</v>
      </c>
      <c r="D24" t="s">
        <v>98</v>
      </c>
      <c r="E24">
        <v>5.6</v>
      </c>
    </row>
    <row r="25" spans="1:5" x14ac:dyDescent="0.25">
      <c r="A25">
        <v>97159</v>
      </c>
      <c r="B25" t="str">
        <f t="shared" si="0"/>
        <v>97159U</v>
      </c>
      <c r="C25" t="s">
        <v>434</v>
      </c>
      <c r="D25" t="s">
        <v>98</v>
      </c>
      <c r="E25">
        <v>7.01</v>
      </c>
    </row>
    <row r="26" spans="1:5" x14ac:dyDescent="0.25">
      <c r="A26">
        <v>97160</v>
      </c>
      <c r="B26" t="str">
        <f t="shared" si="0"/>
        <v>97160U</v>
      </c>
      <c r="C26" t="s">
        <v>435</v>
      </c>
      <c r="D26" t="s">
        <v>98</v>
      </c>
      <c r="E26">
        <v>8.4</v>
      </c>
    </row>
    <row r="27" spans="1:5" x14ac:dyDescent="0.25">
      <c r="A27">
        <v>97161</v>
      </c>
      <c r="B27" t="str">
        <f t="shared" si="0"/>
        <v>97161U</v>
      </c>
      <c r="C27" t="s">
        <v>436</v>
      </c>
      <c r="D27" t="s">
        <v>98</v>
      </c>
      <c r="E27">
        <v>9.84</v>
      </c>
    </row>
    <row r="28" spans="1:5" x14ac:dyDescent="0.25">
      <c r="A28">
        <v>97162</v>
      </c>
      <c r="B28" t="str">
        <f t="shared" si="0"/>
        <v>97162U</v>
      </c>
      <c r="C28" t="s">
        <v>437</v>
      </c>
      <c r="D28" t="s">
        <v>98</v>
      </c>
      <c r="E28">
        <v>11.26</v>
      </c>
    </row>
    <row r="29" spans="1:5" x14ac:dyDescent="0.25">
      <c r="A29">
        <v>97163</v>
      </c>
      <c r="B29" t="str">
        <f t="shared" si="0"/>
        <v>97163U</v>
      </c>
      <c r="C29" t="s">
        <v>438</v>
      </c>
      <c r="D29" t="s">
        <v>98</v>
      </c>
      <c r="E29">
        <v>12.7</v>
      </c>
    </row>
    <row r="30" spans="1:5" x14ac:dyDescent="0.25">
      <c r="A30">
        <v>97164</v>
      </c>
      <c r="B30" t="str">
        <f t="shared" si="0"/>
        <v>97164U</v>
      </c>
      <c r="C30" t="s">
        <v>439</v>
      </c>
      <c r="D30" t="s">
        <v>98</v>
      </c>
      <c r="E30">
        <v>14.11</v>
      </c>
    </row>
    <row r="31" spans="1:5" x14ac:dyDescent="0.25">
      <c r="A31">
        <v>97165</v>
      </c>
      <c r="B31" t="str">
        <f t="shared" si="0"/>
        <v>97165U</v>
      </c>
      <c r="C31" t="s">
        <v>440</v>
      </c>
      <c r="D31" t="s">
        <v>98</v>
      </c>
      <c r="E31">
        <v>15.58</v>
      </c>
    </row>
    <row r="32" spans="1:5" x14ac:dyDescent="0.25">
      <c r="A32">
        <v>97166</v>
      </c>
      <c r="B32" t="str">
        <f t="shared" si="0"/>
        <v>97166U</v>
      </c>
      <c r="C32" t="s">
        <v>441</v>
      </c>
      <c r="D32" t="s">
        <v>98</v>
      </c>
      <c r="E32">
        <v>20.03</v>
      </c>
    </row>
    <row r="33" spans="1:5" x14ac:dyDescent="0.25">
      <c r="A33">
        <v>97167</v>
      </c>
      <c r="B33" t="str">
        <f t="shared" si="0"/>
        <v>97167U</v>
      </c>
      <c r="C33" t="s">
        <v>442</v>
      </c>
      <c r="D33" t="s">
        <v>98</v>
      </c>
      <c r="E33">
        <v>23.33</v>
      </c>
    </row>
    <row r="34" spans="1:5" x14ac:dyDescent="0.25">
      <c r="A34">
        <v>97168</v>
      </c>
      <c r="B34" t="str">
        <f t="shared" si="0"/>
        <v>97168U</v>
      </c>
      <c r="C34" t="s">
        <v>443</v>
      </c>
      <c r="D34" t="s">
        <v>98</v>
      </c>
      <c r="E34">
        <v>26.45</v>
      </c>
    </row>
    <row r="35" spans="1:5" x14ac:dyDescent="0.25">
      <c r="A35">
        <v>97169</v>
      </c>
      <c r="B35" t="str">
        <f t="shared" si="0"/>
        <v>97169U</v>
      </c>
      <c r="C35" t="s">
        <v>444</v>
      </c>
      <c r="D35" t="s">
        <v>98</v>
      </c>
      <c r="E35">
        <v>29.7</v>
      </c>
    </row>
    <row r="36" spans="1:5" x14ac:dyDescent="0.25">
      <c r="A36">
        <v>97170</v>
      </c>
      <c r="B36" t="str">
        <f t="shared" si="0"/>
        <v>97170U</v>
      </c>
      <c r="C36" t="s">
        <v>445</v>
      </c>
      <c r="D36" t="s">
        <v>98</v>
      </c>
      <c r="E36">
        <v>32.96</v>
      </c>
    </row>
    <row r="37" spans="1:5" x14ac:dyDescent="0.25">
      <c r="A37">
        <v>97171</v>
      </c>
      <c r="B37" t="str">
        <f t="shared" si="0"/>
        <v>97171U</v>
      </c>
      <c r="C37" t="s">
        <v>446</v>
      </c>
      <c r="D37" t="s">
        <v>98</v>
      </c>
      <c r="E37">
        <v>36.25</v>
      </c>
    </row>
    <row r="38" spans="1:5" x14ac:dyDescent="0.25">
      <c r="A38">
        <v>97172</v>
      </c>
      <c r="B38" t="str">
        <f t="shared" si="0"/>
        <v>97172U</v>
      </c>
      <c r="C38" t="s">
        <v>447</v>
      </c>
      <c r="D38" t="s">
        <v>98</v>
      </c>
      <c r="E38">
        <v>43.11</v>
      </c>
    </row>
    <row r="39" spans="1:5" x14ac:dyDescent="0.25">
      <c r="A39">
        <v>97173</v>
      </c>
      <c r="B39" t="str">
        <f t="shared" si="0"/>
        <v>97173U</v>
      </c>
      <c r="C39" t="s">
        <v>448</v>
      </c>
      <c r="D39" t="s">
        <v>98</v>
      </c>
      <c r="E39">
        <v>34.57</v>
      </c>
    </row>
    <row r="40" spans="1:5" x14ac:dyDescent="0.25">
      <c r="A40">
        <v>97174</v>
      </c>
      <c r="B40" t="str">
        <f t="shared" si="0"/>
        <v>97174U</v>
      </c>
      <c r="C40" t="s">
        <v>449</v>
      </c>
      <c r="D40" t="s">
        <v>98</v>
      </c>
      <c r="E40">
        <v>39.99</v>
      </c>
    </row>
    <row r="41" spans="1:5" x14ac:dyDescent="0.25">
      <c r="A41">
        <v>97175</v>
      </c>
      <c r="B41" t="str">
        <f t="shared" si="0"/>
        <v>97175U</v>
      </c>
      <c r="C41" t="s">
        <v>450</v>
      </c>
      <c r="D41" t="s">
        <v>98</v>
      </c>
      <c r="E41">
        <v>45.42</v>
      </c>
    </row>
    <row r="42" spans="1:5" x14ac:dyDescent="0.25">
      <c r="A42">
        <v>97176</v>
      </c>
      <c r="B42" t="str">
        <f t="shared" si="0"/>
        <v>97176U</v>
      </c>
      <c r="C42" t="s">
        <v>451</v>
      </c>
      <c r="D42" t="s">
        <v>98</v>
      </c>
      <c r="E42">
        <v>50.86</v>
      </c>
    </row>
    <row r="43" spans="1:5" x14ac:dyDescent="0.25">
      <c r="A43">
        <v>97177</v>
      </c>
      <c r="B43" t="str">
        <f t="shared" si="0"/>
        <v>97177U</v>
      </c>
      <c r="C43" t="s">
        <v>452</v>
      </c>
      <c r="D43" t="s">
        <v>98</v>
      </c>
      <c r="E43">
        <v>61.72</v>
      </c>
    </row>
    <row r="44" spans="1:5" x14ac:dyDescent="0.25">
      <c r="A44">
        <v>97178</v>
      </c>
      <c r="B44" t="str">
        <f t="shared" si="0"/>
        <v>97178U</v>
      </c>
      <c r="C44" t="s">
        <v>453</v>
      </c>
      <c r="D44" t="s">
        <v>98</v>
      </c>
      <c r="E44">
        <v>72.58</v>
      </c>
    </row>
    <row r="45" spans="1:5" x14ac:dyDescent="0.25">
      <c r="A45">
        <v>97179</v>
      </c>
      <c r="B45" t="str">
        <f t="shared" si="0"/>
        <v>97179U</v>
      </c>
      <c r="C45" t="s">
        <v>454</v>
      </c>
      <c r="D45" t="s">
        <v>98</v>
      </c>
      <c r="E45">
        <v>83.46</v>
      </c>
    </row>
    <row r="46" spans="1:5" x14ac:dyDescent="0.25">
      <c r="A46">
        <v>97180</v>
      </c>
      <c r="B46" t="str">
        <f t="shared" si="0"/>
        <v>97180U</v>
      </c>
      <c r="C46" t="s">
        <v>455</v>
      </c>
      <c r="D46" t="s">
        <v>98</v>
      </c>
      <c r="E46">
        <v>94.33</v>
      </c>
    </row>
    <row r="47" spans="1:5" x14ac:dyDescent="0.25">
      <c r="A47">
        <v>97181</v>
      </c>
      <c r="B47" t="str">
        <f t="shared" si="0"/>
        <v>97181U</v>
      </c>
      <c r="C47" t="s">
        <v>456</v>
      </c>
      <c r="D47" t="s">
        <v>98</v>
      </c>
      <c r="E47">
        <v>110.1</v>
      </c>
    </row>
    <row r="48" spans="1:5" x14ac:dyDescent="0.25">
      <c r="A48">
        <v>97182</v>
      </c>
      <c r="B48" t="str">
        <f t="shared" si="0"/>
        <v>97182U</v>
      </c>
      <c r="C48" t="s">
        <v>457</v>
      </c>
      <c r="D48" t="s">
        <v>98</v>
      </c>
      <c r="E48">
        <v>121.48</v>
      </c>
    </row>
    <row r="49" spans="1:5" x14ac:dyDescent="0.25">
      <c r="A49">
        <v>97183</v>
      </c>
      <c r="B49" t="str">
        <f t="shared" si="0"/>
        <v>97183U</v>
      </c>
      <c r="C49" t="s">
        <v>458</v>
      </c>
      <c r="D49" t="s">
        <v>98</v>
      </c>
      <c r="E49">
        <v>27.65</v>
      </c>
    </row>
    <row r="50" spans="1:5" x14ac:dyDescent="0.25">
      <c r="A50">
        <v>97184</v>
      </c>
      <c r="B50" t="str">
        <f t="shared" si="0"/>
        <v>97184U</v>
      </c>
      <c r="C50" t="s">
        <v>459</v>
      </c>
      <c r="D50" t="s">
        <v>98</v>
      </c>
      <c r="E50">
        <v>32.04</v>
      </c>
    </row>
    <row r="51" spans="1:5" x14ac:dyDescent="0.25">
      <c r="A51">
        <v>97185</v>
      </c>
      <c r="B51" t="str">
        <f t="shared" si="0"/>
        <v>97185U</v>
      </c>
      <c r="C51" t="s">
        <v>460</v>
      </c>
      <c r="D51" t="s">
        <v>98</v>
      </c>
      <c r="E51">
        <v>36.450000000000003</v>
      </c>
    </row>
    <row r="52" spans="1:5" x14ac:dyDescent="0.25">
      <c r="A52">
        <v>97186</v>
      </c>
      <c r="B52" t="str">
        <f t="shared" si="0"/>
        <v>97186U</v>
      </c>
      <c r="C52" t="s">
        <v>461</v>
      </c>
      <c r="D52" t="s">
        <v>98</v>
      </c>
      <c r="E52">
        <v>40.86</v>
      </c>
    </row>
    <row r="53" spans="1:5" x14ac:dyDescent="0.25">
      <c r="A53">
        <v>97187</v>
      </c>
      <c r="B53" t="str">
        <f t="shared" si="0"/>
        <v>97187U</v>
      </c>
      <c r="C53" t="s">
        <v>462</v>
      </c>
      <c r="D53" t="s">
        <v>98</v>
      </c>
      <c r="E53">
        <v>49.68</v>
      </c>
    </row>
    <row r="54" spans="1:5" x14ac:dyDescent="0.25">
      <c r="A54">
        <v>97188</v>
      </c>
      <c r="B54" t="str">
        <f t="shared" si="0"/>
        <v>97188U</v>
      </c>
      <c r="C54" t="s">
        <v>463</v>
      </c>
      <c r="D54" t="s">
        <v>98</v>
      </c>
      <c r="E54">
        <v>58.5</v>
      </c>
    </row>
    <row r="55" spans="1:5" x14ac:dyDescent="0.25">
      <c r="A55">
        <v>97189</v>
      </c>
      <c r="B55" t="str">
        <f t="shared" si="0"/>
        <v>97189U</v>
      </c>
      <c r="C55" t="s">
        <v>464</v>
      </c>
      <c r="D55" t="s">
        <v>98</v>
      </c>
      <c r="E55">
        <v>67.319999999999993</v>
      </c>
    </row>
    <row r="56" spans="1:5" x14ac:dyDescent="0.25">
      <c r="A56">
        <v>97190</v>
      </c>
      <c r="B56" t="str">
        <f t="shared" si="0"/>
        <v>97190U</v>
      </c>
      <c r="C56" t="s">
        <v>465</v>
      </c>
      <c r="D56" t="s">
        <v>98</v>
      </c>
      <c r="E56">
        <v>76.150000000000006</v>
      </c>
    </row>
    <row r="57" spans="1:5" x14ac:dyDescent="0.25">
      <c r="A57">
        <v>97191</v>
      </c>
      <c r="B57" t="str">
        <f t="shared" si="0"/>
        <v>97191U</v>
      </c>
      <c r="C57" t="s">
        <v>466</v>
      </c>
      <c r="D57" t="s">
        <v>98</v>
      </c>
      <c r="E57">
        <v>88.7</v>
      </c>
    </row>
    <row r="58" spans="1:5" x14ac:dyDescent="0.25">
      <c r="A58">
        <v>97192</v>
      </c>
      <c r="B58" t="str">
        <f t="shared" si="0"/>
        <v>97192U</v>
      </c>
      <c r="C58" t="s">
        <v>467</v>
      </c>
      <c r="D58" t="s">
        <v>98</v>
      </c>
      <c r="E58">
        <v>97.92</v>
      </c>
    </row>
    <row r="59" spans="1:5" x14ac:dyDescent="0.25">
      <c r="A59">
        <v>90694</v>
      </c>
      <c r="B59" t="str">
        <f t="shared" si="0"/>
        <v>90694U</v>
      </c>
      <c r="C59" t="s">
        <v>468</v>
      </c>
      <c r="D59" t="s">
        <v>98</v>
      </c>
      <c r="E59">
        <v>46.93</v>
      </c>
    </row>
    <row r="60" spans="1:5" x14ac:dyDescent="0.25">
      <c r="A60">
        <v>90695</v>
      </c>
      <c r="B60" t="str">
        <f t="shared" si="0"/>
        <v>90695U</v>
      </c>
      <c r="C60" t="s">
        <v>469</v>
      </c>
      <c r="D60" t="s">
        <v>98</v>
      </c>
      <c r="E60">
        <v>97.91</v>
      </c>
    </row>
    <row r="61" spans="1:5" x14ac:dyDescent="0.25">
      <c r="A61">
        <v>90696</v>
      </c>
      <c r="B61" t="str">
        <f t="shared" si="0"/>
        <v>90696U</v>
      </c>
      <c r="C61" t="s">
        <v>470</v>
      </c>
      <c r="D61" t="s">
        <v>98</v>
      </c>
      <c r="E61">
        <v>145.54</v>
      </c>
    </row>
    <row r="62" spans="1:5" x14ac:dyDescent="0.25">
      <c r="A62">
        <v>90697</v>
      </c>
      <c r="B62" t="str">
        <f t="shared" si="0"/>
        <v>90697U</v>
      </c>
      <c r="C62" t="s">
        <v>471</v>
      </c>
      <c r="D62" t="s">
        <v>98</v>
      </c>
      <c r="E62">
        <v>245.47</v>
      </c>
    </row>
    <row r="63" spans="1:5" x14ac:dyDescent="0.25">
      <c r="A63">
        <v>90698</v>
      </c>
      <c r="B63" t="str">
        <f t="shared" si="0"/>
        <v>90698U</v>
      </c>
      <c r="C63" t="s">
        <v>472</v>
      </c>
      <c r="D63" t="s">
        <v>98</v>
      </c>
      <c r="E63">
        <v>393.82</v>
      </c>
    </row>
    <row r="64" spans="1:5" x14ac:dyDescent="0.25">
      <c r="A64">
        <v>90699</v>
      </c>
      <c r="B64" t="str">
        <f t="shared" si="0"/>
        <v>90699U</v>
      </c>
      <c r="C64" t="s">
        <v>473</v>
      </c>
      <c r="D64" t="s">
        <v>98</v>
      </c>
      <c r="E64">
        <v>486.97</v>
      </c>
    </row>
    <row r="65" spans="1:5" x14ac:dyDescent="0.25">
      <c r="A65">
        <v>90700</v>
      </c>
      <c r="B65" t="str">
        <f t="shared" si="0"/>
        <v>90700U</v>
      </c>
      <c r="C65" t="s">
        <v>474</v>
      </c>
      <c r="D65" t="s">
        <v>98</v>
      </c>
      <c r="E65">
        <v>631.58000000000004</v>
      </c>
    </row>
    <row r="66" spans="1:5" x14ac:dyDescent="0.25">
      <c r="A66">
        <v>90701</v>
      </c>
      <c r="B66" t="str">
        <f t="shared" si="0"/>
        <v>90701U</v>
      </c>
      <c r="C66" t="s">
        <v>475</v>
      </c>
      <c r="D66" t="s">
        <v>98</v>
      </c>
      <c r="E66">
        <v>79.61</v>
      </c>
    </row>
    <row r="67" spans="1:5" x14ac:dyDescent="0.25">
      <c r="A67">
        <v>90702</v>
      </c>
      <c r="B67" t="str">
        <f t="shared" si="0"/>
        <v>90702U</v>
      </c>
      <c r="C67" t="s">
        <v>476</v>
      </c>
      <c r="D67" t="s">
        <v>98</v>
      </c>
      <c r="E67">
        <v>127.71</v>
      </c>
    </row>
    <row r="68" spans="1:5" x14ac:dyDescent="0.25">
      <c r="A68">
        <v>90703</v>
      </c>
      <c r="B68" t="str">
        <f t="shared" si="0"/>
        <v>90703U</v>
      </c>
      <c r="C68" t="s">
        <v>477</v>
      </c>
      <c r="D68" t="s">
        <v>98</v>
      </c>
      <c r="E68">
        <v>211.56</v>
      </c>
    </row>
    <row r="69" spans="1:5" x14ac:dyDescent="0.25">
      <c r="A69">
        <v>90704</v>
      </c>
      <c r="B69" t="str">
        <f t="shared" si="0"/>
        <v>90704U</v>
      </c>
      <c r="C69" t="s">
        <v>478</v>
      </c>
      <c r="D69" t="s">
        <v>98</v>
      </c>
      <c r="E69">
        <v>300.61</v>
      </c>
    </row>
    <row r="70" spans="1:5" x14ac:dyDescent="0.25">
      <c r="A70">
        <v>90705</v>
      </c>
      <c r="B70" t="str">
        <f t="shared" si="0"/>
        <v>90705U</v>
      </c>
      <c r="C70" t="s">
        <v>479</v>
      </c>
      <c r="D70" t="s">
        <v>98</v>
      </c>
      <c r="E70">
        <v>408.69</v>
      </c>
    </row>
    <row r="71" spans="1:5" x14ac:dyDescent="0.25">
      <c r="A71">
        <v>90706</v>
      </c>
      <c r="B71" t="str">
        <f t="shared" si="0"/>
        <v>90706U</v>
      </c>
      <c r="C71" t="s">
        <v>480</v>
      </c>
      <c r="D71" t="s">
        <v>98</v>
      </c>
      <c r="E71">
        <v>479.47</v>
      </c>
    </row>
    <row r="72" spans="1:5" x14ac:dyDescent="0.25">
      <c r="A72">
        <v>90708</v>
      </c>
      <c r="B72" t="str">
        <f t="shared" ref="B72:B135" si="1">A72&amp;"U"</f>
        <v>90708U</v>
      </c>
      <c r="C72" t="s">
        <v>481</v>
      </c>
      <c r="D72" t="s">
        <v>98</v>
      </c>
      <c r="E72">
        <v>701.86</v>
      </c>
    </row>
    <row r="73" spans="1:5" x14ac:dyDescent="0.25">
      <c r="A73">
        <v>90724</v>
      </c>
      <c r="B73" t="str">
        <f t="shared" si="1"/>
        <v>90724U</v>
      </c>
      <c r="C73" t="s">
        <v>482</v>
      </c>
      <c r="D73" t="s">
        <v>28</v>
      </c>
      <c r="E73">
        <v>23.19</v>
      </c>
    </row>
    <row r="74" spans="1:5" x14ac:dyDescent="0.25">
      <c r="A74">
        <v>90725</v>
      </c>
      <c r="B74" t="str">
        <f t="shared" si="1"/>
        <v>90725U</v>
      </c>
      <c r="C74" t="s">
        <v>483</v>
      </c>
      <c r="D74" t="s">
        <v>28</v>
      </c>
      <c r="E74">
        <v>28.54</v>
      </c>
    </row>
    <row r="75" spans="1:5" x14ac:dyDescent="0.25">
      <c r="A75">
        <v>90726</v>
      </c>
      <c r="B75" t="str">
        <f t="shared" si="1"/>
        <v>90726U</v>
      </c>
      <c r="C75" t="s">
        <v>484</v>
      </c>
      <c r="D75" t="s">
        <v>28</v>
      </c>
      <c r="E75">
        <v>33.950000000000003</v>
      </c>
    </row>
    <row r="76" spans="1:5" x14ac:dyDescent="0.25">
      <c r="A76">
        <v>90727</v>
      </c>
      <c r="B76" t="str">
        <f t="shared" si="1"/>
        <v>90727U</v>
      </c>
      <c r="C76" t="s">
        <v>485</v>
      </c>
      <c r="D76" t="s">
        <v>28</v>
      </c>
      <c r="E76">
        <v>39.31</v>
      </c>
    </row>
    <row r="77" spans="1:5" x14ac:dyDescent="0.25">
      <c r="A77">
        <v>90728</v>
      </c>
      <c r="B77" t="str">
        <f t="shared" si="1"/>
        <v>90728U</v>
      </c>
      <c r="C77" t="s">
        <v>486</v>
      </c>
      <c r="D77" t="s">
        <v>28</v>
      </c>
      <c r="E77">
        <v>44.66</v>
      </c>
    </row>
    <row r="78" spans="1:5" x14ac:dyDescent="0.25">
      <c r="A78">
        <v>90729</v>
      </c>
      <c r="B78" t="str">
        <f t="shared" si="1"/>
        <v>90729U</v>
      </c>
      <c r="C78" t="s">
        <v>487</v>
      </c>
      <c r="D78" t="s">
        <v>28</v>
      </c>
      <c r="E78">
        <v>50</v>
      </c>
    </row>
    <row r="79" spans="1:5" x14ac:dyDescent="0.25">
      <c r="A79">
        <v>90730</v>
      </c>
      <c r="B79" t="str">
        <f t="shared" si="1"/>
        <v>90730U</v>
      </c>
      <c r="C79" t="s">
        <v>488</v>
      </c>
      <c r="D79" t="s">
        <v>28</v>
      </c>
      <c r="E79">
        <v>55.36</v>
      </c>
    </row>
    <row r="80" spans="1:5" x14ac:dyDescent="0.25">
      <c r="A80">
        <v>90731</v>
      </c>
      <c r="B80" t="str">
        <f t="shared" si="1"/>
        <v>90731U</v>
      </c>
      <c r="C80" t="s">
        <v>489</v>
      </c>
      <c r="D80" t="s">
        <v>28</v>
      </c>
      <c r="E80">
        <v>60.71</v>
      </c>
    </row>
    <row r="81" spans="1:5" x14ac:dyDescent="0.25">
      <c r="A81">
        <v>90732</v>
      </c>
      <c r="B81" t="str">
        <f t="shared" si="1"/>
        <v>90732U</v>
      </c>
      <c r="C81" t="s">
        <v>490</v>
      </c>
      <c r="D81" t="s">
        <v>28</v>
      </c>
      <c r="E81">
        <v>76.760000000000005</v>
      </c>
    </row>
    <row r="82" spans="1:5" x14ac:dyDescent="0.25">
      <c r="A82">
        <v>90733</v>
      </c>
      <c r="B82" t="str">
        <f t="shared" si="1"/>
        <v>90733U</v>
      </c>
      <c r="C82" t="s">
        <v>491</v>
      </c>
      <c r="D82" t="s">
        <v>98</v>
      </c>
      <c r="E82">
        <v>3.25</v>
      </c>
    </row>
    <row r="83" spans="1:5" x14ac:dyDescent="0.25">
      <c r="A83">
        <v>90734</v>
      </c>
      <c r="B83" t="str">
        <f t="shared" si="1"/>
        <v>90734U</v>
      </c>
      <c r="C83" t="s">
        <v>492</v>
      </c>
      <c r="D83" t="s">
        <v>98</v>
      </c>
      <c r="E83">
        <v>3.86</v>
      </c>
    </row>
    <row r="84" spans="1:5" x14ac:dyDescent="0.25">
      <c r="A84">
        <v>90735</v>
      </c>
      <c r="B84" t="str">
        <f t="shared" si="1"/>
        <v>90735U</v>
      </c>
      <c r="C84" t="s">
        <v>493</v>
      </c>
      <c r="D84" t="s">
        <v>98</v>
      </c>
      <c r="E84">
        <v>4.46</v>
      </c>
    </row>
    <row r="85" spans="1:5" x14ac:dyDescent="0.25">
      <c r="A85">
        <v>90736</v>
      </c>
      <c r="B85" t="str">
        <f t="shared" si="1"/>
        <v>90736U</v>
      </c>
      <c r="C85" t="s">
        <v>494</v>
      </c>
      <c r="D85" t="s">
        <v>98</v>
      </c>
      <c r="E85">
        <v>5.0599999999999996</v>
      </c>
    </row>
    <row r="86" spans="1:5" x14ac:dyDescent="0.25">
      <c r="A86">
        <v>90737</v>
      </c>
      <c r="B86" t="str">
        <f t="shared" si="1"/>
        <v>90737U</v>
      </c>
      <c r="C86" t="s">
        <v>495</v>
      </c>
      <c r="D86" t="s">
        <v>98</v>
      </c>
      <c r="E86">
        <v>5.66</v>
      </c>
    </row>
    <row r="87" spans="1:5" x14ac:dyDescent="0.25">
      <c r="A87">
        <v>90738</v>
      </c>
      <c r="B87" t="str">
        <f t="shared" si="1"/>
        <v>90738U</v>
      </c>
      <c r="C87" t="s">
        <v>496</v>
      </c>
      <c r="D87" t="s">
        <v>98</v>
      </c>
      <c r="E87">
        <v>6.27</v>
      </c>
    </row>
    <row r="88" spans="1:5" x14ac:dyDescent="0.25">
      <c r="A88">
        <v>90739</v>
      </c>
      <c r="B88" t="str">
        <f t="shared" si="1"/>
        <v>90739U</v>
      </c>
      <c r="C88" t="s">
        <v>497</v>
      </c>
      <c r="D88" t="s">
        <v>98</v>
      </c>
      <c r="E88">
        <v>9.0500000000000007</v>
      </c>
    </row>
    <row r="89" spans="1:5" x14ac:dyDescent="0.25">
      <c r="A89">
        <v>90740</v>
      </c>
      <c r="B89" t="str">
        <f t="shared" si="1"/>
        <v>90740U</v>
      </c>
      <c r="C89" t="s">
        <v>498</v>
      </c>
      <c r="D89" t="s">
        <v>98</v>
      </c>
      <c r="E89">
        <v>4.3</v>
      </c>
    </row>
    <row r="90" spans="1:5" x14ac:dyDescent="0.25">
      <c r="A90">
        <v>90741</v>
      </c>
      <c r="B90" t="str">
        <f t="shared" si="1"/>
        <v>90741U</v>
      </c>
      <c r="C90" t="s">
        <v>499</v>
      </c>
      <c r="D90" t="s">
        <v>98</v>
      </c>
      <c r="E90">
        <v>4.9000000000000004</v>
      </c>
    </row>
    <row r="91" spans="1:5" x14ac:dyDescent="0.25">
      <c r="A91">
        <v>90742</v>
      </c>
      <c r="B91" t="str">
        <f t="shared" si="1"/>
        <v>90742U</v>
      </c>
      <c r="C91" t="s">
        <v>500</v>
      </c>
      <c r="D91" t="s">
        <v>98</v>
      </c>
      <c r="E91">
        <v>5.5</v>
      </c>
    </row>
    <row r="92" spans="1:5" x14ac:dyDescent="0.25">
      <c r="A92">
        <v>90743</v>
      </c>
      <c r="B92" t="str">
        <f t="shared" si="1"/>
        <v>90743U</v>
      </c>
      <c r="C92" t="s">
        <v>501</v>
      </c>
      <c r="D92" t="s">
        <v>98</v>
      </c>
      <c r="E92">
        <v>6.11</v>
      </c>
    </row>
    <row r="93" spans="1:5" x14ac:dyDescent="0.25">
      <c r="A93">
        <v>90744</v>
      </c>
      <c r="B93" t="str">
        <f t="shared" si="1"/>
        <v>90744U</v>
      </c>
      <c r="C93" t="s">
        <v>502</v>
      </c>
      <c r="D93" t="s">
        <v>98</v>
      </c>
      <c r="E93">
        <v>6.71</v>
      </c>
    </row>
    <row r="94" spans="1:5" x14ac:dyDescent="0.25">
      <c r="A94">
        <v>90745</v>
      </c>
      <c r="B94" t="str">
        <f t="shared" si="1"/>
        <v>90745U</v>
      </c>
      <c r="C94" t="s">
        <v>503</v>
      </c>
      <c r="D94" t="s">
        <v>98</v>
      </c>
      <c r="E94">
        <v>10.1</v>
      </c>
    </row>
    <row r="95" spans="1:5" x14ac:dyDescent="0.25">
      <c r="A95">
        <v>90746</v>
      </c>
      <c r="B95" t="str">
        <f t="shared" si="1"/>
        <v>90746U</v>
      </c>
      <c r="C95" t="s">
        <v>504</v>
      </c>
      <c r="D95" t="s">
        <v>98</v>
      </c>
      <c r="E95">
        <v>3.52</v>
      </c>
    </row>
    <row r="96" spans="1:5" x14ac:dyDescent="0.25">
      <c r="A96">
        <v>90747</v>
      </c>
      <c r="B96" t="str">
        <f t="shared" si="1"/>
        <v>90747U</v>
      </c>
      <c r="C96" t="s">
        <v>505</v>
      </c>
      <c r="D96" t="s">
        <v>98</v>
      </c>
      <c r="E96">
        <v>17.25</v>
      </c>
    </row>
    <row r="97" spans="1:5" x14ac:dyDescent="0.25">
      <c r="A97">
        <v>94869</v>
      </c>
      <c r="B97" t="str">
        <f t="shared" si="1"/>
        <v>94869U</v>
      </c>
      <c r="C97" t="s">
        <v>506</v>
      </c>
      <c r="D97" t="s">
        <v>98</v>
      </c>
      <c r="E97">
        <v>123.34</v>
      </c>
    </row>
    <row r="98" spans="1:5" x14ac:dyDescent="0.25">
      <c r="A98">
        <v>94870</v>
      </c>
      <c r="B98" t="str">
        <f t="shared" si="1"/>
        <v>94870U</v>
      </c>
      <c r="C98" t="s">
        <v>507</v>
      </c>
      <c r="D98" t="s">
        <v>98</v>
      </c>
      <c r="E98">
        <v>1.61</v>
      </c>
    </row>
    <row r="99" spans="1:5" x14ac:dyDescent="0.25">
      <c r="A99">
        <v>94871</v>
      </c>
      <c r="B99" t="str">
        <f t="shared" si="1"/>
        <v>94871U</v>
      </c>
      <c r="C99" t="s">
        <v>508</v>
      </c>
      <c r="D99" t="s">
        <v>98</v>
      </c>
      <c r="E99">
        <v>193.07</v>
      </c>
    </row>
    <row r="100" spans="1:5" x14ac:dyDescent="0.25">
      <c r="A100">
        <v>94872</v>
      </c>
      <c r="B100" t="str">
        <f t="shared" si="1"/>
        <v>94872U</v>
      </c>
      <c r="C100" t="s">
        <v>509</v>
      </c>
      <c r="D100" t="s">
        <v>98</v>
      </c>
      <c r="E100">
        <v>2.34</v>
      </c>
    </row>
    <row r="101" spans="1:5" x14ac:dyDescent="0.25">
      <c r="A101">
        <v>94875</v>
      </c>
      <c r="B101" t="str">
        <f t="shared" si="1"/>
        <v>94875U</v>
      </c>
      <c r="C101" t="s">
        <v>510</v>
      </c>
      <c r="D101" t="s">
        <v>98</v>
      </c>
      <c r="E101">
        <v>1139.49</v>
      </c>
    </row>
    <row r="102" spans="1:5" x14ac:dyDescent="0.25">
      <c r="A102">
        <v>94876</v>
      </c>
      <c r="B102" t="str">
        <f t="shared" si="1"/>
        <v>94876U</v>
      </c>
      <c r="C102" t="s">
        <v>511</v>
      </c>
      <c r="D102" t="s">
        <v>98</v>
      </c>
      <c r="E102">
        <v>28.19</v>
      </c>
    </row>
    <row r="103" spans="1:5" x14ac:dyDescent="0.25">
      <c r="A103">
        <v>94878</v>
      </c>
      <c r="B103" t="str">
        <f t="shared" si="1"/>
        <v>94878U</v>
      </c>
      <c r="C103" t="s">
        <v>512</v>
      </c>
      <c r="D103" t="s">
        <v>98</v>
      </c>
      <c r="E103">
        <v>32.71</v>
      </c>
    </row>
    <row r="104" spans="1:5" x14ac:dyDescent="0.25">
      <c r="A104">
        <v>94879</v>
      </c>
      <c r="B104" t="str">
        <f t="shared" si="1"/>
        <v>94879U</v>
      </c>
      <c r="C104" t="s">
        <v>513</v>
      </c>
      <c r="D104" t="s">
        <v>98</v>
      </c>
      <c r="E104">
        <v>1753.63</v>
      </c>
    </row>
    <row r="105" spans="1:5" x14ac:dyDescent="0.25">
      <c r="A105">
        <v>94880</v>
      </c>
      <c r="B105" t="str">
        <f t="shared" si="1"/>
        <v>94880U</v>
      </c>
      <c r="C105" t="s">
        <v>514</v>
      </c>
      <c r="D105" t="s">
        <v>98</v>
      </c>
      <c r="E105">
        <v>41.68</v>
      </c>
    </row>
    <row r="106" spans="1:5" x14ac:dyDescent="0.25">
      <c r="A106">
        <v>94881</v>
      </c>
      <c r="B106" t="str">
        <f t="shared" si="1"/>
        <v>94881U</v>
      </c>
      <c r="C106" t="s">
        <v>515</v>
      </c>
      <c r="D106" t="s">
        <v>98</v>
      </c>
      <c r="E106">
        <v>2414.6799999999998</v>
      </c>
    </row>
    <row r="107" spans="1:5" x14ac:dyDescent="0.25">
      <c r="A107">
        <v>94882</v>
      </c>
      <c r="B107" t="str">
        <f t="shared" si="1"/>
        <v>94882U</v>
      </c>
      <c r="C107" t="s">
        <v>516</v>
      </c>
      <c r="D107" t="s">
        <v>98</v>
      </c>
      <c r="E107">
        <v>48.67</v>
      </c>
    </row>
    <row r="108" spans="1:5" x14ac:dyDescent="0.25">
      <c r="A108">
        <v>94884</v>
      </c>
      <c r="B108" t="str">
        <f t="shared" si="1"/>
        <v>94884U</v>
      </c>
      <c r="C108" t="s">
        <v>517</v>
      </c>
      <c r="D108" t="s">
        <v>98</v>
      </c>
      <c r="E108">
        <v>62.85</v>
      </c>
    </row>
    <row r="109" spans="1:5" x14ac:dyDescent="0.25">
      <c r="A109">
        <v>97121</v>
      </c>
      <c r="B109" t="str">
        <f t="shared" si="1"/>
        <v>97121U</v>
      </c>
      <c r="C109" t="s">
        <v>518</v>
      </c>
      <c r="D109" t="s">
        <v>98</v>
      </c>
      <c r="E109">
        <v>1.92</v>
      </c>
    </row>
    <row r="110" spans="1:5" x14ac:dyDescent="0.25">
      <c r="A110">
        <v>97122</v>
      </c>
      <c r="B110" t="str">
        <f t="shared" si="1"/>
        <v>97122U</v>
      </c>
      <c r="C110" t="s">
        <v>519</v>
      </c>
      <c r="D110" t="s">
        <v>98</v>
      </c>
      <c r="E110">
        <v>2.66</v>
      </c>
    </row>
    <row r="111" spans="1:5" x14ac:dyDescent="0.25">
      <c r="A111">
        <v>97123</v>
      </c>
      <c r="B111" t="str">
        <f t="shared" si="1"/>
        <v>97123U</v>
      </c>
      <c r="C111" t="s">
        <v>520</v>
      </c>
      <c r="D111" t="s">
        <v>98</v>
      </c>
      <c r="E111">
        <v>3.38</v>
      </c>
    </row>
    <row r="112" spans="1:5" x14ac:dyDescent="0.25">
      <c r="A112">
        <v>97124</v>
      </c>
      <c r="B112" t="str">
        <f t="shared" si="1"/>
        <v>97124U</v>
      </c>
      <c r="C112" t="s">
        <v>521</v>
      </c>
      <c r="D112" t="s">
        <v>98</v>
      </c>
      <c r="E112">
        <v>0.84</v>
      </c>
    </row>
    <row r="113" spans="1:5" x14ac:dyDescent="0.25">
      <c r="A113">
        <v>97125</v>
      </c>
      <c r="B113" t="str">
        <f t="shared" si="1"/>
        <v>97125U</v>
      </c>
      <c r="C113" t="s">
        <v>522</v>
      </c>
      <c r="D113" t="s">
        <v>98</v>
      </c>
      <c r="E113">
        <v>1.17</v>
      </c>
    </row>
    <row r="114" spans="1:5" x14ac:dyDescent="0.25">
      <c r="A114">
        <v>97126</v>
      </c>
      <c r="B114" t="str">
        <f t="shared" si="1"/>
        <v>97126U</v>
      </c>
      <c r="C114" t="s">
        <v>523</v>
      </c>
      <c r="D114" t="s">
        <v>98</v>
      </c>
      <c r="E114">
        <v>1.5</v>
      </c>
    </row>
    <row r="115" spans="1:5" x14ac:dyDescent="0.25">
      <c r="A115">
        <v>102264</v>
      </c>
      <c r="B115" t="str">
        <f t="shared" si="1"/>
        <v>102264U</v>
      </c>
      <c r="C115" t="s">
        <v>524</v>
      </c>
      <c r="D115" t="s">
        <v>98</v>
      </c>
      <c r="E115">
        <v>23.43</v>
      </c>
    </row>
    <row r="116" spans="1:5" x14ac:dyDescent="0.25">
      <c r="A116">
        <v>102265</v>
      </c>
      <c r="B116" t="str">
        <f t="shared" si="1"/>
        <v>102265U</v>
      </c>
      <c r="C116" t="s">
        <v>525</v>
      </c>
      <c r="D116" t="s">
        <v>28</v>
      </c>
      <c r="E116">
        <v>98.16</v>
      </c>
    </row>
    <row r="117" spans="1:5" x14ac:dyDescent="0.25">
      <c r="A117">
        <v>102266</v>
      </c>
      <c r="B117" t="str">
        <f t="shared" si="1"/>
        <v>102266U</v>
      </c>
      <c r="C117" t="s">
        <v>526</v>
      </c>
      <c r="D117" t="s">
        <v>28</v>
      </c>
      <c r="E117">
        <v>108.86</v>
      </c>
    </row>
    <row r="118" spans="1:5" x14ac:dyDescent="0.25">
      <c r="A118">
        <v>102267</v>
      </c>
      <c r="B118" t="str">
        <f t="shared" si="1"/>
        <v>102267U</v>
      </c>
      <c r="C118" t="s">
        <v>527</v>
      </c>
      <c r="D118" t="s">
        <v>28</v>
      </c>
      <c r="E118">
        <v>124.98</v>
      </c>
    </row>
    <row r="119" spans="1:5" x14ac:dyDescent="0.25">
      <c r="A119">
        <v>102268</v>
      </c>
      <c r="B119" t="str">
        <f t="shared" si="1"/>
        <v>102268U</v>
      </c>
      <c r="C119" t="s">
        <v>528</v>
      </c>
      <c r="D119" t="s">
        <v>28</v>
      </c>
      <c r="E119">
        <v>141.03</v>
      </c>
    </row>
    <row r="120" spans="1:5" x14ac:dyDescent="0.25">
      <c r="A120">
        <v>102269</v>
      </c>
      <c r="B120" t="str">
        <f t="shared" si="1"/>
        <v>102269U</v>
      </c>
      <c r="C120" t="s">
        <v>529</v>
      </c>
      <c r="D120" t="s">
        <v>28</v>
      </c>
      <c r="E120">
        <v>173.14</v>
      </c>
    </row>
    <row r="121" spans="1:5" x14ac:dyDescent="0.25">
      <c r="A121">
        <v>92833</v>
      </c>
      <c r="B121" t="str">
        <f t="shared" si="1"/>
        <v>92833U</v>
      </c>
      <c r="C121" t="s">
        <v>530</v>
      </c>
      <c r="D121" t="s">
        <v>98</v>
      </c>
      <c r="E121">
        <v>145.93</v>
      </c>
    </row>
    <row r="122" spans="1:5" x14ac:dyDescent="0.25">
      <c r="A122">
        <v>92834</v>
      </c>
      <c r="B122" t="str">
        <f t="shared" si="1"/>
        <v>92834U</v>
      </c>
      <c r="C122" t="s">
        <v>531</v>
      </c>
      <c r="D122" t="s">
        <v>98</v>
      </c>
      <c r="E122">
        <v>8.86</v>
      </c>
    </row>
    <row r="123" spans="1:5" x14ac:dyDescent="0.25">
      <c r="A123">
        <v>92835</v>
      </c>
      <c r="B123" t="str">
        <f t="shared" si="1"/>
        <v>92835U</v>
      </c>
      <c r="C123" t="s">
        <v>532</v>
      </c>
      <c r="D123" t="s">
        <v>98</v>
      </c>
      <c r="E123">
        <v>154.4</v>
      </c>
    </row>
    <row r="124" spans="1:5" x14ac:dyDescent="0.25">
      <c r="A124">
        <v>92836</v>
      </c>
      <c r="B124" t="str">
        <f t="shared" si="1"/>
        <v>92836U</v>
      </c>
      <c r="C124" t="s">
        <v>533</v>
      </c>
      <c r="D124" t="s">
        <v>98</v>
      </c>
      <c r="E124">
        <v>11.35</v>
      </c>
    </row>
    <row r="125" spans="1:5" x14ac:dyDescent="0.25">
      <c r="A125">
        <v>92837</v>
      </c>
      <c r="B125" t="str">
        <f t="shared" si="1"/>
        <v>92837U</v>
      </c>
      <c r="C125" t="s">
        <v>534</v>
      </c>
      <c r="D125" t="s">
        <v>98</v>
      </c>
      <c r="E125">
        <v>266.70999999999998</v>
      </c>
    </row>
    <row r="126" spans="1:5" x14ac:dyDescent="0.25">
      <c r="A126">
        <v>92838</v>
      </c>
      <c r="B126" t="str">
        <f t="shared" si="1"/>
        <v>92838U</v>
      </c>
      <c r="C126" t="s">
        <v>535</v>
      </c>
      <c r="D126" t="s">
        <v>98</v>
      </c>
      <c r="E126">
        <v>13.59</v>
      </c>
    </row>
    <row r="127" spans="1:5" x14ac:dyDescent="0.25">
      <c r="A127">
        <v>92839</v>
      </c>
      <c r="B127" t="str">
        <f t="shared" si="1"/>
        <v>92839U</v>
      </c>
      <c r="C127" t="s">
        <v>536</v>
      </c>
      <c r="D127" t="s">
        <v>98</v>
      </c>
      <c r="E127">
        <v>325.83999999999997</v>
      </c>
    </row>
    <row r="128" spans="1:5" x14ac:dyDescent="0.25">
      <c r="A128">
        <v>92840</v>
      </c>
      <c r="B128" t="str">
        <f t="shared" si="1"/>
        <v>92840U</v>
      </c>
      <c r="C128" t="s">
        <v>537</v>
      </c>
      <c r="D128" t="s">
        <v>98</v>
      </c>
      <c r="E128">
        <v>16.12</v>
      </c>
    </row>
    <row r="129" spans="1:5" x14ac:dyDescent="0.25">
      <c r="A129">
        <v>92841</v>
      </c>
      <c r="B129" t="str">
        <f t="shared" si="1"/>
        <v>92841U</v>
      </c>
      <c r="C129" t="s">
        <v>538</v>
      </c>
      <c r="D129" t="s">
        <v>98</v>
      </c>
      <c r="E129">
        <v>424.35</v>
      </c>
    </row>
    <row r="130" spans="1:5" x14ac:dyDescent="0.25">
      <c r="A130">
        <v>92842</v>
      </c>
      <c r="B130" t="str">
        <f t="shared" si="1"/>
        <v>92842U</v>
      </c>
      <c r="C130" t="s">
        <v>539</v>
      </c>
      <c r="D130" t="s">
        <v>98</v>
      </c>
      <c r="E130">
        <v>18.38</v>
      </c>
    </row>
    <row r="131" spans="1:5" x14ac:dyDescent="0.25">
      <c r="A131">
        <v>92843</v>
      </c>
      <c r="B131" t="str">
        <f t="shared" si="1"/>
        <v>92843U</v>
      </c>
      <c r="C131" t="s">
        <v>540</v>
      </c>
      <c r="D131" t="s">
        <v>98</v>
      </c>
      <c r="E131">
        <v>442.96</v>
      </c>
    </row>
    <row r="132" spans="1:5" x14ac:dyDescent="0.25">
      <c r="A132">
        <v>92844</v>
      </c>
      <c r="B132" t="str">
        <f t="shared" si="1"/>
        <v>92844U</v>
      </c>
      <c r="C132" t="s">
        <v>541</v>
      </c>
      <c r="D132" t="s">
        <v>98</v>
      </c>
      <c r="E132">
        <v>20.91</v>
      </c>
    </row>
    <row r="133" spans="1:5" x14ac:dyDescent="0.25">
      <c r="A133">
        <v>92845</v>
      </c>
      <c r="B133" t="str">
        <f t="shared" si="1"/>
        <v>92845U</v>
      </c>
      <c r="C133" t="s">
        <v>542</v>
      </c>
      <c r="D133" t="s">
        <v>98</v>
      </c>
      <c r="E133">
        <v>648.24</v>
      </c>
    </row>
    <row r="134" spans="1:5" x14ac:dyDescent="0.25">
      <c r="A134">
        <v>92846</v>
      </c>
      <c r="B134" t="str">
        <f t="shared" si="1"/>
        <v>92846U</v>
      </c>
      <c r="C134" t="s">
        <v>543</v>
      </c>
      <c r="D134" t="s">
        <v>98</v>
      </c>
      <c r="E134">
        <v>23.16</v>
      </c>
    </row>
    <row r="135" spans="1:5" x14ac:dyDescent="0.25">
      <c r="A135">
        <v>92847</v>
      </c>
      <c r="B135" t="str">
        <f t="shared" si="1"/>
        <v>92847U</v>
      </c>
      <c r="C135" t="s">
        <v>544</v>
      </c>
      <c r="D135" t="s">
        <v>98</v>
      </c>
      <c r="E135">
        <v>671.37</v>
      </c>
    </row>
    <row r="136" spans="1:5" x14ac:dyDescent="0.25">
      <c r="A136">
        <v>92848</v>
      </c>
      <c r="B136" t="str">
        <f t="shared" ref="B136:B199" si="2">A136&amp;"U"</f>
        <v>92848U</v>
      </c>
      <c r="C136" t="s">
        <v>545</v>
      </c>
      <c r="D136" t="s">
        <v>98</v>
      </c>
      <c r="E136">
        <v>25.72</v>
      </c>
    </row>
    <row r="137" spans="1:5" x14ac:dyDescent="0.25">
      <c r="A137">
        <v>92849</v>
      </c>
      <c r="B137" t="str">
        <f t="shared" si="2"/>
        <v>92849U</v>
      </c>
      <c r="C137" t="s">
        <v>546</v>
      </c>
      <c r="D137" t="s">
        <v>98</v>
      </c>
      <c r="E137">
        <v>153.86000000000001</v>
      </c>
    </row>
    <row r="138" spans="1:5" x14ac:dyDescent="0.25">
      <c r="A138">
        <v>92850</v>
      </c>
      <c r="B138" t="str">
        <f t="shared" si="2"/>
        <v>92850U</v>
      </c>
      <c r="C138" t="s">
        <v>547</v>
      </c>
      <c r="D138" t="s">
        <v>98</v>
      </c>
      <c r="E138">
        <v>16.79</v>
      </c>
    </row>
    <row r="139" spans="1:5" x14ac:dyDescent="0.25">
      <c r="A139">
        <v>92851</v>
      </c>
      <c r="B139" t="str">
        <f t="shared" si="2"/>
        <v>92851U</v>
      </c>
      <c r="C139" t="s">
        <v>548</v>
      </c>
      <c r="D139" t="s">
        <v>98</v>
      </c>
      <c r="E139">
        <v>164.22</v>
      </c>
    </row>
    <row r="140" spans="1:5" x14ac:dyDescent="0.25">
      <c r="A140">
        <v>92852</v>
      </c>
      <c r="B140" t="str">
        <f t="shared" si="2"/>
        <v>92852U</v>
      </c>
      <c r="C140" t="s">
        <v>549</v>
      </c>
      <c r="D140" t="s">
        <v>98</v>
      </c>
      <c r="E140">
        <v>21.17</v>
      </c>
    </row>
    <row r="141" spans="1:5" x14ac:dyDescent="0.25">
      <c r="A141">
        <v>92853</v>
      </c>
      <c r="B141" t="str">
        <f t="shared" si="2"/>
        <v>92853U</v>
      </c>
      <c r="C141" t="s">
        <v>550</v>
      </c>
      <c r="D141" t="s">
        <v>98</v>
      </c>
      <c r="E141">
        <v>278.92</v>
      </c>
    </row>
    <row r="142" spans="1:5" x14ac:dyDescent="0.25">
      <c r="A142">
        <v>92854</v>
      </c>
      <c r="B142" t="str">
        <f t="shared" si="2"/>
        <v>92854U</v>
      </c>
      <c r="C142" t="s">
        <v>551</v>
      </c>
      <c r="D142" t="s">
        <v>98</v>
      </c>
      <c r="E142">
        <v>25.8</v>
      </c>
    </row>
    <row r="143" spans="1:5" x14ac:dyDescent="0.25">
      <c r="A143">
        <v>92855</v>
      </c>
      <c r="B143" t="str">
        <f t="shared" si="2"/>
        <v>92855U</v>
      </c>
      <c r="C143" t="s">
        <v>552</v>
      </c>
      <c r="D143" t="s">
        <v>98</v>
      </c>
      <c r="E143">
        <v>340.13</v>
      </c>
    </row>
    <row r="144" spans="1:5" x14ac:dyDescent="0.25">
      <c r="A144">
        <v>92856</v>
      </c>
      <c r="B144" t="str">
        <f t="shared" si="2"/>
        <v>92856U</v>
      </c>
      <c r="C144" t="s">
        <v>553</v>
      </c>
      <c r="D144" t="s">
        <v>98</v>
      </c>
      <c r="E144">
        <v>30.41</v>
      </c>
    </row>
    <row r="145" spans="1:5" x14ac:dyDescent="0.25">
      <c r="A145">
        <v>92857</v>
      </c>
      <c r="B145" t="str">
        <f t="shared" si="2"/>
        <v>92857U</v>
      </c>
      <c r="C145" t="s">
        <v>554</v>
      </c>
      <c r="D145" t="s">
        <v>98</v>
      </c>
      <c r="E145">
        <v>440.75</v>
      </c>
    </row>
    <row r="146" spans="1:5" x14ac:dyDescent="0.25">
      <c r="A146">
        <v>92858</v>
      </c>
      <c r="B146" t="str">
        <f t="shared" si="2"/>
        <v>92858U</v>
      </c>
      <c r="C146" t="s">
        <v>555</v>
      </c>
      <c r="D146" t="s">
        <v>98</v>
      </c>
      <c r="E146">
        <v>34.78</v>
      </c>
    </row>
    <row r="147" spans="1:5" x14ac:dyDescent="0.25">
      <c r="A147">
        <v>92859</v>
      </c>
      <c r="B147" t="str">
        <f t="shared" si="2"/>
        <v>92859U</v>
      </c>
      <c r="C147" t="s">
        <v>556</v>
      </c>
      <c r="D147" t="s">
        <v>98</v>
      </c>
      <c r="E147">
        <v>461.56</v>
      </c>
    </row>
    <row r="148" spans="1:5" x14ac:dyDescent="0.25">
      <c r="A148">
        <v>92860</v>
      </c>
      <c r="B148" t="str">
        <f t="shared" si="2"/>
        <v>92860U</v>
      </c>
      <c r="C148" t="s">
        <v>557</v>
      </c>
      <c r="D148" t="s">
        <v>98</v>
      </c>
      <c r="E148">
        <v>39.51</v>
      </c>
    </row>
    <row r="149" spans="1:5" x14ac:dyDescent="0.25">
      <c r="A149">
        <v>92861</v>
      </c>
      <c r="B149" t="str">
        <f t="shared" si="2"/>
        <v>92861U</v>
      </c>
      <c r="C149" t="s">
        <v>558</v>
      </c>
      <c r="D149" t="s">
        <v>98</v>
      </c>
      <c r="E149">
        <v>669.18</v>
      </c>
    </row>
    <row r="150" spans="1:5" x14ac:dyDescent="0.25">
      <c r="A150">
        <v>92862</v>
      </c>
      <c r="B150" t="str">
        <f t="shared" si="2"/>
        <v>92862U</v>
      </c>
      <c r="C150" t="s">
        <v>559</v>
      </c>
      <c r="D150" t="s">
        <v>98</v>
      </c>
      <c r="E150">
        <v>44.1</v>
      </c>
    </row>
    <row r="151" spans="1:5" x14ac:dyDescent="0.25">
      <c r="A151">
        <v>92863</v>
      </c>
      <c r="B151" t="str">
        <f t="shared" si="2"/>
        <v>92863U</v>
      </c>
      <c r="C151" t="s">
        <v>560</v>
      </c>
      <c r="D151" t="s">
        <v>98</v>
      </c>
      <c r="E151">
        <v>694.36</v>
      </c>
    </row>
    <row r="152" spans="1:5" x14ac:dyDescent="0.25">
      <c r="A152">
        <v>92864</v>
      </c>
      <c r="B152" t="str">
        <f t="shared" si="2"/>
        <v>92864U</v>
      </c>
      <c r="C152" t="s">
        <v>561</v>
      </c>
      <c r="D152" t="s">
        <v>98</v>
      </c>
      <c r="E152">
        <v>48.71</v>
      </c>
    </row>
    <row r="153" spans="1:5" x14ac:dyDescent="0.25">
      <c r="A153">
        <v>92210</v>
      </c>
      <c r="B153" t="str">
        <f t="shared" si="2"/>
        <v>92210U</v>
      </c>
      <c r="C153" t="s">
        <v>562</v>
      </c>
      <c r="D153" t="s">
        <v>98</v>
      </c>
      <c r="E153">
        <v>128.46</v>
      </c>
    </row>
    <row r="154" spans="1:5" x14ac:dyDescent="0.25">
      <c r="A154">
        <v>92211</v>
      </c>
      <c r="B154" t="str">
        <f t="shared" si="2"/>
        <v>92211U</v>
      </c>
      <c r="C154" t="s">
        <v>563</v>
      </c>
      <c r="D154" t="s">
        <v>98</v>
      </c>
      <c r="E154">
        <v>154.65</v>
      </c>
    </row>
    <row r="155" spans="1:5" x14ac:dyDescent="0.25">
      <c r="A155">
        <v>92212</v>
      </c>
      <c r="B155" t="str">
        <f t="shared" si="2"/>
        <v>92212U</v>
      </c>
      <c r="C155" t="s">
        <v>564</v>
      </c>
      <c r="D155" t="s">
        <v>98</v>
      </c>
      <c r="E155">
        <v>223.72</v>
      </c>
    </row>
    <row r="156" spans="1:5" x14ac:dyDescent="0.25">
      <c r="A156">
        <v>92213</v>
      </c>
      <c r="B156" t="str">
        <f t="shared" si="2"/>
        <v>92213U</v>
      </c>
      <c r="C156" t="s">
        <v>565</v>
      </c>
      <c r="D156" t="s">
        <v>98</v>
      </c>
      <c r="E156">
        <v>289.69</v>
      </c>
    </row>
    <row r="157" spans="1:5" x14ac:dyDescent="0.25">
      <c r="A157">
        <v>92214</v>
      </c>
      <c r="B157" t="str">
        <f t="shared" si="2"/>
        <v>92214U</v>
      </c>
      <c r="C157" t="s">
        <v>566</v>
      </c>
      <c r="D157" t="s">
        <v>98</v>
      </c>
      <c r="E157">
        <v>348.47</v>
      </c>
    </row>
    <row r="158" spans="1:5" x14ac:dyDescent="0.25">
      <c r="A158">
        <v>92215</v>
      </c>
      <c r="B158" t="str">
        <f t="shared" si="2"/>
        <v>92215U</v>
      </c>
      <c r="C158" t="s">
        <v>567</v>
      </c>
      <c r="D158" t="s">
        <v>98</v>
      </c>
      <c r="E158">
        <v>400.02</v>
      </c>
    </row>
    <row r="159" spans="1:5" x14ac:dyDescent="0.25">
      <c r="A159">
        <v>92216</v>
      </c>
      <c r="B159" t="str">
        <f t="shared" si="2"/>
        <v>92216U</v>
      </c>
      <c r="C159" t="s">
        <v>568</v>
      </c>
      <c r="D159" t="s">
        <v>98</v>
      </c>
      <c r="E159">
        <v>422.37</v>
      </c>
    </row>
    <row r="160" spans="1:5" x14ac:dyDescent="0.25">
      <c r="A160">
        <v>92219</v>
      </c>
      <c r="B160" t="str">
        <f t="shared" si="2"/>
        <v>92219U</v>
      </c>
      <c r="C160" t="s">
        <v>569</v>
      </c>
      <c r="D160" t="s">
        <v>98</v>
      </c>
      <c r="E160">
        <v>138.29</v>
      </c>
    </row>
    <row r="161" spans="1:5" x14ac:dyDescent="0.25">
      <c r="A161">
        <v>92220</v>
      </c>
      <c r="B161" t="str">
        <f t="shared" si="2"/>
        <v>92220U</v>
      </c>
      <c r="C161" t="s">
        <v>570</v>
      </c>
      <c r="D161" t="s">
        <v>98</v>
      </c>
      <c r="E161">
        <v>166.84</v>
      </c>
    </row>
    <row r="162" spans="1:5" x14ac:dyDescent="0.25">
      <c r="A162">
        <v>92221</v>
      </c>
      <c r="B162" t="str">
        <f t="shared" si="2"/>
        <v>92221U</v>
      </c>
      <c r="C162" t="s">
        <v>571</v>
      </c>
      <c r="D162" t="s">
        <v>98</v>
      </c>
      <c r="E162">
        <v>238.02</v>
      </c>
    </row>
    <row r="163" spans="1:5" x14ac:dyDescent="0.25">
      <c r="A163">
        <v>92222</v>
      </c>
      <c r="B163" t="str">
        <f t="shared" si="2"/>
        <v>92222U</v>
      </c>
      <c r="C163" t="s">
        <v>572</v>
      </c>
      <c r="D163" t="s">
        <v>98</v>
      </c>
      <c r="E163">
        <v>306.32</v>
      </c>
    </row>
    <row r="164" spans="1:5" x14ac:dyDescent="0.25">
      <c r="A164">
        <v>92223</v>
      </c>
      <c r="B164" t="str">
        <f t="shared" si="2"/>
        <v>92223U</v>
      </c>
      <c r="C164" t="s">
        <v>573</v>
      </c>
      <c r="D164" t="s">
        <v>98</v>
      </c>
      <c r="E164">
        <v>367.07</v>
      </c>
    </row>
    <row r="165" spans="1:5" x14ac:dyDescent="0.25">
      <c r="A165">
        <v>92224</v>
      </c>
      <c r="B165" t="str">
        <f t="shared" si="2"/>
        <v>92224U</v>
      </c>
      <c r="C165" t="s">
        <v>574</v>
      </c>
      <c r="D165" t="s">
        <v>98</v>
      </c>
      <c r="E165">
        <v>420.64</v>
      </c>
    </row>
    <row r="166" spans="1:5" x14ac:dyDescent="0.25">
      <c r="A166">
        <v>92226</v>
      </c>
      <c r="B166" t="str">
        <f t="shared" si="2"/>
        <v>92226U</v>
      </c>
      <c r="C166" t="s">
        <v>575</v>
      </c>
      <c r="D166" t="s">
        <v>98</v>
      </c>
      <c r="E166">
        <v>445.48</v>
      </c>
    </row>
    <row r="167" spans="1:5" x14ac:dyDescent="0.25">
      <c r="A167">
        <v>92808</v>
      </c>
      <c r="B167" t="str">
        <f t="shared" si="2"/>
        <v>92808U</v>
      </c>
      <c r="C167" t="s">
        <v>576</v>
      </c>
      <c r="D167" t="s">
        <v>98</v>
      </c>
      <c r="E167">
        <v>39.97</v>
      </c>
    </row>
    <row r="168" spans="1:5" x14ac:dyDescent="0.25">
      <c r="A168">
        <v>92809</v>
      </c>
      <c r="B168" t="str">
        <f t="shared" si="2"/>
        <v>92809U</v>
      </c>
      <c r="C168" t="s">
        <v>577</v>
      </c>
      <c r="D168" t="s">
        <v>98</v>
      </c>
      <c r="E168">
        <v>51.29</v>
      </c>
    </row>
    <row r="169" spans="1:5" x14ac:dyDescent="0.25">
      <c r="A169">
        <v>92810</v>
      </c>
      <c r="B169" t="str">
        <f t="shared" si="2"/>
        <v>92810U</v>
      </c>
      <c r="C169" t="s">
        <v>578</v>
      </c>
      <c r="D169" t="s">
        <v>98</v>
      </c>
      <c r="E169">
        <v>62.42</v>
      </c>
    </row>
    <row r="170" spans="1:5" x14ac:dyDescent="0.25">
      <c r="A170">
        <v>92811</v>
      </c>
      <c r="B170" t="str">
        <f t="shared" si="2"/>
        <v>92811U</v>
      </c>
      <c r="C170" t="s">
        <v>579</v>
      </c>
      <c r="D170" t="s">
        <v>98</v>
      </c>
      <c r="E170">
        <v>74.37</v>
      </c>
    </row>
    <row r="171" spans="1:5" x14ac:dyDescent="0.25">
      <c r="A171">
        <v>92812</v>
      </c>
      <c r="B171" t="str">
        <f t="shared" si="2"/>
        <v>92812U</v>
      </c>
      <c r="C171" t="s">
        <v>580</v>
      </c>
      <c r="D171" t="s">
        <v>98</v>
      </c>
      <c r="E171">
        <v>86.14</v>
      </c>
    </row>
    <row r="172" spans="1:5" x14ac:dyDescent="0.25">
      <c r="A172">
        <v>92813</v>
      </c>
      <c r="B172" t="str">
        <f t="shared" si="2"/>
        <v>92813U</v>
      </c>
      <c r="C172" t="s">
        <v>581</v>
      </c>
      <c r="D172" t="s">
        <v>98</v>
      </c>
      <c r="E172">
        <v>99.98</v>
      </c>
    </row>
    <row r="173" spans="1:5" x14ac:dyDescent="0.25">
      <c r="A173">
        <v>92814</v>
      </c>
      <c r="B173" t="str">
        <f t="shared" si="2"/>
        <v>92814U</v>
      </c>
      <c r="C173" t="s">
        <v>582</v>
      </c>
      <c r="D173" t="s">
        <v>98</v>
      </c>
      <c r="E173">
        <v>114.51</v>
      </c>
    </row>
    <row r="174" spans="1:5" x14ac:dyDescent="0.25">
      <c r="A174">
        <v>92815</v>
      </c>
      <c r="B174" t="str">
        <f t="shared" si="2"/>
        <v>92815U</v>
      </c>
      <c r="C174" t="s">
        <v>583</v>
      </c>
      <c r="D174" t="s">
        <v>98</v>
      </c>
      <c r="E174">
        <v>131.21</v>
      </c>
    </row>
    <row r="175" spans="1:5" x14ac:dyDescent="0.25">
      <c r="A175">
        <v>92816</v>
      </c>
      <c r="B175" t="str">
        <f t="shared" si="2"/>
        <v>92816U</v>
      </c>
      <c r="C175" t="s">
        <v>584</v>
      </c>
      <c r="D175" t="s">
        <v>98</v>
      </c>
      <c r="E175">
        <v>599.04</v>
      </c>
    </row>
    <row r="176" spans="1:5" x14ac:dyDescent="0.25">
      <c r="A176">
        <v>92817</v>
      </c>
      <c r="B176" t="str">
        <f t="shared" si="2"/>
        <v>92817U</v>
      </c>
      <c r="C176" t="s">
        <v>585</v>
      </c>
      <c r="D176" t="s">
        <v>98</v>
      </c>
      <c r="E176">
        <v>164.18</v>
      </c>
    </row>
    <row r="177" spans="1:5" x14ac:dyDescent="0.25">
      <c r="A177">
        <v>92818</v>
      </c>
      <c r="B177" t="str">
        <f t="shared" si="2"/>
        <v>92818U</v>
      </c>
      <c r="C177" t="s">
        <v>586</v>
      </c>
      <c r="D177" t="s">
        <v>98</v>
      </c>
      <c r="E177">
        <v>851.03</v>
      </c>
    </row>
    <row r="178" spans="1:5" x14ac:dyDescent="0.25">
      <c r="A178">
        <v>92819</v>
      </c>
      <c r="B178" t="str">
        <f t="shared" si="2"/>
        <v>92819U</v>
      </c>
      <c r="C178" t="s">
        <v>587</v>
      </c>
      <c r="D178" t="s">
        <v>98</v>
      </c>
      <c r="E178">
        <v>221</v>
      </c>
    </row>
    <row r="179" spans="1:5" x14ac:dyDescent="0.25">
      <c r="A179">
        <v>92820</v>
      </c>
      <c r="B179" t="str">
        <f t="shared" si="2"/>
        <v>92820U</v>
      </c>
      <c r="C179" t="s">
        <v>588</v>
      </c>
      <c r="D179" t="s">
        <v>98</v>
      </c>
      <c r="E179">
        <v>47.67</v>
      </c>
    </row>
    <row r="180" spans="1:5" x14ac:dyDescent="0.25">
      <c r="A180">
        <v>92821</v>
      </c>
      <c r="B180" t="str">
        <f t="shared" si="2"/>
        <v>92821U</v>
      </c>
      <c r="C180" t="s">
        <v>589</v>
      </c>
      <c r="D180" t="s">
        <v>98</v>
      </c>
      <c r="E180">
        <v>61.12</v>
      </c>
    </row>
    <row r="181" spans="1:5" x14ac:dyDescent="0.25">
      <c r="A181">
        <v>92822</v>
      </c>
      <c r="B181" t="str">
        <f t="shared" si="2"/>
        <v>92822U</v>
      </c>
      <c r="C181" t="s">
        <v>590</v>
      </c>
      <c r="D181" t="s">
        <v>98</v>
      </c>
      <c r="E181">
        <v>74.61</v>
      </c>
    </row>
    <row r="182" spans="1:5" x14ac:dyDescent="0.25">
      <c r="A182">
        <v>92824</v>
      </c>
      <c r="B182" t="str">
        <f t="shared" si="2"/>
        <v>92824U</v>
      </c>
      <c r="C182" t="s">
        <v>591</v>
      </c>
      <c r="D182" t="s">
        <v>98</v>
      </c>
      <c r="E182">
        <v>88.67</v>
      </c>
    </row>
    <row r="183" spans="1:5" x14ac:dyDescent="0.25">
      <c r="A183">
        <v>92825</v>
      </c>
      <c r="B183" t="str">
        <f t="shared" si="2"/>
        <v>92825U</v>
      </c>
      <c r="C183" t="s">
        <v>592</v>
      </c>
      <c r="D183" t="s">
        <v>98</v>
      </c>
      <c r="E183">
        <v>102.77</v>
      </c>
    </row>
    <row r="184" spans="1:5" x14ac:dyDescent="0.25">
      <c r="A184">
        <v>92826</v>
      </c>
      <c r="B184" t="str">
        <f t="shared" si="2"/>
        <v>92826U</v>
      </c>
      <c r="C184" t="s">
        <v>593</v>
      </c>
      <c r="D184" t="s">
        <v>98</v>
      </c>
      <c r="E184">
        <v>118.58</v>
      </c>
    </row>
    <row r="185" spans="1:5" x14ac:dyDescent="0.25">
      <c r="A185">
        <v>92827</v>
      </c>
      <c r="B185" t="str">
        <f t="shared" si="2"/>
        <v>92827U</v>
      </c>
      <c r="C185" t="s">
        <v>594</v>
      </c>
      <c r="D185" t="s">
        <v>98</v>
      </c>
      <c r="E185">
        <v>135.13</v>
      </c>
    </row>
    <row r="186" spans="1:5" x14ac:dyDescent="0.25">
      <c r="A186">
        <v>92828</v>
      </c>
      <c r="B186" t="str">
        <f t="shared" si="2"/>
        <v>92828U</v>
      </c>
      <c r="C186" t="s">
        <v>595</v>
      </c>
      <c r="D186" t="s">
        <v>98</v>
      </c>
      <c r="E186">
        <v>154.32</v>
      </c>
    </row>
    <row r="187" spans="1:5" x14ac:dyDescent="0.25">
      <c r="A187">
        <v>92829</v>
      </c>
      <c r="B187" t="str">
        <f t="shared" si="2"/>
        <v>92829U</v>
      </c>
      <c r="C187" t="s">
        <v>596</v>
      </c>
      <c r="D187" t="s">
        <v>98</v>
      </c>
      <c r="E187">
        <v>626.29</v>
      </c>
    </row>
    <row r="188" spans="1:5" x14ac:dyDescent="0.25">
      <c r="A188">
        <v>92830</v>
      </c>
      <c r="B188" t="str">
        <f t="shared" si="2"/>
        <v>92830U</v>
      </c>
      <c r="C188" t="s">
        <v>597</v>
      </c>
      <c r="D188" t="s">
        <v>98</v>
      </c>
      <c r="E188">
        <v>191.43</v>
      </c>
    </row>
    <row r="189" spans="1:5" x14ac:dyDescent="0.25">
      <c r="A189">
        <v>92831</v>
      </c>
      <c r="B189" t="str">
        <f t="shared" si="2"/>
        <v>92831U</v>
      </c>
      <c r="C189" t="s">
        <v>598</v>
      </c>
      <c r="D189" t="s">
        <v>98</v>
      </c>
      <c r="E189">
        <v>884.51</v>
      </c>
    </row>
    <row r="190" spans="1:5" x14ac:dyDescent="0.25">
      <c r="A190">
        <v>92832</v>
      </c>
      <c r="B190" t="str">
        <f t="shared" si="2"/>
        <v>92832U</v>
      </c>
      <c r="C190" t="s">
        <v>599</v>
      </c>
      <c r="D190" t="s">
        <v>98</v>
      </c>
      <c r="E190">
        <v>254.48</v>
      </c>
    </row>
    <row r="191" spans="1:5" x14ac:dyDescent="0.25">
      <c r="A191">
        <v>95565</v>
      </c>
      <c r="B191" t="str">
        <f t="shared" si="2"/>
        <v>95565U</v>
      </c>
      <c r="C191" t="s">
        <v>600</v>
      </c>
      <c r="D191" t="s">
        <v>98</v>
      </c>
      <c r="E191">
        <v>108.36</v>
      </c>
    </row>
    <row r="192" spans="1:5" x14ac:dyDescent="0.25">
      <c r="A192">
        <v>95566</v>
      </c>
      <c r="B192" t="str">
        <f t="shared" si="2"/>
        <v>95566U</v>
      </c>
      <c r="C192" t="s">
        <v>601</v>
      </c>
      <c r="D192" t="s">
        <v>98</v>
      </c>
      <c r="E192">
        <v>116.06</v>
      </c>
    </row>
    <row r="193" spans="1:5" x14ac:dyDescent="0.25">
      <c r="A193">
        <v>95567</v>
      </c>
      <c r="B193" t="str">
        <f t="shared" si="2"/>
        <v>95567U</v>
      </c>
      <c r="C193" t="s">
        <v>602</v>
      </c>
      <c r="D193" t="s">
        <v>98</v>
      </c>
      <c r="E193">
        <v>99.19</v>
      </c>
    </row>
    <row r="194" spans="1:5" x14ac:dyDescent="0.25">
      <c r="A194">
        <v>95568</v>
      </c>
      <c r="B194" t="str">
        <f t="shared" si="2"/>
        <v>95568U</v>
      </c>
      <c r="C194" t="s">
        <v>603</v>
      </c>
      <c r="D194" t="s">
        <v>98</v>
      </c>
      <c r="E194">
        <v>121.27</v>
      </c>
    </row>
    <row r="195" spans="1:5" x14ac:dyDescent="0.25">
      <c r="A195">
        <v>95569</v>
      </c>
      <c r="B195" t="str">
        <f t="shared" si="2"/>
        <v>95569U</v>
      </c>
      <c r="C195" t="s">
        <v>604</v>
      </c>
      <c r="D195" t="s">
        <v>98</v>
      </c>
      <c r="E195">
        <v>166.58</v>
      </c>
    </row>
    <row r="196" spans="1:5" x14ac:dyDescent="0.25">
      <c r="A196">
        <v>95570</v>
      </c>
      <c r="B196" t="str">
        <f t="shared" si="2"/>
        <v>95570U</v>
      </c>
      <c r="C196" t="s">
        <v>605</v>
      </c>
      <c r="D196" t="s">
        <v>98</v>
      </c>
      <c r="E196">
        <v>106.89</v>
      </c>
    </row>
    <row r="197" spans="1:5" x14ac:dyDescent="0.25">
      <c r="A197">
        <v>95571</v>
      </c>
      <c r="B197" t="str">
        <f t="shared" si="2"/>
        <v>95571U</v>
      </c>
      <c r="C197" t="s">
        <v>606</v>
      </c>
      <c r="D197" t="s">
        <v>98</v>
      </c>
      <c r="E197">
        <v>131.1</v>
      </c>
    </row>
    <row r="198" spans="1:5" x14ac:dyDescent="0.25">
      <c r="A198">
        <v>95572</v>
      </c>
      <c r="B198" t="str">
        <f t="shared" si="2"/>
        <v>95572U</v>
      </c>
      <c r="C198" t="s">
        <v>607</v>
      </c>
      <c r="D198" t="s">
        <v>98</v>
      </c>
      <c r="E198">
        <v>178.77</v>
      </c>
    </row>
    <row r="199" spans="1:5" x14ac:dyDescent="0.25">
      <c r="A199">
        <v>97127</v>
      </c>
      <c r="B199" t="str">
        <f t="shared" si="2"/>
        <v>97127U</v>
      </c>
      <c r="C199" t="s">
        <v>608</v>
      </c>
      <c r="D199" t="s">
        <v>98</v>
      </c>
      <c r="E199">
        <v>4.84</v>
      </c>
    </row>
    <row r="200" spans="1:5" x14ac:dyDescent="0.25">
      <c r="A200">
        <v>97128</v>
      </c>
      <c r="B200" t="str">
        <f t="shared" ref="B200:B263" si="3">A200&amp;"U"</f>
        <v>97128U</v>
      </c>
      <c r="C200" t="s">
        <v>609</v>
      </c>
      <c r="D200" t="s">
        <v>98</v>
      </c>
      <c r="E200">
        <v>9.91</v>
      </c>
    </row>
    <row r="201" spans="1:5" x14ac:dyDescent="0.25">
      <c r="A201">
        <v>97129</v>
      </c>
      <c r="B201" t="str">
        <f t="shared" si="3"/>
        <v>97129U</v>
      </c>
      <c r="C201" t="s">
        <v>610</v>
      </c>
      <c r="D201" t="s">
        <v>98</v>
      </c>
      <c r="E201">
        <v>12.2</v>
      </c>
    </row>
    <row r="202" spans="1:5" x14ac:dyDescent="0.25">
      <c r="A202">
        <v>97130</v>
      </c>
      <c r="B202" t="str">
        <f t="shared" si="3"/>
        <v>97130U</v>
      </c>
      <c r="C202" t="s">
        <v>611</v>
      </c>
      <c r="D202" t="s">
        <v>98</v>
      </c>
      <c r="E202">
        <v>14.47</v>
      </c>
    </row>
    <row r="203" spans="1:5" x14ac:dyDescent="0.25">
      <c r="A203">
        <v>97131</v>
      </c>
      <c r="B203" t="str">
        <f t="shared" si="3"/>
        <v>97131U</v>
      </c>
      <c r="C203" t="s">
        <v>612</v>
      </c>
      <c r="D203" t="s">
        <v>98</v>
      </c>
      <c r="E203">
        <v>16.75</v>
      </c>
    </row>
    <row r="204" spans="1:5" x14ac:dyDescent="0.25">
      <c r="A204">
        <v>97132</v>
      </c>
      <c r="B204" t="str">
        <f t="shared" si="3"/>
        <v>97132U</v>
      </c>
      <c r="C204" t="s">
        <v>613</v>
      </c>
      <c r="D204" t="s">
        <v>98</v>
      </c>
      <c r="E204">
        <v>19.02</v>
      </c>
    </row>
    <row r="205" spans="1:5" x14ac:dyDescent="0.25">
      <c r="A205">
        <v>97133</v>
      </c>
      <c r="B205" t="str">
        <f t="shared" si="3"/>
        <v>97133U</v>
      </c>
      <c r="C205" t="s">
        <v>614</v>
      </c>
      <c r="D205" t="s">
        <v>98</v>
      </c>
      <c r="E205">
        <v>23.58</v>
      </c>
    </row>
    <row r="206" spans="1:5" x14ac:dyDescent="0.25">
      <c r="A206">
        <v>97134</v>
      </c>
      <c r="B206" t="str">
        <f t="shared" si="3"/>
        <v>97134U</v>
      </c>
      <c r="C206" t="s">
        <v>615</v>
      </c>
      <c r="D206" t="s">
        <v>98</v>
      </c>
      <c r="E206">
        <v>2.17</v>
      </c>
    </row>
    <row r="207" spans="1:5" x14ac:dyDescent="0.25">
      <c r="A207">
        <v>97135</v>
      </c>
      <c r="B207" t="str">
        <f t="shared" si="3"/>
        <v>97135U</v>
      </c>
      <c r="C207" t="s">
        <v>616</v>
      </c>
      <c r="D207" t="s">
        <v>98</v>
      </c>
      <c r="E207">
        <v>5.03</v>
      </c>
    </row>
    <row r="208" spans="1:5" x14ac:dyDescent="0.25">
      <c r="A208">
        <v>97136</v>
      </c>
      <c r="B208" t="str">
        <f t="shared" si="3"/>
        <v>97136U</v>
      </c>
      <c r="C208" t="s">
        <v>617</v>
      </c>
      <c r="D208" t="s">
        <v>98</v>
      </c>
      <c r="E208">
        <v>6.2</v>
      </c>
    </row>
    <row r="209" spans="1:5" x14ac:dyDescent="0.25">
      <c r="A209">
        <v>97137</v>
      </c>
      <c r="B209" t="str">
        <f t="shared" si="3"/>
        <v>97137U</v>
      </c>
      <c r="C209" t="s">
        <v>618</v>
      </c>
      <c r="D209" t="s">
        <v>98</v>
      </c>
      <c r="E209">
        <v>7.37</v>
      </c>
    </row>
    <row r="210" spans="1:5" x14ac:dyDescent="0.25">
      <c r="A210">
        <v>97138</v>
      </c>
      <c r="B210" t="str">
        <f t="shared" si="3"/>
        <v>97138U</v>
      </c>
      <c r="C210" t="s">
        <v>619</v>
      </c>
      <c r="D210" t="s">
        <v>98</v>
      </c>
      <c r="E210">
        <v>8.52</v>
      </c>
    </row>
    <row r="211" spans="1:5" x14ac:dyDescent="0.25">
      <c r="A211">
        <v>97139</v>
      </c>
      <c r="B211" t="str">
        <f t="shared" si="3"/>
        <v>97139U</v>
      </c>
      <c r="C211" t="s">
        <v>620</v>
      </c>
      <c r="D211" t="s">
        <v>98</v>
      </c>
      <c r="E211">
        <v>9.68</v>
      </c>
    </row>
    <row r="212" spans="1:5" x14ac:dyDescent="0.25">
      <c r="A212">
        <v>97140</v>
      </c>
      <c r="B212" t="str">
        <f t="shared" si="3"/>
        <v>97140U</v>
      </c>
      <c r="C212" t="s">
        <v>621</v>
      </c>
      <c r="D212" t="s">
        <v>98</v>
      </c>
      <c r="E212">
        <v>12.01</v>
      </c>
    </row>
    <row r="213" spans="1:5" x14ac:dyDescent="0.25">
      <c r="A213">
        <v>103089</v>
      </c>
      <c r="B213" t="str">
        <f t="shared" si="3"/>
        <v>103089U</v>
      </c>
      <c r="C213" t="s">
        <v>622</v>
      </c>
      <c r="D213" t="s">
        <v>98</v>
      </c>
      <c r="E213">
        <v>10.69</v>
      </c>
    </row>
    <row r="214" spans="1:5" x14ac:dyDescent="0.25">
      <c r="A214">
        <v>103090</v>
      </c>
      <c r="B214" t="str">
        <f t="shared" si="3"/>
        <v>103090U</v>
      </c>
      <c r="C214" t="s">
        <v>623</v>
      </c>
      <c r="D214" t="s">
        <v>98</v>
      </c>
      <c r="E214">
        <v>12.74</v>
      </c>
    </row>
    <row r="215" spans="1:5" x14ac:dyDescent="0.25">
      <c r="A215">
        <v>103091</v>
      </c>
      <c r="B215" t="str">
        <f t="shared" si="3"/>
        <v>103091U</v>
      </c>
      <c r="C215" t="s">
        <v>624</v>
      </c>
      <c r="D215" t="s">
        <v>98</v>
      </c>
      <c r="E215">
        <v>17.87</v>
      </c>
    </row>
    <row r="216" spans="1:5" x14ac:dyDescent="0.25">
      <c r="A216">
        <v>103092</v>
      </c>
      <c r="B216" t="str">
        <f t="shared" si="3"/>
        <v>103092U</v>
      </c>
      <c r="C216" t="s">
        <v>625</v>
      </c>
      <c r="D216" t="s">
        <v>98</v>
      </c>
      <c r="E216">
        <v>23.02</v>
      </c>
    </row>
    <row r="217" spans="1:5" x14ac:dyDescent="0.25">
      <c r="A217">
        <v>103093</v>
      </c>
      <c r="B217" t="str">
        <f t="shared" si="3"/>
        <v>103093U</v>
      </c>
      <c r="C217" t="s">
        <v>626</v>
      </c>
      <c r="D217" t="s">
        <v>98</v>
      </c>
      <c r="E217">
        <v>35.18</v>
      </c>
    </row>
    <row r="218" spans="1:5" x14ac:dyDescent="0.25">
      <c r="A218">
        <v>103094</v>
      </c>
      <c r="B218" t="str">
        <f t="shared" si="3"/>
        <v>103094U</v>
      </c>
      <c r="C218" t="s">
        <v>627</v>
      </c>
      <c r="D218" t="s">
        <v>98</v>
      </c>
      <c r="E218">
        <v>40.340000000000003</v>
      </c>
    </row>
    <row r="219" spans="1:5" x14ac:dyDescent="0.25">
      <c r="A219">
        <v>103095</v>
      </c>
      <c r="B219" t="str">
        <f t="shared" si="3"/>
        <v>103095U</v>
      </c>
      <c r="C219" t="s">
        <v>628</v>
      </c>
      <c r="D219" t="s">
        <v>98</v>
      </c>
      <c r="E219">
        <v>52.47</v>
      </c>
    </row>
    <row r="220" spans="1:5" x14ac:dyDescent="0.25">
      <c r="A220">
        <v>103096</v>
      </c>
      <c r="B220" t="str">
        <f t="shared" si="3"/>
        <v>103096U</v>
      </c>
      <c r="C220" t="s">
        <v>629</v>
      </c>
      <c r="D220" t="s">
        <v>98</v>
      </c>
      <c r="E220">
        <v>57.63</v>
      </c>
    </row>
    <row r="221" spans="1:5" x14ac:dyDescent="0.25">
      <c r="A221">
        <v>103097</v>
      </c>
      <c r="B221" t="str">
        <f t="shared" si="3"/>
        <v>103097U</v>
      </c>
      <c r="C221" t="s">
        <v>630</v>
      </c>
      <c r="D221" t="s">
        <v>98</v>
      </c>
      <c r="E221">
        <v>69.78</v>
      </c>
    </row>
    <row r="222" spans="1:5" x14ac:dyDescent="0.25">
      <c r="A222">
        <v>103098</v>
      </c>
      <c r="B222" t="str">
        <f t="shared" si="3"/>
        <v>103098U</v>
      </c>
      <c r="C222" t="s">
        <v>631</v>
      </c>
      <c r="D222" t="s">
        <v>98</v>
      </c>
      <c r="E222">
        <v>74.930000000000007</v>
      </c>
    </row>
    <row r="223" spans="1:5" x14ac:dyDescent="0.25">
      <c r="A223">
        <v>103099</v>
      </c>
      <c r="B223" t="str">
        <f t="shared" si="3"/>
        <v>103099U</v>
      </c>
      <c r="C223" t="s">
        <v>632</v>
      </c>
      <c r="D223" t="s">
        <v>98</v>
      </c>
      <c r="E223">
        <v>85.22</v>
      </c>
    </row>
    <row r="224" spans="1:5" x14ac:dyDescent="0.25">
      <c r="A224">
        <v>103100</v>
      </c>
      <c r="B224" t="str">
        <f t="shared" si="3"/>
        <v>103100U</v>
      </c>
      <c r="C224" t="s">
        <v>633</v>
      </c>
      <c r="D224" t="s">
        <v>98</v>
      </c>
      <c r="E224">
        <v>90.88</v>
      </c>
    </row>
    <row r="225" spans="1:5" x14ac:dyDescent="0.25">
      <c r="A225">
        <v>103101</v>
      </c>
      <c r="B225" t="str">
        <f t="shared" si="3"/>
        <v>103101U</v>
      </c>
      <c r="C225" t="s">
        <v>634</v>
      </c>
      <c r="D225" t="s">
        <v>98</v>
      </c>
      <c r="E225">
        <v>100.07</v>
      </c>
    </row>
    <row r="226" spans="1:5" x14ac:dyDescent="0.25">
      <c r="A226">
        <v>103102</v>
      </c>
      <c r="B226" t="str">
        <f t="shared" si="3"/>
        <v>103102U</v>
      </c>
      <c r="C226" t="s">
        <v>635</v>
      </c>
      <c r="D226" t="s">
        <v>98</v>
      </c>
      <c r="E226">
        <v>115.24</v>
      </c>
    </row>
    <row r="227" spans="1:5" x14ac:dyDescent="0.25">
      <c r="A227">
        <v>103103</v>
      </c>
      <c r="B227" t="str">
        <f t="shared" si="3"/>
        <v>103103U</v>
      </c>
      <c r="C227" t="s">
        <v>636</v>
      </c>
      <c r="D227" t="s">
        <v>98</v>
      </c>
      <c r="E227">
        <v>124.43</v>
      </c>
    </row>
    <row r="228" spans="1:5" x14ac:dyDescent="0.25">
      <c r="A228">
        <v>103104</v>
      </c>
      <c r="B228" t="str">
        <f t="shared" si="3"/>
        <v>103104U</v>
      </c>
      <c r="C228" t="s">
        <v>637</v>
      </c>
      <c r="D228" t="s">
        <v>98</v>
      </c>
      <c r="E228">
        <v>148.79</v>
      </c>
    </row>
    <row r="229" spans="1:5" x14ac:dyDescent="0.25">
      <c r="A229">
        <v>103105</v>
      </c>
      <c r="B229" t="str">
        <f t="shared" si="3"/>
        <v>103105U</v>
      </c>
      <c r="C229" t="s">
        <v>638</v>
      </c>
      <c r="D229" t="s">
        <v>28</v>
      </c>
      <c r="E229">
        <v>45.8</v>
      </c>
    </row>
    <row r="230" spans="1:5" x14ac:dyDescent="0.25">
      <c r="A230">
        <v>103106</v>
      </c>
      <c r="B230" t="str">
        <f t="shared" si="3"/>
        <v>103106U</v>
      </c>
      <c r="C230" t="s">
        <v>639</v>
      </c>
      <c r="D230" t="s">
        <v>28</v>
      </c>
      <c r="E230">
        <v>54.46</v>
      </c>
    </row>
    <row r="231" spans="1:5" x14ac:dyDescent="0.25">
      <c r="A231">
        <v>103107</v>
      </c>
      <c r="B231" t="str">
        <f t="shared" si="3"/>
        <v>103107U</v>
      </c>
      <c r="C231" t="s">
        <v>640</v>
      </c>
      <c r="D231" t="s">
        <v>28</v>
      </c>
      <c r="E231">
        <v>76.12</v>
      </c>
    </row>
    <row r="232" spans="1:5" x14ac:dyDescent="0.25">
      <c r="A232">
        <v>103108</v>
      </c>
      <c r="B232" t="str">
        <f t="shared" si="3"/>
        <v>103108U</v>
      </c>
      <c r="C232" t="s">
        <v>641</v>
      </c>
      <c r="D232" t="s">
        <v>28</v>
      </c>
      <c r="E232">
        <v>97.78</v>
      </c>
    </row>
    <row r="233" spans="1:5" x14ac:dyDescent="0.25">
      <c r="A233">
        <v>103109</v>
      </c>
      <c r="B233" t="str">
        <f t="shared" si="3"/>
        <v>103109U</v>
      </c>
      <c r="C233" t="s">
        <v>642</v>
      </c>
      <c r="D233" t="s">
        <v>28</v>
      </c>
      <c r="E233">
        <v>160.13</v>
      </c>
    </row>
    <row r="234" spans="1:5" x14ac:dyDescent="0.25">
      <c r="A234">
        <v>103110</v>
      </c>
      <c r="B234" t="str">
        <f t="shared" si="3"/>
        <v>103110U</v>
      </c>
      <c r="C234" t="s">
        <v>643</v>
      </c>
      <c r="D234" t="s">
        <v>28</v>
      </c>
      <c r="E234">
        <v>181.8</v>
      </c>
    </row>
    <row r="235" spans="1:5" x14ac:dyDescent="0.25">
      <c r="A235">
        <v>103111</v>
      </c>
      <c r="B235" t="str">
        <f t="shared" si="3"/>
        <v>103111U</v>
      </c>
      <c r="C235" t="s">
        <v>644</v>
      </c>
      <c r="D235" t="s">
        <v>28</v>
      </c>
      <c r="E235">
        <v>244.16</v>
      </c>
    </row>
    <row r="236" spans="1:5" x14ac:dyDescent="0.25">
      <c r="A236">
        <v>103112</v>
      </c>
      <c r="B236" t="str">
        <f t="shared" si="3"/>
        <v>103112U</v>
      </c>
      <c r="C236" t="s">
        <v>645</v>
      </c>
      <c r="D236" t="s">
        <v>28</v>
      </c>
      <c r="E236">
        <v>265.81</v>
      </c>
    </row>
    <row r="237" spans="1:5" x14ac:dyDescent="0.25">
      <c r="A237">
        <v>103113</v>
      </c>
      <c r="B237" t="str">
        <f t="shared" si="3"/>
        <v>103113U</v>
      </c>
      <c r="C237" t="s">
        <v>646</v>
      </c>
      <c r="D237" t="s">
        <v>28</v>
      </c>
      <c r="E237">
        <v>328.17</v>
      </c>
    </row>
    <row r="238" spans="1:5" x14ac:dyDescent="0.25">
      <c r="A238">
        <v>103114</v>
      </c>
      <c r="B238" t="str">
        <f t="shared" si="3"/>
        <v>103114U</v>
      </c>
      <c r="C238" t="s">
        <v>647</v>
      </c>
      <c r="D238" t="s">
        <v>28</v>
      </c>
      <c r="E238">
        <v>349.81</v>
      </c>
    </row>
    <row r="239" spans="1:5" x14ac:dyDescent="0.25">
      <c r="A239">
        <v>103115</v>
      </c>
      <c r="B239" t="str">
        <f t="shared" si="3"/>
        <v>103115U</v>
      </c>
      <c r="C239" t="s">
        <v>648</v>
      </c>
      <c r="D239" t="s">
        <v>28</v>
      </c>
      <c r="E239">
        <v>393.14</v>
      </c>
    </row>
    <row r="240" spans="1:5" x14ac:dyDescent="0.25">
      <c r="A240">
        <v>103116</v>
      </c>
      <c r="B240" t="str">
        <f t="shared" si="3"/>
        <v>103116U</v>
      </c>
      <c r="C240" t="s">
        <v>649</v>
      </c>
      <c r="D240" t="s">
        <v>28</v>
      </c>
      <c r="E240">
        <v>477.16</v>
      </c>
    </row>
    <row r="241" spans="1:5" x14ac:dyDescent="0.25">
      <c r="A241">
        <v>103117</v>
      </c>
      <c r="B241" t="str">
        <f t="shared" si="3"/>
        <v>103117U</v>
      </c>
      <c r="C241" t="s">
        <v>650</v>
      </c>
      <c r="D241" t="s">
        <v>28</v>
      </c>
      <c r="E241">
        <v>520.47</v>
      </c>
    </row>
    <row r="242" spans="1:5" x14ac:dyDescent="0.25">
      <c r="A242">
        <v>103118</v>
      </c>
      <c r="B242" t="str">
        <f t="shared" si="3"/>
        <v>103118U</v>
      </c>
      <c r="C242" t="s">
        <v>651</v>
      </c>
      <c r="D242" t="s">
        <v>28</v>
      </c>
      <c r="E242">
        <v>604.48</v>
      </c>
    </row>
    <row r="243" spans="1:5" x14ac:dyDescent="0.25">
      <c r="A243">
        <v>103119</v>
      </c>
      <c r="B243" t="str">
        <f t="shared" si="3"/>
        <v>103119U</v>
      </c>
      <c r="C243" t="s">
        <v>652</v>
      </c>
      <c r="D243" t="s">
        <v>28</v>
      </c>
      <c r="E243">
        <v>647.80999999999995</v>
      </c>
    </row>
    <row r="244" spans="1:5" x14ac:dyDescent="0.25">
      <c r="A244">
        <v>103120</v>
      </c>
      <c r="B244" t="str">
        <f t="shared" si="3"/>
        <v>103120U</v>
      </c>
      <c r="C244" t="s">
        <v>653</v>
      </c>
      <c r="D244" t="s">
        <v>28</v>
      </c>
      <c r="E244">
        <v>775.14</v>
      </c>
    </row>
    <row r="245" spans="1:5" x14ac:dyDescent="0.25">
      <c r="A245">
        <v>103121</v>
      </c>
      <c r="B245" t="str">
        <f t="shared" si="3"/>
        <v>103121U</v>
      </c>
      <c r="C245" t="s">
        <v>654</v>
      </c>
      <c r="D245" t="s">
        <v>28</v>
      </c>
      <c r="E245">
        <v>59.83</v>
      </c>
    </row>
    <row r="246" spans="1:5" x14ac:dyDescent="0.25">
      <c r="A246">
        <v>103122</v>
      </c>
      <c r="B246" t="str">
        <f t="shared" si="3"/>
        <v>103122U</v>
      </c>
      <c r="C246" t="s">
        <v>655</v>
      </c>
      <c r="D246" t="s">
        <v>28</v>
      </c>
      <c r="E246">
        <v>72.819999999999993</v>
      </c>
    </row>
    <row r="247" spans="1:5" x14ac:dyDescent="0.25">
      <c r="A247">
        <v>103123</v>
      </c>
      <c r="B247" t="str">
        <f t="shared" si="3"/>
        <v>103123U</v>
      </c>
      <c r="C247" t="s">
        <v>656</v>
      </c>
      <c r="D247" t="s">
        <v>28</v>
      </c>
      <c r="E247">
        <v>105.32</v>
      </c>
    </row>
    <row r="248" spans="1:5" x14ac:dyDescent="0.25">
      <c r="A248">
        <v>103124</v>
      </c>
      <c r="B248" t="str">
        <f t="shared" si="3"/>
        <v>103124U</v>
      </c>
      <c r="C248" t="s">
        <v>657</v>
      </c>
      <c r="D248" t="s">
        <v>28</v>
      </c>
      <c r="E248">
        <v>137.79</v>
      </c>
    </row>
    <row r="249" spans="1:5" x14ac:dyDescent="0.25">
      <c r="A249">
        <v>103125</v>
      </c>
      <c r="B249" t="str">
        <f t="shared" si="3"/>
        <v>103125U</v>
      </c>
      <c r="C249" t="s">
        <v>658</v>
      </c>
      <c r="D249" t="s">
        <v>28</v>
      </c>
      <c r="E249">
        <v>231.34</v>
      </c>
    </row>
    <row r="250" spans="1:5" x14ac:dyDescent="0.25">
      <c r="A250">
        <v>103126</v>
      </c>
      <c r="B250" t="str">
        <f t="shared" si="3"/>
        <v>103126U</v>
      </c>
      <c r="C250" t="s">
        <v>659</v>
      </c>
      <c r="D250" t="s">
        <v>28</v>
      </c>
      <c r="E250">
        <v>263.81</v>
      </c>
    </row>
    <row r="251" spans="1:5" x14ac:dyDescent="0.25">
      <c r="A251">
        <v>103127</v>
      </c>
      <c r="B251" t="str">
        <f t="shared" si="3"/>
        <v>103127U</v>
      </c>
      <c r="C251" t="s">
        <v>660</v>
      </c>
      <c r="D251" t="s">
        <v>28</v>
      </c>
      <c r="E251">
        <v>357.36</v>
      </c>
    </row>
    <row r="252" spans="1:5" x14ac:dyDescent="0.25">
      <c r="A252">
        <v>103128</v>
      </c>
      <c r="B252" t="str">
        <f t="shared" si="3"/>
        <v>103128U</v>
      </c>
      <c r="C252" t="s">
        <v>661</v>
      </c>
      <c r="D252" t="s">
        <v>28</v>
      </c>
      <c r="E252">
        <v>389.84</v>
      </c>
    </row>
    <row r="253" spans="1:5" x14ac:dyDescent="0.25">
      <c r="A253">
        <v>103129</v>
      </c>
      <c r="B253" t="str">
        <f t="shared" si="3"/>
        <v>103129U</v>
      </c>
      <c r="C253" t="s">
        <v>662</v>
      </c>
      <c r="D253" t="s">
        <v>28</v>
      </c>
      <c r="E253">
        <v>483.38</v>
      </c>
    </row>
    <row r="254" spans="1:5" x14ac:dyDescent="0.25">
      <c r="A254">
        <v>103130</v>
      </c>
      <c r="B254" t="str">
        <f t="shared" si="3"/>
        <v>103130U</v>
      </c>
      <c r="C254" t="s">
        <v>663</v>
      </c>
      <c r="D254" t="s">
        <v>28</v>
      </c>
      <c r="E254">
        <v>515.85</v>
      </c>
    </row>
    <row r="255" spans="1:5" x14ac:dyDescent="0.25">
      <c r="A255">
        <v>103131</v>
      </c>
      <c r="B255" t="str">
        <f t="shared" si="3"/>
        <v>103131U</v>
      </c>
      <c r="C255" t="s">
        <v>664</v>
      </c>
      <c r="D255" t="s">
        <v>28</v>
      </c>
      <c r="E255">
        <v>580.83000000000004</v>
      </c>
    </row>
    <row r="256" spans="1:5" x14ac:dyDescent="0.25">
      <c r="A256">
        <v>103132</v>
      </c>
      <c r="B256" t="str">
        <f t="shared" si="3"/>
        <v>103132U</v>
      </c>
      <c r="C256" t="s">
        <v>665</v>
      </c>
      <c r="D256" t="s">
        <v>28</v>
      </c>
      <c r="E256">
        <v>706.86</v>
      </c>
    </row>
    <row r="257" spans="1:5" x14ac:dyDescent="0.25">
      <c r="A257">
        <v>103133</v>
      </c>
      <c r="B257" t="str">
        <f t="shared" si="3"/>
        <v>103133U</v>
      </c>
      <c r="C257" t="s">
        <v>666</v>
      </c>
      <c r="D257" t="s">
        <v>28</v>
      </c>
      <c r="E257">
        <v>771.83</v>
      </c>
    </row>
    <row r="258" spans="1:5" x14ac:dyDescent="0.25">
      <c r="A258">
        <v>103134</v>
      </c>
      <c r="B258" t="str">
        <f t="shared" si="3"/>
        <v>103134U</v>
      </c>
      <c r="C258" t="s">
        <v>667</v>
      </c>
      <c r="D258" t="s">
        <v>28</v>
      </c>
      <c r="E258">
        <v>897.85</v>
      </c>
    </row>
    <row r="259" spans="1:5" x14ac:dyDescent="0.25">
      <c r="A259">
        <v>103135</v>
      </c>
      <c r="B259" t="str">
        <f t="shared" si="3"/>
        <v>103135U</v>
      </c>
      <c r="C259" t="s">
        <v>668</v>
      </c>
      <c r="D259" t="s">
        <v>28</v>
      </c>
      <c r="E259">
        <v>962.83</v>
      </c>
    </row>
    <row r="260" spans="1:5" x14ac:dyDescent="0.25">
      <c r="A260">
        <v>103136</v>
      </c>
      <c r="B260" t="str">
        <f t="shared" si="3"/>
        <v>103136U</v>
      </c>
      <c r="C260" t="s">
        <v>669</v>
      </c>
      <c r="D260" t="s">
        <v>28</v>
      </c>
      <c r="E260">
        <v>1153.83</v>
      </c>
    </row>
    <row r="261" spans="1:5" x14ac:dyDescent="0.25">
      <c r="A261">
        <v>103137</v>
      </c>
      <c r="B261" t="str">
        <f t="shared" si="3"/>
        <v>103137U</v>
      </c>
      <c r="C261" t="s">
        <v>670</v>
      </c>
      <c r="D261" t="s">
        <v>28</v>
      </c>
      <c r="E261">
        <v>31.79</v>
      </c>
    </row>
    <row r="262" spans="1:5" x14ac:dyDescent="0.25">
      <c r="A262">
        <v>103138</v>
      </c>
      <c r="B262" t="str">
        <f t="shared" si="3"/>
        <v>103138U</v>
      </c>
      <c r="C262" t="s">
        <v>671</v>
      </c>
      <c r="D262" t="s">
        <v>28</v>
      </c>
      <c r="E262">
        <v>36.119999999999997</v>
      </c>
    </row>
    <row r="263" spans="1:5" x14ac:dyDescent="0.25">
      <c r="A263">
        <v>103139</v>
      </c>
      <c r="B263" t="str">
        <f t="shared" si="3"/>
        <v>103139U</v>
      </c>
      <c r="C263" t="s">
        <v>672</v>
      </c>
      <c r="D263" t="s">
        <v>28</v>
      </c>
      <c r="E263">
        <v>46.96</v>
      </c>
    </row>
    <row r="264" spans="1:5" x14ac:dyDescent="0.25">
      <c r="A264">
        <v>103140</v>
      </c>
      <c r="B264" t="str">
        <f t="shared" ref="B264:B327" si="4">A264&amp;"U"</f>
        <v>103140U</v>
      </c>
      <c r="C264" t="s">
        <v>673</v>
      </c>
      <c r="D264" t="s">
        <v>28</v>
      </c>
      <c r="E264">
        <v>57.77</v>
      </c>
    </row>
    <row r="265" spans="1:5" x14ac:dyDescent="0.25">
      <c r="A265">
        <v>103141</v>
      </c>
      <c r="B265" t="str">
        <f t="shared" si="4"/>
        <v>103141U</v>
      </c>
      <c r="C265" t="s">
        <v>674</v>
      </c>
      <c r="D265" t="s">
        <v>28</v>
      </c>
      <c r="E265">
        <v>88.96</v>
      </c>
    </row>
    <row r="266" spans="1:5" x14ac:dyDescent="0.25">
      <c r="A266">
        <v>103142</v>
      </c>
      <c r="B266" t="str">
        <f t="shared" si="4"/>
        <v>103142U</v>
      </c>
      <c r="C266" t="s">
        <v>675</v>
      </c>
      <c r="D266" t="s">
        <v>28</v>
      </c>
      <c r="E266">
        <v>99.79</v>
      </c>
    </row>
    <row r="267" spans="1:5" x14ac:dyDescent="0.25">
      <c r="A267">
        <v>103143</v>
      </c>
      <c r="B267" t="str">
        <f t="shared" si="4"/>
        <v>103143U</v>
      </c>
      <c r="C267" t="s">
        <v>676</v>
      </c>
      <c r="D267" t="s">
        <v>28</v>
      </c>
      <c r="E267">
        <v>130.97999999999999</v>
      </c>
    </row>
    <row r="268" spans="1:5" x14ac:dyDescent="0.25">
      <c r="A268">
        <v>103144</v>
      </c>
      <c r="B268" t="str">
        <f t="shared" si="4"/>
        <v>103144U</v>
      </c>
      <c r="C268" t="s">
        <v>677</v>
      </c>
      <c r="D268" t="s">
        <v>28</v>
      </c>
      <c r="E268">
        <v>141.78</v>
      </c>
    </row>
    <row r="269" spans="1:5" x14ac:dyDescent="0.25">
      <c r="A269">
        <v>103145</v>
      </c>
      <c r="B269" t="str">
        <f t="shared" si="4"/>
        <v>103145U</v>
      </c>
      <c r="C269" t="s">
        <v>678</v>
      </c>
      <c r="D269" t="s">
        <v>28</v>
      </c>
      <c r="E269">
        <v>172.97</v>
      </c>
    </row>
    <row r="270" spans="1:5" x14ac:dyDescent="0.25">
      <c r="A270">
        <v>103146</v>
      </c>
      <c r="B270" t="str">
        <f t="shared" si="4"/>
        <v>103146U</v>
      </c>
      <c r="C270" t="s">
        <v>679</v>
      </c>
      <c r="D270" t="s">
        <v>28</v>
      </c>
      <c r="E270">
        <v>183.79</v>
      </c>
    </row>
    <row r="271" spans="1:5" x14ac:dyDescent="0.25">
      <c r="A271">
        <v>103147</v>
      </c>
      <c r="B271" t="str">
        <f t="shared" si="4"/>
        <v>103147U</v>
      </c>
      <c r="C271" t="s">
        <v>680</v>
      </c>
      <c r="D271" t="s">
        <v>28</v>
      </c>
      <c r="E271">
        <v>205.45</v>
      </c>
    </row>
    <row r="272" spans="1:5" x14ac:dyDescent="0.25">
      <c r="A272">
        <v>103148</v>
      </c>
      <c r="B272" t="str">
        <f t="shared" si="4"/>
        <v>103148U</v>
      </c>
      <c r="C272" t="s">
        <v>681</v>
      </c>
      <c r="D272" t="s">
        <v>28</v>
      </c>
      <c r="E272">
        <v>247.47</v>
      </c>
    </row>
    <row r="273" spans="1:5" x14ac:dyDescent="0.25">
      <c r="A273">
        <v>103149</v>
      </c>
      <c r="B273" t="str">
        <f t="shared" si="4"/>
        <v>103149U</v>
      </c>
      <c r="C273" t="s">
        <v>682</v>
      </c>
      <c r="D273" t="s">
        <v>28</v>
      </c>
      <c r="E273">
        <v>269.12</v>
      </c>
    </row>
    <row r="274" spans="1:5" x14ac:dyDescent="0.25">
      <c r="A274">
        <v>103150</v>
      </c>
      <c r="B274" t="str">
        <f t="shared" si="4"/>
        <v>103150U</v>
      </c>
      <c r="C274" t="s">
        <v>683</v>
      </c>
      <c r="D274" t="s">
        <v>28</v>
      </c>
      <c r="E274">
        <v>311.07</v>
      </c>
    </row>
    <row r="275" spans="1:5" x14ac:dyDescent="0.25">
      <c r="A275">
        <v>103151</v>
      </c>
      <c r="B275" t="str">
        <f t="shared" si="4"/>
        <v>103151U</v>
      </c>
      <c r="C275" t="s">
        <v>684</v>
      </c>
      <c r="D275" t="s">
        <v>28</v>
      </c>
      <c r="E275">
        <v>332.79</v>
      </c>
    </row>
    <row r="276" spans="1:5" x14ac:dyDescent="0.25">
      <c r="A276">
        <v>103152</v>
      </c>
      <c r="B276" t="str">
        <f t="shared" si="4"/>
        <v>103152U</v>
      </c>
      <c r="C276" t="s">
        <v>685</v>
      </c>
      <c r="D276" t="s">
        <v>28</v>
      </c>
      <c r="E276">
        <v>396.45</v>
      </c>
    </row>
    <row r="277" spans="1:5" x14ac:dyDescent="0.25">
      <c r="A277">
        <v>103372</v>
      </c>
      <c r="B277" t="str">
        <f t="shared" si="4"/>
        <v>103372U</v>
      </c>
      <c r="C277" t="s">
        <v>686</v>
      </c>
      <c r="D277" t="s">
        <v>98</v>
      </c>
      <c r="E277">
        <v>5.9</v>
      </c>
    </row>
    <row r="278" spans="1:5" x14ac:dyDescent="0.25">
      <c r="A278">
        <v>103373</v>
      </c>
      <c r="B278" t="str">
        <f t="shared" si="4"/>
        <v>103373U</v>
      </c>
      <c r="C278" t="s">
        <v>687</v>
      </c>
      <c r="D278" t="s">
        <v>98</v>
      </c>
      <c r="E278">
        <v>11.58</v>
      </c>
    </row>
    <row r="279" spans="1:5" x14ac:dyDescent="0.25">
      <c r="A279">
        <v>103376</v>
      </c>
      <c r="B279" t="str">
        <f t="shared" si="4"/>
        <v>103376U</v>
      </c>
      <c r="C279" t="s">
        <v>688</v>
      </c>
      <c r="D279" t="s">
        <v>98</v>
      </c>
      <c r="E279">
        <v>138.61000000000001</v>
      </c>
    </row>
    <row r="280" spans="1:5" x14ac:dyDescent="0.25">
      <c r="A280">
        <v>103377</v>
      </c>
      <c r="B280" t="str">
        <f t="shared" si="4"/>
        <v>103377U</v>
      </c>
      <c r="C280" t="s">
        <v>689</v>
      </c>
      <c r="D280" t="s">
        <v>98</v>
      </c>
      <c r="E280">
        <v>296.77</v>
      </c>
    </row>
    <row r="281" spans="1:5" x14ac:dyDescent="0.25">
      <c r="A281">
        <v>103379</v>
      </c>
      <c r="B281" t="str">
        <f t="shared" si="4"/>
        <v>103379U</v>
      </c>
      <c r="C281" t="s">
        <v>690</v>
      </c>
      <c r="D281" t="s">
        <v>98</v>
      </c>
      <c r="E281">
        <v>462.15</v>
      </c>
    </row>
    <row r="282" spans="1:5" x14ac:dyDescent="0.25">
      <c r="A282">
        <v>103383</v>
      </c>
      <c r="B282" t="str">
        <f t="shared" si="4"/>
        <v>103383U</v>
      </c>
      <c r="C282" t="s">
        <v>691</v>
      </c>
      <c r="D282" t="s">
        <v>98</v>
      </c>
      <c r="E282">
        <v>1133.29</v>
      </c>
    </row>
    <row r="283" spans="1:5" x14ac:dyDescent="0.25">
      <c r="A283">
        <v>103385</v>
      </c>
      <c r="B283" t="str">
        <f t="shared" si="4"/>
        <v>103385U</v>
      </c>
      <c r="C283" t="s">
        <v>692</v>
      </c>
      <c r="D283" t="s">
        <v>98</v>
      </c>
      <c r="E283">
        <v>1827.07</v>
      </c>
    </row>
    <row r="284" spans="1:5" x14ac:dyDescent="0.25">
      <c r="A284">
        <v>103387</v>
      </c>
      <c r="B284" t="str">
        <f t="shared" si="4"/>
        <v>103387U</v>
      </c>
      <c r="C284" t="s">
        <v>693</v>
      </c>
      <c r="D284" t="s">
        <v>98</v>
      </c>
      <c r="E284">
        <v>3205.53</v>
      </c>
    </row>
    <row r="285" spans="1:5" x14ac:dyDescent="0.25">
      <c r="A285">
        <v>103389</v>
      </c>
      <c r="B285" t="str">
        <f t="shared" si="4"/>
        <v>103389U</v>
      </c>
      <c r="C285" t="s">
        <v>694</v>
      </c>
      <c r="D285" t="s">
        <v>98</v>
      </c>
      <c r="E285">
        <v>4767.1899999999996</v>
      </c>
    </row>
    <row r="286" spans="1:5" x14ac:dyDescent="0.25">
      <c r="A286">
        <v>103391</v>
      </c>
      <c r="B286" t="str">
        <f t="shared" si="4"/>
        <v>103391U</v>
      </c>
      <c r="C286" t="s">
        <v>695</v>
      </c>
      <c r="D286" t="s">
        <v>98</v>
      </c>
      <c r="E286">
        <v>3138.34</v>
      </c>
    </row>
    <row r="287" spans="1:5" x14ac:dyDescent="0.25">
      <c r="A287">
        <v>103392</v>
      </c>
      <c r="B287" t="str">
        <f t="shared" si="4"/>
        <v>103392U</v>
      </c>
      <c r="C287" t="s">
        <v>696</v>
      </c>
      <c r="D287" t="s">
        <v>98</v>
      </c>
      <c r="E287">
        <v>5131.3999999999996</v>
      </c>
    </row>
    <row r="288" spans="1:5" x14ac:dyDescent="0.25">
      <c r="A288">
        <v>103393</v>
      </c>
      <c r="B288" t="str">
        <f t="shared" si="4"/>
        <v>103393U</v>
      </c>
      <c r="C288" t="s">
        <v>697</v>
      </c>
      <c r="D288" t="s">
        <v>98</v>
      </c>
      <c r="E288">
        <v>5659.5</v>
      </c>
    </row>
    <row r="289" spans="1:5" x14ac:dyDescent="0.25">
      <c r="A289">
        <v>103394</v>
      </c>
      <c r="B289" t="str">
        <f t="shared" si="4"/>
        <v>103394U</v>
      </c>
      <c r="C289" t="s">
        <v>698</v>
      </c>
      <c r="D289" t="s">
        <v>98</v>
      </c>
      <c r="E289">
        <v>4191.84</v>
      </c>
    </row>
    <row r="290" spans="1:5" x14ac:dyDescent="0.25">
      <c r="A290">
        <v>103395</v>
      </c>
      <c r="B290" t="str">
        <f t="shared" si="4"/>
        <v>103395U</v>
      </c>
      <c r="C290" t="s">
        <v>699</v>
      </c>
      <c r="D290" t="s">
        <v>98</v>
      </c>
      <c r="E290">
        <v>2081.6799999999998</v>
      </c>
    </row>
    <row r="291" spans="1:5" x14ac:dyDescent="0.25">
      <c r="A291">
        <v>103396</v>
      </c>
      <c r="B291" t="str">
        <f t="shared" si="4"/>
        <v>103396U</v>
      </c>
      <c r="C291" t="s">
        <v>700</v>
      </c>
      <c r="D291" t="s">
        <v>98</v>
      </c>
      <c r="E291">
        <v>1404.2</v>
      </c>
    </row>
    <row r="292" spans="1:5" x14ac:dyDescent="0.25">
      <c r="A292">
        <v>103397</v>
      </c>
      <c r="B292" t="str">
        <f t="shared" si="4"/>
        <v>103397U</v>
      </c>
      <c r="C292" t="s">
        <v>701</v>
      </c>
      <c r="D292" t="s">
        <v>28</v>
      </c>
      <c r="E292">
        <v>3.42</v>
      </c>
    </row>
    <row r="293" spans="1:5" x14ac:dyDescent="0.25">
      <c r="A293">
        <v>103398</v>
      </c>
      <c r="B293" t="str">
        <f t="shared" si="4"/>
        <v>103398U</v>
      </c>
      <c r="C293" t="s">
        <v>702</v>
      </c>
      <c r="D293" t="s">
        <v>28</v>
      </c>
      <c r="E293">
        <v>5.48</v>
      </c>
    </row>
    <row r="294" spans="1:5" x14ac:dyDescent="0.25">
      <c r="A294">
        <v>103399</v>
      </c>
      <c r="B294" t="str">
        <f t="shared" si="4"/>
        <v>103399U</v>
      </c>
      <c r="C294" t="s">
        <v>703</v>
      </c>
      <c r="D294" t="s">
        <v>28</v>
      </c>
      <c r="E294">
        <v>10.8</v>
      </c>
    </row>
    <row r="295" spans="1:5" x14ac:dyDescent="0.25">
      <c r="A295">
        <v>103400</v>
      </c>
      <c r="B295" t="str">
        <f t="shared" si="4"/>
        <v>103400U</v>
      </c>
      <c r="C295" t="s">
        <v>704</v>
      </c>
      <c r="D295" t="s">
        <v>28</v>
      </c>
      <c r="E295">
        <v>15.43</v>
      </c>
    </row>
    <row r="296" spans="1:5" x14ac:dyDescent="0.25">
      <c r="A296">
        <v>103401</v>
      </c>
      <c r="B296" t="str">
        <f t="shared" si="4"/>
        <v>103401U</v>
      </c>
      <c r="C296" t="s">
        <v>705</v>
      </c>
      <c r="D296" t="s">
        <v>28</v>
      </c>
      <c r="E296">
        <v>18.87</v>
      </c>
    </row>
    <row r="297" spans="1:5" x14ac:dyDescent="0.25">
      <c r="A297">
        <v>103402</v>
      </c>
      <c r="B297" t="str">
        <f t="shared" si="4"/>
        <v>103402U</v>
      </c>
      <c r="C297" t="s">
        <v>706</v>
      </c>
      <c r="D297" t="s">
        <v>28</v>
      </c>
      <c r="E297">
        <v>27.44</v>
      </c>
    </row>
    <row r="298" spans="1:5" x14ac:dyDescent="0.25">
      <c r="A298">
        <v>103403</v>
      </c>
      <c r="B298" t="str">
        <f t="shared" si="4"/>
        <v>103403U</v>
      </c>
      <c r="C298" t="s">
        <v>707</v>
      </c>
      <c r="D298" t="s">
        <v>28</v>
      </c>
      <c r="E298">
        <v>30.88</v>
      </c>
    </row>
    <row r="299" spans="1:5" x14ac:dyDescent="0.25">
      <c r="A299">
        <v>103404</v>
      </c>
      <c r="B299" t="str">
        <f t="shared" si="4"/>
        <v>103404U</v>
      </c>
      <c r="C299" t="s">
        <v>708</v>
      </c>
      <c r="D299" t="s">
        <v>28</v>
      </c>
      <c r="E299">
        <v>34.31</v>
      </c>
    </row>
    <row r="300" spans="1:5" x14ac:dyDescent="0.25">
      <c r="A300">
        <v>103405</v>
      </c>
      <c r="B300" t="str">
        <f t="shared" si="4"/>
        <v>103405U</v>
      </c>
      <c r="C300" t="s">
        <v>709</v>
      </c>
      <c r="D300" t="s">
        <v>28</v>
      </c>
      <c r="E300">
        <v>38.6</v>
      </c>
    </row>
    <row r="301" spans="1:5" x14ac:dyDescent="0.25">
      <c r="A301">
        <v>103406</v>
      </c>
      <c r="B301" t="str">
        <f t="shared" si="4"/>
        <v>103406U</v>
      </c>
      <c r="C301" t="s">
        <v>710</v>
      </c>
      <c r="D301" t="s">
        <v>28</v>
      </c>
      <c r="E301">
        <v>42.89</v>
      </c>
    </row>
    <row r="302" spans="1:5" x14ac:dyDescent="0.25">
      <c r="A302">
        <v>103407</v>
      </c>
      <c r="B302" t="str">
        <f t="shared" si="4"/>
        <v>103407U</v>
      </c>
      <c r="C302" t="s">
        <v>711</v>
      </c>
      <c r="D302" t="s">
        <v>28</v>
      </c>
      <c r="E302">
        <v>48.03</v>
      </c>
    </row>
    <row r="303" spans="1:5" x14ac:dyDescent="0.25">
      <c r="A303">
        <v>103408</v>
      </c>
      <c r="B303" t="str">
        <f t="shared" si="4"/>
        <v>103408U</v>
      </c>
      <c r="C303" t="s">
        <v>712</v>
      </c>
      <c r="D303" t="s">
        <v>28</v>
      </c>
      <c r="E303">
        <v>54.05</v>
      </c>
    </row>
    <row r="304" spans="1:5" x14ac:dyDescent="0.25">
      <c r="A304">
        <v>103409</v>
      </c>
      <c r="B304" t="str">
        <f t="shared" si="4"/>
        <v>103409U</v>
      </c>
      <c r="C304" t="s">
        <v>713</v>
      </c>
      <c r="D304" t="s">
        <v>28</v>
      </c>
      <c r="E304">
        <v>60.9</v>
      </c>
    </row>
    <row r="305" spans="1:5" x14ac:dyDescent="0.25">
      <c r="A305">
        <v>103410</v>
      </c>
      <c r="B305" t="str">
        <f t="shared" si="4"/>
        <v>103410U</v>
      </c>
      <c r="C305" t="s">
        <v>714</v>
      </c>
      <c r="D305" t="s">
        <v>28</v>
      </c>
      <c r="E305">
        <v>68.62</v>
      </c>
    </row>
    <row r="306" spans="1:5" x14ac:dyDescent="0.25">
      <c r="A306">
        <v>103411</v>
      </c>
      <c r="B306" t="str">
        <f t="shared" si="4"/>
        <v>103411U</v>
      </c>
      <c r="C306" t="s">
        <v>715</v>
      </c>
      <c r="D306" t="s">
        <v>28</v>
      </c>
      <c r="E306">
        <v>6.85</v>
      </c>
    </row>
    <row r="307" spans="1:5" x14ac:dyDescent="0.25">
      <c r="A307">
        <v>103412</v>
      </c>
      <c r="B307" t="str">
        <f t="shared" si="4"/>
        <v>103412U</v>
      </c>
      <c r="C307" t="s">
        <v>716</v>
      </c>
      <c r="D307" t="s">
        <v>28</v>
      </c>
      <c r="E307">
        <v>10.98</v>
      </c>
    </row>
    <row r="308" spans="1:5" x14ac:dyDescent="0.25">
      <c r="A308">
        <v>103413</v>
      </c>
      <c r="B308" t="str">
        <f t="shared" si="4"/>
        <v>103413U</v>
      </c>
      <c r="C308" t="s">
        <v>717</v>
      </c>
      <c r="D308" t="s">
        <v>28</v>
      </c>
      <c r="E308">
        <v>21.61</v>
      </c>
    </row>
    <row r="309" spans="1:5" x14ac:dyDescent="0.25">
      <c r="A309">
        <v>103414</v>
      </c>
      <c r="B309" t="str">
        <f t="shared" si="4"/>
        <v>103414U</v>
      </c>
      <c r="C309" t="s">
        <v>718</v>
      </c>
      <c r="D309" t="s">
        <v>28</v>
      </c>
      <c r="E309">
        <v>30.88</v>
      </c>
    </row>
    <row r="310" spans="1:5" x14ac:dyDescent="0.25">
      <c r="A310">
        <v>103415</v>
      </c>
      <c r="B310" t="str">
        <f t="shared" si="4"/>
        <v>103415U</v>
      </c>
      <c r="C310" t="s">
        <v>719</v>
      </c>
      <c r="D310" t="s">
        <v>28</v>
      </c>
      <c r="E310">
        <v>37.74</v>
      </c>
    </row>
    <row r="311" spans="1:5" x14ac:dyDescent="0.25">
      <c r="A311">
        <v>103416</v>
      </c>
      <c r="B311" t="str">
        <f t="shared" si="4"/>
        <v>103416U</v>
      </c>
      <c r="C311" t="s">
        <v>720</v>
      </c>
      <c r="D311" t="s">
        <v>28</v>
      </c>
      <c r="E311">
        <v>54.9</v>
      </c>
    </row>
    <row r="312" spans="1:5" x14ac:dyDescent="0.25">
      <c r="A312">
        <v>103417</v>
      </c>
      <c r="B312" t="str">
        <f t="shared" si="4"/>
        <v>103417U</v>
      </c>
      <c r="C312" t="s">
        <v>721</v>
      </c>
      <c r="D312" t="s">
        <v>28</v>
      </c>
      <c r="E312">
        <v>61.76</v>
      </c>
    </row>
    <row r="313" spans="1:5" x14ac:dyDescent="0.25">
      <c r="A313">
        <v>103418</v>
      </c>
      <c r="B313" t="str">
        <f t="shared" si="4"/>
        <v>103418U</v>
      </c>
      <c r="C313" t="s">
        <v>722</v>
      </c>
      <c r="D313" t="s">
        <v>28</v>
      </c>
      <c r="E313">
        <v>68.62</v>
      </c>
    </row>
    <row r="314" spans="1:5" x14ac:dyDescent="0.25">
      <c r="A314">
        <v>103419</v>
      </c>
      <c r="B314" t="str">
        <f t="shared" si="4"/>
        <v>103419U</v>
      </c>
      <c r="C314" t="s">
        <v>723</v>
      </c>
      <c r="D314" t="s">
        <v>28</v>
      </c>
      <c r="E314">
        <v>77.209999999999994</v>
      </c>
    </row>
    <row r="315" spans="1:5" x14ac:dyDescent="0.25">
      <c r="A315">
        <v>103420</v>
      </c>
      <c r="B315" t="str">
        <f t="shared" si="4"/>
        <v>103420U</v>
      </c>
      <c r="C315" t="s">
        <v>724</v>
      </c>
      <c r="D315" t="s">
        <v>28</v>
      </c>
      <c r="E315">
        <v>85.79</v>
      </c>
    </row>
    <row r="316" spans="1:5" x14ac:dyDescent="0.25">
      <c r="A316">
        <v>103421</v>
      </c>
      <c r="B316" t="str">
        <f t="shared" si="4"/>
        <v>103421U</v>
      </c>
      <c r="C316" t="s">
        <v>725</v>
      </c>
      <c r="D316" t="s">
        <v>28</v>
      </c>
      <c r="E316">
        <v>96.08</v>
      </c>
    </row>
    <row r="317" spans="1:5" x14ac:dyDescent="0.25">
      <c r="A317">
        <v>103422</v>
      </c>
      <c r="B317" t="str">
        <f t="shared" si="4"/>
        <v>103422U</v>
      </c>
      <c r="C317" t="s">
        <v>726</v>
      </c>
      <c r="D317" t="s">
        <v>28</v>
      </c>
      <c r="E317">
        <v>108.1</v>
      </c>
    </row>
    <row r="318" spans="1:5" x14ac:dyDescent="0.25">
      <c r="A318">
        <v>103423</v>
      </c>
      <c r="B318" t="str">
        <f t="shared" si="4"/>
        <v>103423U</v>
      </c>
      <c r="C318" t="s">
        <v>727</v>
      </c>
      <c r="D318" t="s">
        <v>28</v>
      </c>
      <c r="E318">
        <v>121.82</v>
      </c>
    </row>
    <row r="319" spans="1:5" x14ac:dyDescent="0.25">
      <c r="A319">
        <v>103424</v>
      </c>
      <c r="B319" t="str">
        <f t="shared" si="4"/>
        <v>103424U</v>
      </c>
      <c r="C319" t="s">
        <v>728</v>
      </c>
      <c r="D319" t="s">
        <v>28</v>
      </c>
      <c r="E319">
        <v>137.27000000000001</v>
      </c>
    </row>
    <row r="320" spans="1:5" x14ac:dyDescent="0.25">
      <c r="A320">
        <v>103425</v>
      </c>
      <c r="B320" t="str">
        <f t="shared" si="4"/>
        <v>103425U</v>
      </c>
      <c r="C320" t="s">
        <v>729</v>
      </c>
      <c r="D320" t="s">
        <v>28</v>
      </c>
      <c r="E320">
        <v>16.36</v>
      </c>
    </row>
    <row r="321" spans="1:5" x14ac:dyDescent="0.25">
      <c r="A321">
        <v>103426</v>
      </c>
      <c r="B321" t="str">
        <f t="shared" si="4"/>
        <v>103426U</v>
      </c>
      <c r="C321" t="s">
        <v>730</v>
      </c>
      <c r="D321" t="s">
        <v>28</v>
      </c>
      <c r="E321">
        <v>19.43</v>
      </c>
    </row>
    <row r="322" spans="1:5" x14ac:dyDescent="0.25">
      <c r="A322">
        <v>103427</v>
      </c>
      <c r="B322" t="str">
        <f t="shared" si="4"/>
        <v>103427U</v>
      </c>
      <c r="C322" t="s">
        <v>731</v>
      </c>
      <c r="D322" t="s">
        <v>28</v>
      </c>
      <c r="E322">
        <v>38.96</v>
      </c>
    </row>
    <row r="323" spans="1:5" x14ac:dyDescent="0.25">
      <c r="A323">
        <v>103428</v>
      </c>
      <c r="B323" t="str">
        <f t="shared" si="4"/>
        <v>103428U</v>
      </c>
      <c r="C323" t="s">
        <v>732</v>
      </c>
      <c r="D323" t="s">
        <v>28</v>
      </c>
      <c r="E323">
        <v>265.81</v>
      </c>
    </row>
    <row r="324" spans="1:5" x14ac:dyDescent="0.25">
      <c r="A324">
        <v>103429</v>
      </c>
      <c r="B324" t="str">
        <f t="shared" si="4"/>
        <v>103429U</v>
      </c>
      <c r="C324" t="s">
        <v>733</v>
      </c>
      <c r="D324" t="s">
        <v>28</v>
      </c>
      <c r="E324">
        <v>2996.05</v>
      </c>
    </row>
    <row r="325" spans="1:5" x14ac:dyDescent="0.25">
      <c r="A325">
        <v>103430</v>
      </c>
      <c r="B325" t="str">
        <f t="shared" si="4"/>
        <v>103430U</v>
      </c>
      <c r="C325" t="s">
        <v>734</v>
      </c>
      <c r="D325" t="s">
        <v>28</v>
      </c>
      <c r="E325">
        <v>35.450000000000003</v>
      </c>
    </row>
    <row r="326" spans="1:5" x14ac:dyDescent="0.25">
      <c r="A326">
        <v>103431</v>
      </c>
      <c r="B326" t="str">
        <f t="shared" si="4"/>
        <v>103431U</v>
      </c>
      <c r="C326" t="s">
        <v>735</v>
      </c>
      <c r="D326" t="s">
        <v>28</v>
      </c>
      <c r="E326">
        <v>61.95</v>
      </c>
    </row>
    <row r="327" spans="1:5" x14ac:dyDescent="0.25">
      <c r="A327">
        <v>103432</v>
      </c>
      <c r="B327" t="str">
        <f t="shared" si="4"/>
        <v>103432U</v>
      </c>
      <c r="C327" t="s">
        <v>736</v>
      </c>
      <c r="D327" t="s">
        <v>28</v>
      </c>
      <c r="E327">
        <v>1701.55</v>
      </c>
    </row>
    <row r="328" spans="1:5" x14ac:dyDescent="0.25">
      <c r="A328">
        <v>103433</v>
      </c>
      <c r="B328" t="str">
        <f t="shared" ref="B328:B391" si="5">A328&amp;"U"</f>
        <v>103433U</v>
      </c>
      <c r="C328" t="s">
        <v>737</v>
      </c>
      <c r="D328" t="s">
        <v>28</v>
      </c>
      <c r="E328">
        <v>35.380000000000003</v>
      </c>
    </row>
    <row r="329" spans="1:5" x14ac:dyDescent="0.25">
      <c r="A329">
        <v>103434</v>
      </c>
      <c r="B329" t="str">
        <f t="shared" si="5"/>
        <v>103434U</v>
      </c>
      <c r="C329" t="s">
        <v>738</v>
      </c>
      <c r="D329" t="s">
        <v>28</v>
      </c>
      <c r="E329">
        <v>48.83</v>
      </c>
    </row>
    <row r="330" spans="1:5" x14ac:dyDescent="0.25">
      <c r="A330">
        <v>103435</v>
      </c>
      <c r="B330" t="str">
        <f t="shared" si="5"/>
        <v>103435U</v>
      </c>
      <c r="C330" t="s">
        <v>739</v>
      </c>
      <c r="D330" t="s">
        <v>28</v>
      </c>
      <c r="E330">
        <v>90.76</v>
      </c>
    </row>
    <row r="331" spans="1:5" x14ac:dyDescent="0.25">
      <c r="A331">
        <v>103436</v>
      </c>
      <c r="B331" t="str">
        <f t="shared" si="5"/>
        <v>103436U</v>
      </c>
      <c r="C331" t="s">
        <v>740</v>
      </c>
      <c r="D331" t="s">
        <v>28</v>
      </c>
      <c r="E331">
        <v>2412.02</v>
      </c>
    </row>
    <row r="332" spans="1:5" x14ac:dyDescent="0.25">
      <c r="A332">
        <v>103437</v>
      </c>
      <c r="B332" t="str">
        <f t="shared" si="5"/>
        <v>103437U</v>
      </c>
      <c r="C332" t="s">
        <v>741</v>
      </c>
      <c r="D332" t="s">
        <v>28</v>
      </c>
      <c r="E332">
        <v>188.44</v>
      </c>
    </row>
    <row r="333" spans="1:5" x14ac:dyDescent="0.25">
      <c r="A333">
        <v>103438</v>
      </c>
      <c r="B333" t="str">
        <f t="shared" si="5"/>
        <v>103438U</v>
      </c>
      <c r="C333" t="s">
        <v>742</v>
      </c>
      <c r="D333" t="s">
        <v>28</v>
      </c>
      <c r="E333">
        <v>188.44</v>
      </c>
    </row>
    <row r="334" spans="1:5" x14ac:dyDescent="0.25">
      <c r="A334">
        <v>103439</v>
      </c>
      <c r="B334" t="str">
        <f t="shared" si="5"/>
        <v>103439U</v>
      </c>
      <c r="C334" t="s">
        <v>743</v>
      </c>
      <c r="D334" t="s">
        <v>28</v>
      </c>
      <c r="E334">
        <v>222.54</v>
      </c>
    </row>
    <row r="335" spans="1:5" x14ac:dyDescent="0.25">
      <c r="A335">
        <v>103440</v>
      </c>
      <c r="B335" t="str">
        <f t="shared" si="5"/>
        <v>103440U</v>
      </c>
      <c r="C335" t="s">
        <v>744</v>
      </c>
      <c r="D335" t="s">
        <v>28</v>
      </c>
      <c r="E335">
        <v>421.81</v>
      </c>
    </row>
    <row r="336" spans="1:5" x14ac:dyDescent="0.25">
      <c r="A336">
        <v>103441</v>
      </c>
      <c r="B336" t="str">
        <f t="shared" si="5"/>
        <v>103441U</v>
      </c>
      <c r="C336" t="s">
        <v>745</v>
      </c>
      <c r="D336" t="s">
        <v>28</v>
      </c>
      <c r="E336">
        <v>427.34</v>
      </c>
    </row>
    <row r="337" spans="1:5" x14ac:dyDescent="0.25">
      <c r="A337">
        <v>103442</v>
      </c>
      <c r="B337" t="str">
        <f t="shared" si="5"/>
        <v>103442U</v>
      </c>
      <c r="C337" t="s">
        <v>746</v>
      </c>
      <c r="D337" t="s">
        <v>28</v>
      </c>
      <c r="E337">
        <v>560.66</v>
      </c>
    </row>
    <row r="338" spans="1:5" x14ac:dyDescent="0.25">
      <c r="A338">
        <v>93206</v>
      </c>
      <c r="B338" t="str">
        <f t="shared" si="5"/>
        <v>93206U</v>
      </c>
      <c r="C338" t="s">
        <v>747</v>
      </c>
      <c r="D338" t="s">
        <v>72</v>
      </c>
      <c r="E338">
        <v>1130.0899999999999</v>
      </c>
    </row>
    <row r="339" spans="1:5" x14ac:dyDescent="0.25">
      <c r="A339">
        <v>93207</v>
      </c>
      <c r="B339" t="str">
        <f t="shared" si="5"/>
        <v>93207U</v>
      </c>
      <c r="C339" t="s">
        <v>748</v>
      </c>
      <c r="D339" t="s">
        <v>72</v>
      </c>
      <c r="E339">
        <v>1107.3900000000001</v>
      </c>
    </row>
    <row r="340" spans="1:5" x14ac:dyDescent="0.25">
      <c r="A340">
        <v>93208</v>
      </c>
      <c r="B340" t="str">
        <f t="shared" si="5"/>
        <v>93208U</v>
      </c>
      <c r="C340" t="s">
        <v>749</v>
      </c>
      <c r="D340" t="s">
        <v>72</v>
      </c>
      <c r="E340">
        <v>895.72</v>
      </c>
    </row>
    <row r="341" spans="1:5" x14ac:dyDescent="0.25">
      <c r="A341">
        <v>93209</v>
      </c>
      <c r="B341" t="str">
        <f t="shared" si="5"/>
        <v>93209U</v>
      </c>
      <c r="C341" t="s">
        <v>750</v>
      </c>
      <c r="D341" t="s">
        <v>72</v>
      </c>
      <c r="E341">
        <v>931.31</v>
      </c>
    </row>
    <row r="342" spans="1:5" x14ac:dyDescent="0.25">
      <c r="A342">
        <v>93210</v>
      </c>
      <c r="B342" t="str">
        <f t="shared" si="5"/>
        <v>93210U</v>
      </c>
      <c r="C342" t="s">
        <v>751</v>
      </c>
      <c r="D342" t="s">
        <v>72</v>
      </c>
      <c r="E342">
        <v>585.12</v>
      </c>
    </row>
    <row r="343" spans="1:5" x14ac:dyDescent="0.25">
      <c r="A343">
        <v>93211</v>
      </c>
      <c r="B343" t="str">
        <f t="shared" si="5"/>
        <v>93211U</v>
      </c>
      <c r="C343" t="s">
        <v>752</v>
      </c>
      <c r="D343" t="s">
        <v>72</v>
      </c>
      <c r="E343">
        <v>583.4</v>
      </c>
    </row>
    <row r="344" spans="1:5" x14ac:dyDescent="0.25">
      <c r="A344">
        <v>93212</v>
      </c>
      <c r="B344" t="str">
        <f t="shared" si="5"/>
        <v>93212U</v>
      </c>
      <c r="C344" t="s">
        <v>753</v>
      </c>
      <c r="D344" t="s">
        <v>72</v>
      </c>
      <c r="E344">
        <v>976.79</v>
      </c>
    </row>
    <row r="345" spans="1:5" x14ac:dyDescent="0.25">
      <c r="A345">
        <v>93213</v>
      </c>
      <c r="B345" t="str">
        <f t="shared" si="5"/>
        <v>93213U</v>
      </c>
      <c r="C345" t="s">
        <v>754</v>
      </c>
      <c r="D345" t="s">
        <v>72</v>
      </c>
      <c r="E345">
        <v>995.18</v>
      </c>
    </row>
    <row r="346" spans="1:5" x14ac:dyDescent="0.25">
      <c r="A346">
        <v>93214</v>
      </c>
      <c r="B346" t="str">
        <f t="shared" si="5"/>
        <v>93214U</v>
      </c>
      <c r="C346" t="s">
        <v>755</v>
      </c>
      <c r="D346" t="s">
        <v>28</v>
      </c>
      <c r="E346">
        <v>6173.56</v>
      </c>
    </row>
    <row r="347" spans="1:5" x14ac:dyDescent="0.25">
      <c r="A347">
        <v>93243</v>
      </c>
      <c r="B347" t="str">
        <f t="shared" si="5"/>
        <v>93243U</v>
      </c>
      <c r="C347" t="s">
        <v>756</v>
      </c>
      <c r="D347" t="s">
        <v>28</v>
      </c>
      <c r="E347">
        <v>9347.9599999999991</v>
      </c>
    </row>
    <row r="348" spans="1:5" x14ac:dyDescent="0.25">
      <c r="A348">
        <v>93582</v>
      </c>
      <c r="B348" t="str">
        <f t="shared" si="5"/>
        <v>93582U</v>
      </c>
      <c r="C348" t="s">
        <v>757</v>
      </c>
      <c r="D348" t="s">
        <v>72</v>
      </c>
      <c r="E348">
        <v>285.48</v>
      </c>
    </row>
    <row r="349" spans="1:5" x14ac:dyDescent="0.25">
      <c r="A349">
        <v>93583</v>
      </c>
      <c r="B349" t="str">
        <f t="shared" si="5"/>
        <v>93583U</v>
      </c>
      <c r="C349" t="s">
        <v>758</v>
      </c>
      <c r="D349" t="s">
        <v>72</v>
      </c>
      <c r="E349">
        <v>462.29</v>
      </c>
    </row>
    <row r="350" spans="1:5" x14ac:dyDescent="0.25">
      <c r="A350">
        <v>93584</v>
      </c>
      <c r="B350" t="str">
        <f t="shared" si="5"/>
        <v>93584U</v>
      </c>
      <c r="C350" t="s">
        <v>759</v>
      </c>
      <c r="D350" t="s">
        <v>72</v>
      </c>
      <c r="E350">
        <v>901.77</v>
      </c>
    </row>
    <row r="351" spans="1:5" x14ac:dyDescent="0.25">
      <c r="A351">
        <v>93585</v>
      </c>
      <c r="B351" t="str">
        <f t="shared" si="5"/>
        <v>93585U</v>
      </c>
      <c r="C351" t="s">
        <v>760</v>
      </c>
      <c r="D351" t="s">
        <v>72</v>
      </c>
      <c r="E351">
        <v>1211.79</v>
      </c>
    </row>
    <row r="352" spans="1:5" x14ac:dyDescent="0.25">
      <c r="A352">
        <v>98441</v>
      </c>
      <c r="B352" t="str">
        <f t="shared" si="5"/>
        <v>98441U</v>
      </c>
      <c r="C352" t="s">
        <v>761</v>
      </c>
      <c r="D352" t="s">
        <v>72</v>
      </c>
      <c r="E352">
        <v>137.55000000000001</v>
      </c>
    </row>
    <row r="353" spans="1:5" x14ac:dyDescent="0.25">
      <c r="A353">
        <v>98442</v>
      </c>
      <c r="B353" t="str">
        <f t="shared" si="5"/>
        <v>98442U</v>
      </c>
      <c r="C353" t="s">
        <v>762</v>
      </c>
      <c r="D353" t="s">
        <v>72</v>
      </c>
      <c r="E353">
        <v>140.38</v>
      </c>
    </row>
    <row r="354" spans="1:5" x14ac:dyDescent="0.25">
      <c r="A354">
        <v>98443</v>
      </c>
      <c r="B354" t="str">
        <f t="shared" si="5"/>
        <v>98443U</v>
      </c>
      <c r="C354" t="s">
        <v>763</v>
      </c>
      <c r="D354" t="s">
        <v>72</v>
      </c>
      <c r="E354">
        <v>120.23</v>
      </c>
    </row>
    <row r="355" spans="1:5" x14ac:dyDescent="0.25">
      <c r="A355">
        <v>98444</v>
      </c>
      <c r="B355" t="str">
        <f t="shared" si="5"/>
        <v>98444U</v>
      </c>
      <c r="C355" t="s">
        <v>764</v>
      </c>
      <c r="D355" t="s">
        <v>72</v>
      </c>
      <c r="E355">
        <v>122.25</v>
      </c>
    </row>
    <row r="356" spans="1:5" x14ac:dyDescent="0.25">
      <c r="A356">
        <v>98445</v>
      </c>
      <c r="B356" t="str">
        <f t="shared" si="5"/>
        <v>98445U</v>
      </c>
      <c r="C356" t="s">
        <v>765</v>
      </c>
      <c r="D356" t="s">
        <v>72</v>
      </c>
      <c r="E356">
        <v>167.32</v>
      </c>
    </row>
    <row r="357" spans="1:5" x14ac:dyDescent="0.25">
      <c r="A357">
        <v>98446</v>
      </c>
      <c r="B357" t="str">
        <f t="shared" si="5"/>
        <v>98446U</v>
      </c>
      <c r="C357" t="s">
        <v>766</v>
      </c>
      <c r="D357" t="s">
        <v>72</v>
      </c>
      <c r="E357">
        <v>216.15</v>
      </c>
    </row>
    <row r="358" spans="1:5" x14ac:dyDescent="0.25">
      <c r="A358">
        <v>98447</v>
      </c>
      <c r="B358" t="str">
        <f t="shared" si="5"/>
        <v>98447U</v>
      </c>
      <c r="C358" t="s">
        <v>767</v>
      </c>
      <c r="D358" t="s">
        <v>72</v>
      </c>
      <c r="E358">
        <v>143.11000000000001</v>
      </c>
    </row>
    <row r="359" spans="1:5" x14ac:dyDescent="0.25">
      <c r="A359">
        <v>98448</v>
      </c>
      <c r="B359" t="str">
        <f t="shared" si="5"/>
        <v>98448U</v>
      </c>
      <c r="C359" t="s">
        <v>768</v>
      </c>
      <c r="D359" t="s">
        <v>72</v>
      </c>
      <c r="E359">
        <v>181.32</v>
      </c>
    </row>
    <row r="360" spans="1:5" x14ac:dyDescent="0.25">
      <c r="A360">
        <v>98449</v>
      </c>
      <c r="B360" t="str">
        <f t="shared" si="5"/>
        <v>98449U</v>
      </c>
      <c r="C360" t="s">
        <v>769</v>
      </c>
      <c r="D360" t="s">
        <v>72</v>
      </c>
      <c r="E360">
        <v>168.93</v>
      </c>
    </row>
    <row r="361" spans="1:5" x14ac:dyDescent="0.25">
      <c r="A361">
        <v>98450</v>
      </c>
      <c r="B361" t="str">
        <f t="shared" si="5"/>
        <v>98450U</v>
      </c>
      <c r="C361" t="s">
        <v>770</v>
      </c>
      <c r="D361" t="s">
        <v>72</v>
      </c>
      <c r="E361">
        <v>173.04</v>
      </c>
    </row>
    <row r="362" spans="1:5" x14ac:dyDescent="0.25">
      <c r="A362">
        <v>98451</v>
      </c>
      <c r="B362" t="str">
        <f t="shared" si="5"/>
        <v>98451U</v>
      </c>
      <c r="C362" t="s">
        <v>771</v>
      </c>
      <c r="D362" t="s">
        <v>72</v>
      </c>
      <c r="E362">
        <v>149.19</v>
      </c>
    </row>
    <row r="363" spans="1:5" x14ac:dyDescent="0.25">
      <c r="A363">
        <v>98452</v>
      </c>
      <c r="B363" t="str">
        <f t="shared" si="5"/>
        <v>98452U</v>
      </c>
      <c r="C363" t="s">
        <v>772</v>
      </c>
      <c r="D363" t="s">
        <v>72</v>
      </c>
      <c r="E363">
        <v>151.68</v>
      </c>
    </row>
    <row r="364" spans="1:5" x14ac:dyDescent="0.25">
      <c r="A364">
        <v>98453</v>
      </c>
      <c r="B364" t="str">
        <f t="shared" si="5"/>
        <v>98453U</v>
      </c>
      <c r="C364" t="s">
        <v>773</v>
      </c>
      <c r="D364" t="s">
        <v>72</v>
      </c>
      <c r="E364">
        <v>203.64</v>
      </c>
    </row>
    <row r="365" spans="1:5" x14ac:dyDescent="0.25">
      <c r="A365">
        <v>98454</v>
      </c>
      <c r="B365" t="str">
        <f t="shared" si="5"/>
        <v>98454U</v>
      </c>
      <c r="C365" t="s">
        <v>774</v>
      </c>
      <c r="D365" t="s">
        <v>72</v>
      </c>
      <c r="E365">
        <v>264.39</v>
      </c>
    </row>
    <row r="366" spans="1:5" x14ac:dyDescent="0.25">
      <c r="A366">
        <v>98455</v>
      </c>
      <c r="B366" t="str">
        <f t="shared" si="5"/>
        <v>98455U</v>
      </c>
      <c r="C366" t="s">
        <v>775</v>
      </c>
      <c r="D366" t="s">
        <v>72</v>
      </c>
      <c r="E366">
        <v>177</v>
      </c>
    </row>
    <row r="367" spans="1:5" x14ac:dyDescent="0.25">
      <c r="A367">
        <v>98456</v>
      </c>
      <c r="B367" t="str">
        <f t="shared" si="5"/>
        <v>98456U</v>
      </c>
      <c r="C367" t="s">
        <v>776</v>
      </c>
      <c r="D367" t="s">
        <v>72</v>
      </c>
      <c r="E367">
        <v>226.32</v>
      </c>
    </row>
    <row r="368" spans="1:5" x14ac:dyDescent="0.25">
      <c r="A368">
        <v>98458</v>
      </c>
      <c r="B368" t="str">
        <f t="shared" si="5"/>
        <v>98458U</v>
      </c>
      <c r="C368" t="s">
        <v>777</v>
      </c>
      <c r="D368" t="s">
        <v>72</v>
      </c>
      <c r="E368">
        <v>132.66</v>
      </c>
    </row>
    <row r="369" spans="1:5" x14ac:dyDescent="0.25">
      <c r="A369">
        <v>98459</v>
      </c>
      <c r="B369" t="str">
        <f t="shared" si="5"/>
        <v>98459U</v>
      </c>
      <c r="C369" t="s">
        <v>778</v>
      </c>
      <c r="D369" t="s">
        <v>72</v>
      </c>
      <c r="E369">
        <v>124.71</v>
      </c>
    </row>
    <row r="370" spans="1:5" x14ac:dyDescent="0.25">
      <c r="A370">
        <v>98460</v>
      </c>
      <c r="B370" t="str">
        <f t="shared" si="5"/>
        <v>98460U</v>
      </c>
      <c r="C370" t="s">
        <v>779</v>
      </c>
      <c r="D370" t="s">
        <v>72</v>
      </c>
      <c r="E370">
        <v>158.25</v>
      </c>
    </row>
    <row r="371" spans="1:5" x14ac:dyDescent="0.25">
      <c r="A371">
        <v>98461</v>
      </c>
      <c r="B371" t="str">
        <f t="shared" si="5"/>
        <v>98461U</v>
      </c>
      <c r="C371" t="s">
        <v>780</v>
      </c>
      <c r="D371" t="s">
        <v>28</v>
      </c>
      <c r="E371">
        <v>5384.84</v>
      </c>
    </row>
    <row r="372" spans="1:5" x14ac:dyDescent="0.25">
      <c r="A372">
        <v>98462</v>
      </c>
      <c r="B372" t="str">
        <f t="shared" si="5"/>
        <v>98462U</v>
      </c>
      <c r="C372" t="s">
        <v>781</v>
      </c>
      <c r="D372" t="s">
        <v>28</v>
      </c>
      <c r="E372">
        <v>8048.35</v>
      </c>
    </row>
    <row r="373" spans="1:5" x14ac:dyDescent="0.25">
      <c r="A373">
        <v>5631</v>
      </c>
      <c r="B373" t="str">
        <f t="shared" si="5"/>
        <v>5631U</v>
      </c>
      <c r="C373" t="s">
        <v>782</v>
      </c>
      <c r="D373" t="s">
        <v>783</v>
      </c>
      <c r="E373">
        <v>223.71</v>
      </c>
    </row>
    <row r="374" spans="1:5" x14ac:dyDescent="0.25">
      <c r="A374">
        <v>5678</v>
      </c>
      <c r="B374" t="str">
        <f t="shared" si="5"/>
        <v>5678U</v>
      </c>
      <c r="C374" t="s">
        <v>784</v>
      </c>
      <c r="D374" t="s">
        <v>783</v>
      </c>
      <c r="E374">
        <v>151.15</v>
      </c>
    </row>
    <row r="375" spans="1:5" x14ac:dyDescent="0.25">
      <c r="A375">
        <v>5680</v>
      </c>
      <c r="B375" t="str">
        <f t="shared" si="5"/>
        <v>5680U</v>
      </c>
      <c r="C375" t="s">
        <v>785</v>
      </c>
      <c r="D375" t="s">
        <v>783</v>
      </c>
      <c r="E375">
        <v>138.24</v>
      </c>
    </row>
    <row r="376" spans="1:5" x14ac:dyDescent="0.25">
      <c r="A376">
        <v>5684</v>
      </c>
      <c r="B376" t="str">
        <f t="shared" si="5"/>
        <v>5684U</v>
      </c>
      <c r="C376" t="s">
        <v>786</v>
      </c>
      <c r="D376" t="s">
        <v>783</v>
      </c>
      <c r="E376">
        <v>166.7</v>
      </c>
    </row>
    <row r="377" spans="1:5" x14ac:dyDescent="0.25">
      <c r="A377">
        <v>5689</v>
      </c>
      <c r="B377" t="str">
        <f t="shared" si="5"/>
        <v>5689U</v>
      </c>
      <c r="C377" t="s">
        <v>787</v>
      </c>
      <c r="D377" t="s">
        <v>783</v>
      </c>
      <c r="E377">
        <v>7.56</v>
      </c>
    </row>
    <row r="378" spans="1:5" x14ac:dyDescent="0.25">
      <c r="A378">
        <v>5795</v>
      </c>
      <c r="B378" t="str">
        <f t="shared" si="5"/>
        <v>5795U</v>
      </c>
      <c r="C378" t="s">
        <v>788</v>
      </c>
      <c r="D378" t="s">
        <v>783</v>
      </c>
      <c r="E378">
        <v>20.84</v>
      </c>
    </row>
    <row r="379" spans="1:5" x14ac:dyDescent="0.25">
      <c r="A379">
        <v>5811</v>
      </c>
      <c r="B379" t="str">
        <f t="shared" si="5"/>
        <v>5811U</v>
      </c>
      <c r="C379" t="s">
        <v>789</v>
      </c>
      <c r="D379" t="s">
        <v>783</v>
      </c>
      <c r="E379">
        <v>209.78</v>
      </c>
    </row>
    <row r="380" spans="1:5" x14ac:dyDescent="0.25">
      <c r="A380">
        <v>5823</v>
      </c>
      <c r="B380" t="str">
        <f t="shared" si="5"/>
        <v>5823U</v>
      </c>
      <c r="C380" t="s">
        <v>790</v>
      </c>
      <c r="D380" t="s">
        <v>783</v>
      </c>
      <c r="E380">
        <v>183.27</v>
      </c>
    </row>
    <row r="381" spans="1:5" x14ac:dyDescent="0.25">
      <c r="A381">
        <v>5824</v>
      </c>
      <c r="B381" t="str">
        <f t="shared" si="5"/>
        <v>5824U</v>
      </c>
      <c r="C381" t="s">
        <v>791</v>
      </c>
      <c r="D381" t="s">
        <v>783</v>
      </c>
      <c r="E381">
        <v>227.48</v>
      </c>
    </row>
    <row r="382" spans="1:5" x14ac:dyDescent="0.25">
      <c r="A382">
        <v>5835</v>
      </c>
      <c r="B382" t="str">
        <f t="shared" si="5"/>
        <v>5835U</v>
      </c>
      <c r="C382" t="s">
        <v>792</v>
      </c>
      <c r="D382" t="s">
        <v>783</v>
      </c>
      <c r="E382">
        <v>417.86</v>
      </c>
    </row>
    <row r="383" spans="1:5" x14ac:dyDescent="0.25">
      <c r="A383">
        <v>5839</v>
      </c>
      <c r="B383" t="str">
        <f t="shared" si="5"/>
        <v>5839U</v>
      </c>
      <c r="C383" t="s">
        <v>793</v>
      </c>
      <c r="D383" t="s">
        <v>783</v>
      </c>
      <c r="E383">
        <v>11.36</v>
      </c>
    </row>
    <row r="384" spans="1:5" x14ac:dyDescent="0.25">
      <c r="A384">
        <v>5843</v>
      </c>
      <c r="B384" t="str">
        <f t="shared" si="5"/>
        <v>5843U</v>
      </c>
      <c r="C384" t="s">
        <v>794</v>
      </c>
      <c r="D384" t="s">
        <v>783</v>
      </c>
      <c r="E384">
        <v>188.46</v>
      </c>
    </row>
    <row r="385" spans="1:5" x14ac:dyDescent="0.25">
      <c r="A385">
        <v>5847</v>
      </c>
      <c r="B385" t="str">
        <f t="shared" si="5"/>
        <v>5847U</v>
      </c>
      <c r="C385" t="s">
        <v>795</v>
      </c>
      <c r="D385" t="s">
        <v>783</v>
      </c>
      <c r="E385">
        <v>280.76</v>
      </c>
    </row>
    <row r="386" spans="1:5" x14ac:dyDescent="0.25">
      <c r="A386">
        <v>5851</v>
      </c>
      <c r="B386" t="str">
        <f t="shared" si="5"/>
        <v>5851U</v>
      </c>
      <c r="C386" t="s">
        <v>796</v>
      </c>
      <c r="D386" t="s">
        <v>783</v>
      </c>
      <c r="E386">
        <v>265.83999999999997</v>
      </c>
    </row>
    <row r="387" spans="1:5" x14ac:dyDescent="0.25">
      <c r="A387">
        <v>5855</v>
      </c>
      <c r="B387" t="str">
        <f t="shared" si="5"/>
        <v>5855U</v>
      </c>
      <c r="C387" t="s">
        <v>797</v>
      </c>
      <c r="D387" t="s">
        <v>783</v>
      </c>
      <c r="E387">
        <v>701.55</v>
      </c>
    </row>
    <row r="388" spans="1:5" x14ac:dyDescent="0.25">
      <c r="A388">
        <v>5863</v>
      </c>
      <c r="B388" t="str">
        <f t="shared" si="5"/>
        <v>5863U</v>
      </c>
      <c r="C388" t="s">
        <v>798</v>
      </c>
      <c r="D388" t="s">
        <v>783</v>
      </c>
      <c r="E388">
        <v>21.55</v>
      </c>
    </row>
    <row r="389" spans="1:5" x14ac:dyDescent="0.25">
      <c r="A389">
        <v>5867</v>
      </c>
      <c r="B389" t="str">
        <f t="shared" si="5"/>
        <v>5867U</v>
      </c>
      <c r="C389" t="s">
        <v>799</v>
      </c>
      <c r="D389" t="s">
        <v>783</v>
      </c>
      <c r="E389">
        <v>162.58000000000001</v>
      </c>
    </row>
    <row r="390" spans="1:5" x14ac:dyDescent="0.25">
      <c r="A390">
        <v>5875</v>
      </c>
      <c r="B390" t="str">
        <f t="shared" si="5"/>
        <v>5875U</v>
      </c>
      <c r="C390" t="s">
        <v>800</v>
      </c>
      <c r="D390" t="s">
        <v>783</v>
      </c>
      <c r="E390">
        <v>137.5</v>
      </c>
    </row>
    <row r="391" spans="1:5" x14ac:dyDescent="0.25">
      <c r="A391">
        <v>5879</v>
      </c>
      <c r="B391" t="str">
        <f t="shared" si="5"/>
        <v>5879U</v>
      </c>
      <c r="C391" t="s">
        <v>801</v>
      </c>
      <c r="D391" t="s">
        <v>783</v>
      </c>
      <c r="E391">
        <v>136.25</v>
      </c>
    </row>
    <row r="392" spans="1:5" x14ac:dyDescent="0.25">
      <c r="A392">
        <v>5882</v>
      </c>
      <c r="B392" t="str">
        <f t="shared" ref="B392:B455" si="6">A392&amp;"U"</f>
        <v>5882U</v>
      </c>
      <c r="C392" t="s">
        <v>802</v>
      </c>
      <c r="D392" t="s">
        <v>783</v>
      </c>
      <c r="E392">
        <v>125.24</v>
      </c>
    </row>
    <row r="393" spans="1:5" x14ac:dyDescent="0.25">
      <c r="A393">
        <v>5890</v>
      </c>
      <c r="B393" t="str">
        <f t="shared" si="6"/>
        <v>5890U</v>
      </c>
      <c r="C393" t="s">
        <v>803</v>
      </c>
      <c r="D393" t="s">
        <v>783</v>
      </c>
      <c r="E393">
        <v>215.84</v>
      </c>
    </row>
    <row r="394" spans="1:5" x14ac:dyDescent="0.25">
      <c r="A394">
        <v>5894</v>
      </c>
      <c r="B394" t="str">
        <f t="shared" si="6"/>
        <v>5894U</v>
      </c>
      <c r="C394" t="s">
        <v>804</v>
      </c>
      <c r="D394" t="s">
        <v>783</v>
      </c>
      <c r="E394">
        <v>223.61</v>
      </c>
    </row>
    <row r="395" spans="1:5" x14ac:dyDescent="0.25">
      <c r="A395">
        <v>5901</v>
      </c>
      <c r="B395" t="str">
        <f t="shared" si="6"/>
        <v>5901U</v>
      </c>
      <c r="C395" t="s">
        <v>805</v>
      </c>
      <c r="D395" t="s">
        <v>783</v>
      </c>
      <c r="E395">
        <v>344.09</v>
      </c>
    </row>
    <row r="396" spans="1:5" x14ac:dyDescent="0.25">
      <c r="A396">
        <v>5909</v>
      </c>
      <c r="B396" t="str">
        <f t="shared" si="6"/>
        <v>5909U</v>
      </c>
      <c r="C396" t="s">
        <v>806</v>
      </c>
      <c r="D396" t="s">
        <v>783</v>
      </c>
      <c r="E396">
        <v>28.64</v>
      </c>
    </row>
    <row r="397" spans="1:5" x14ac:dyDescent="0.25">
      <c r="A397">
        <v>5921</v>
      </c>
      <c r="B397" t="str">
        <f t="shared" si="6"/>
        <v>5921U</v>
      </c>
      <c r="C397" t="s">
        <v>807</v>
      </c>
      <c r="D397" t="s">
        <v>783</v>
      </c>
      <c r="E397">
        <v>5.92</v>
      </c>
    </row>
    <row r="398" spans="1:5" x14ac:dyDescent="0.25">
      <c r="A398">
        <v>5928</v>
      </c>
      <c r="B398" t="str">
        <f t="shared" si="6"/>
        <v>5928U</v>
      </c>
      <c r="C398" t="s">
        <v>808</v>
      </c>
      <c r="D398" t="s">
        <v>783</v>
      </c>
      <c r="E398">
        <v>295.60000000000002</v>
      </c>
    </row>
    <row r="399" spans="1:5" x14ac:dyDescent="0.25">
      <c r="A399">
        <v>5932</v>
      </c>
      <c r="B399" t="str">
        <f t="shared" si="6"/>
        <v>5932U</v>
      </c>
      <c r="C399" t="s">
        <v>809</v>
      </c>
      <c r="D399" t="s">
        <v>783</v>
      </c>
      <c r="E399">
        <v>254.01</v>
      </c>
    </row>
    <row r="400" spans="1:5" x14ac:dyDescent="0.25">
      <c r="A400">
        <v>5940</v>
      </c>
      <c r="B400" t="str">
        <f t="shared" si="6"/>
        <v>5940U</v>
      </c>
      <c r="C400" t="s">
        <v>810</v>
      </c>
      <c r="D400" t="s">
        <v>783</v>
      </c>
      <c r="E400">
        <v>182.17</v>
      </c>
    </row>
    <row r="401" spans="1:5" x14ac:dyDescent="0.25">
      <c r="A401">
        <v>5944</v>
      </c>
      <c r="B401" t="str">
        <f t="shared" si="6"/>
        <v>5944U</v>
      </c>
      <c r="C401" t="s">
        <v>811</v>
      </c>
      <c r="D401" t="s">
        <v>783</v>
      </c>
      <c r="E401">
        <v>226.38</v>
      </c>
    </row>
    <row r="402" spans="1:5" x14ac:dyDescent="0.25">
      <c r="A402">
        <v>5953</v>
      </c>
      <c r="B402" t="str">
        <f t="shared" si="6"/>
        <v>5953U</v>
      </c>
      <c r="C402" t="s">
        <v>812</v>
      </c>
      <c r="D402" t="s">
        <v>783</v>
      </c>
      <c r="E402">
        <v>68.42</v>
      </c>
    </row>
    <row r="403" spans="1:5" x14ac:dyDescent="0.25">
      <c r="A403">
        <v>6259</v>
      </c>
      <c r="B403" t="str">
        <f t="shared" si="6"/>
        <v>6259U</v>
      </c>
      <c r="C403" t="s">
        <v>813</v>
      </c>
      <c r="D403" t="s">
        <v>783</v>
      </c>
      <c r="E403">
        <v>279.18</v>
      </c>
    </row>
    <row r="404" spans="1:5" x14ac:dyDescent="0.25">
      <c r="A404">
        <v>6879</v>
      </c>
      <c r="B404" t="str">
        <f t="shared" si="6"/>
        <v>6879U</v>
      </c>
      <c r="C404" t="s">
        <v>814</v>
      </c>
      <c r="D404" t="s">
        <v>783</v>
      </c>
      <c r="E404">
        <v>216.06</v>
      </c>
    </row>
    <row r="405" spans="1:5" x14ac:dyDescent="0.25">
      <c r="A405">
        <v>7030</v>
      </c>
      <c r="B405" t="str">
        <f t="shared" si="6"/>
        <v>7030U</v>
      </c>
      <c r="C405" t="s">
        <v>815</v>
      </c>
      <c r="D405" t="s">
        <v>783</v>
      </c>
      <c r="E405">
        <v>331.8</v>
      </c>
    </row>
    <row r="406" spans="1:5" x14ac:dyDescent="0.25">
      <c r="A406">
        <v>7042</v>
      </c>
      <c r="B406" t="str">
        <f t="shared" si="6"/>
        <v>7042U</v>
      </c>
      <c r="C406" t="s">
        <v>816</v>
      </c>
      <c r="D406" t="s">
        <v>783</v>
      </c>
      <c r="E406">
        <v>24.31</v>
      </c>
    </row>
    <row r="407" spans="1:5" x14ac:dyDescent="0.25">
      <c r="A407">
        <v>7049</v>
      </c>
      <c r="B407" t="str">
        <f t="shared" si="6"/>
        <v>7049U</v>
      </c>
      <c r="C407" t="s">
        <v>817</v>
      </c>
      <c r="D407" t="s">
        <v>783</v>
      </c>
      <c r="E407">
        <v>234.57</v>
      </c>
    </row>
    <row r="408" spans="1:5" x14ac:dyDescent="0.25">
      <c r="A408">
        <v>67826</v>
      </c>
      <c r="B408" t="str">
        <f t="shared" si="6"/>
        <v>67826U</v>
      </c>
      <c r="C408" t="s">
        <v>818</v>
      </c>
      <c r="D408" t="s">
        <v>783</v>
      </c>
      <c r="E408">
        <v>186.99</v>
      </c>
    </row>
    <row r="409" spans="1:5" x14ac:dyDescent="0.25">
      <c r="A409">
        <v>73417</v>
      </c>
      <c r="B409" t="str">
        <f t="shared" si="6"/>
        <v>73417U</v>
      </c>
      <c r="C409" t="s">
        <v>819</v>
      </c>
      <c r="D409" t="s">
        <v>783</v>
      </c>
      <c r="E409">
        <v>234.62</v>
      </c>
    </row>
    <row r="410" spans="1:5" x14ac:dyDescent="0.25">
      <c r="A410">
        <v>73436</v>
      </c>
      <c r="B410" t="str">
        <f t="shared" si="6"/>
        <v>73436U</v>
      </c>
      <c r="C410" t="s">
        <v>820</v>
      </c>
      <c r="D410" t="s">
        <v>783</v>
      </c>
      <c r="E410">
        <v>216.87</v>
      </c>
    </row>
    <row r="411" spans="1:5" x14ac:dyDescent="0.25">
      <c r="A411">
        <v>73467</v>
      </c>
      <c r="B411" t="str">
        <f t="shared" si="6"/>
        <v>73467U</v>
      </c>
      <c r="C411" t="s">
        <v>821</v>
      </c>
      <c r="D411" t="s">
        <v>783</v>
      </c>
      <c r="E411">
        <v>178.65</v>
      </c>
    </row>
    <row r="412" spans="1:5" x14ac:dyDescent="0.25">
      <c r="A412">
        <v>73536</v>
      </c>
      <c r="B412" t="str">
        <f t="shared" si="6"/>
        <v>73536U</v>
      </c>
      <c r="C412" t="s">
        <v>822</v>
      </c>
      <c r="D412" t="s">
        <v>783</v>
      </c>
      <c r="E412">
        <v>20.57</v>
      </c>
    </row>
    <row r="413" spans="1:5" x14ac:dyDescent="0.25">
      <c r="A413">
        <v>83362</v>
      </c>
      <c r="B413" t="str">
        <f t="shared" si="6"/>
        <v>83362U</v>
      </c>
      <c r="C413" t="s">
        <v>823</v>
      </c>
      <c r="D413" t="s">
        <v>783</v>
      </c>
      <c r="E413">
        <v>288.24</v>
      </c>
    </row>
    <row r="414" spans="1:5" x14ac:dyDescent="0.25">
      <c r="A414">
        <v>83765</v>
      </c>
      <c r="B414" t="str">
        <f t="shared" si="6"/>
        <v>83765U</v>
      </c>
      <c r="C414" t="s">
        <v>824</v>
      </c>
      <c r="D414" t="s">
        <v>783</v>
      </c>
      <c r="E414">
        <v>103.74</v>
      </c>
    </row>
    <row r="415" spans="1:5" x14ac:dyDescent="0.25">
      <c r="A415">
        <v>87445</v>
      </c>
      <c r="B415" t="str">
        <f t="shared" si="6"/>
        <v>87445U</v>
      </c>
      <c r="C415" t="s">
        <v>825</v>
      </c>
      <c r="D415" t="s">
        <v>783</v>
      </c>
      <c r="E415">
        <v>6.27</v>
      </c>
    </row>
    <row r="416" spans="1:5" x14ac:dyDescent="0.25">
      <c r="A416">
        <v>88386</v>
      </c>
      <c r="B416" t="str">
        <f t="shared" si="6"/>
        <v>88386U</v>
      </c>
      <c r="C416" t="s">
        <v>826</v>
      </c>
      <c r="D416" t="s">
        <v>783</v>
      </c>
      <c r="E416">
        <v>4.7699999999999996</v>
      </c>
    </row>
    <row r="417" spans="1:5" x14ac:dyDescent="0.25">
      <c r="A417">
        <v>88393</v>
      </c>
      <c r="B417" t="str">
        <f t="shared" si="6"/>
        <v>88393U</v>
      </c>
      <c r="C417" t="s">
        <v>827</v>
      </c>
      <c r="D417" t="s">
        <v>783</v>
      </c>
      <c r="E417">
        <v>6.57</v>
      </c>
    </row>
    <row r="418" spans="1:5" x14ac:dyDescent="0.25">
      <c r="A418">
        <v>88399</v>
      </c>
      <c r="B418" t="str">
        <f t="shared" si="6"/>
        <v>88399U</v>
      </c>
      <c r="C418" t="s">
        <v>828</v>
      </c>
      <c r="D418" t="s">
        <v>783</v>
      </c>
      <c r="E418">
        <v>3.5</v>
      </c>
    </row>
    <row r="419" spans="1:5" x14ac:dyDescent="0.25">
      <c r="A419">
        <v>88418</v>
      </c>
      <c r="B419" t="str">
        <f t="shared" si="6"/>
        <v>88418U</v>
      </c>
      <c r="C419" t="s">
        <v>829</v>
      </c>
      <c r="D419" t="s">
        <v>783</v>
      </c>
      <c r="E419">
        <v>13.32</v>
      </c>
    </row>
    <row r="420" spans="1:5" x14ac:dyDescent="0.25">
      <c r="A420">
        <v>88433</v>
      </c>
      <c r="B420" t="str">
        <f t="shared" si="6"/>
        <v>88433U</v>
      </c>
      <c r="C420" t="s">
        <v>830</v>
      </c>
      <c r="D420" t="s">
        <v>783</v>
      </c>
      <c r="E420">
        <v>17.350000000000001</v>
      </c>
    </row>
    <row r="421" spans="1:5" x14ac:dyDescent="0.25">
      <c r="A421">
        <v>88830</v>
      </c>
      <c r="B421" t="str">
        <f t="shared" si="6"/>
        <v>88830U</v>
      </c>
      <c r="C421" t="s">
        <v>831</v>
      </c>
      <c r="D421" t="s">
        <v>783</v>
      </c>
      <c r="E421">
        <v>1.86</v>
      </c>
    </row>
    <row r="422" spans="1:5" x14ac:dyDescent="0.25">
      <c r="A422">
        <v>88843</v>
      </c>
      <c r="B422" t="str">
        <f t="shared" si="6"/>
        <v>88843U</v>
      </c>
      <c r="C422" t="s">
        <v>832</v>
      </c>
      <c r="D422" t="s">
        <v>783</v>
      </c>
      <c r="E422">
        <v>222.43</v>
      </c>
    </row>
    <row r="423" spans="1:5" x14ac:dyDescent="0.25">
      <c r="A423">
        <v>88907</v>
      </c>
      <c r="B423" t="str">
        <f t="shared" si="6"/>
        <v>88907U</v>
      </c>
      <c r="C423" t="s">
        <v>833</v>
      </c>
      <c r="D423" t="s">
        <v>783</v>
      </c>
      <c r="E423">
        <v>268.42</v>
      </c>
    </row>
    <row r="424" spans="1:5" x14ac:dyDescent="0.25">
      <c r="A424">
        <v>89021</v>
      </c>
      <c r="B424" t="str">
        <f t="shared" si="6"/>
        <v>89021U</v>
      </c>
      <c r="C424" t="s">
        <v>834</v>
      </c>
      <c r="D424" t="s">
        <v>783</v>
      </c>
      <c r="E424">
        <v>2.52</v>
      </c>
    </row>
    <row r="425" spans="1:5" x14ac:dyDescent="0.25">
      <c r="A425">
        <v>89028</v>
      </c>
      <c r="B425" t="str">
        <f t="shared" si="6"/>
        <v>89028U</v>
      </c>
      <c r="C425" t="s">
        <v>835</v>
      </c>
      <c r="D425" t="s">
        <v>783</v>
      </c>
      <c r="E425">
        <v>307.95</v>
      </c>
    </row>
    <row r="426" spans="1:5" x14ac:dyDescent="0.25">
      <c r="A426">
        <v>89032</v>
      </c>
      <c r="B426" t="str">
        <f t="shared" si="6"/>
        <v>89032U</v>
      </c>
      <c r="C426" t="s">
        <v>836</v>
      </c>
      <c r="D426" t="s">
        <v>783</v>
      </c>
      <c r="E426">
        <v>198.33</v>
      </c>
    </row>
    <row r="427" spans="1:5" x14ac:dyDescent="0.25">
      <c r="A427">
        <v>89035</v>
      </c>
      <c r="B427" t="str">
        <f t="shared" si="6"/>
        <v>89035U</v>
      </c>
      <c r="C427" t="s">
        <v>837</v>
      </c>
      <c r="D427" t="s">
        <v>783</v>
      </c>
      <c r="E427">
        <v>140.32</v>
      </c>
    </row>
    <row r="428" spans="1:5" x14ac:dyDescent="0.25">
      <c r="A428">
        <v>89225</v>
      </c>
      <c r="B428" t="str">
        <f t="shared" si="6"/>
        <v>89225U</v>
      </c>
      <c r="C428" t="s">
        <v>838</v>
      </c>
      <c r="D428" t="s">
        <v>783</v>
      </c>
      <c r="E428">
        <v>5.19</v>
      </c>
    </row>
    <row r="429" spans="1:5" x14ac:dyDescent="0.25">
      <c r="A429">
        <v>89234</v>
      </c>
      <c r="B429" t="str">
        <f t="shared" si="6"/>
        <v>89234U</v>
      </c>
      <c r="C429" t="s">
        <v>839</v>
      </c>
      <c r="D429" t="s">
        <v>783</v>
      </c>
      <c r="E429">
        <v>647.02</v>
      </c>
    </row>
    <row r="430" spans="1:5" x14ac:dyDescent="0.25">
      <c r="A430">
        <v>89242</v>
      </c>
      <c r="B430" t="str">
        <f t="shared" si="6"/>
        <v>89242U</v>
      </c>
      <c r="C430" t="s">
        <v>840</v>
      </c>
      <c r="D430" t="s">
        <v>783</v>
      </c>
      <c r="E430">
        <v>1538.34</v>
      </c>
    </row>
    <row r="431" spans="1:5" x14ac:dyDescent="0.25">
      <c r="A431">
        <v>89250</v>
      </c>
      <c r="B431" t="str">
        <f t="shared" si="6"/>
        <v>89250U</v>
      </c>
      <c r="C431" t="s">
        <v>841</v>
      </c>
      <c r="D431" t="s">
        <v>783</v>
      </c>
      <c r="E431">
        <v>1331.27</v>
      </c>
    </row>
    <row r="432" spans="1:5" x14ac:dyDescent="0.25">
      <c r="A432">
        <v>89257</v>
      </c>
      <c r="B432" t="str">
        <f t="shared" si="6"/>
        <v>89257U</v>
      </c>
      <c r="C432" t="s">
        <v>842</v>
      </c>
      <c r="D432" t="s">
        <v>783</v>
      </c>
      <c r="E432">
        <v>362.34</v>
      </c>
    </row>
    <row r="433" spans="1:5" x14ac:dyDescent="0.25">
      <c r="A433">
        <v>89272</v>
      </c>
      <c r="B433" t="str">
        <f t="shared" si="6"/>
        <v>89272U</v>
      </c>
      <c r="C433" t="s">
        <v>843</v>
      </c>
      <c r="D433" t="s">
        <v>783</v>
      </c>
      <c r="E433">
        <v>205.44</v>
      </c>
    </row>
    <row r="434" spans="1:5" x14ac:dyDescent="0.25">
      <c r="A434">
        <v>89278</v>
      </c>
      <c r="B434" t="str">
        <f t="shared" si="6"/>
        <v>89278U</v>
      </c>
      <c r="C434" t="s">
        <v>844</v>
      </c>
      <c r="D434" t="s">
        <v>783</v>
      </c>
      <c r="E434">
        <v>14.23</v>
      </c>
    </row>
    <row r="435" spans="1:5" x14ac:dyDescent="0.25">
      <c r="A435">
        <v>89843</v>
      </c>
      <c r="B435" t="str">
        <f t="shared" si="6"/>
        <v>89843U</v>
      </c>
      <c r="C435" t="s">
        <v>845</v>
      </c>
      <c r="D435" t="s">
        <v>783</v>
      </c>
      <c r="E435">
        <v>229.96</v>
      </c>
    </row>
    <row r="436" spans="1:5" x14ac:dyDescent="0.25">
      <c r="A436">
        <v>89876</v>
      </c>
      <c r="B436" t="str">
        <f t="shared" si="6"/>
        <v>89876U</v>
      </c>
      <c r="C436" t="s">
        <v>846</v>
      </c>
      <c r="D436" t="s">
        <v>783</v>
      </c>
      <c r="E436">
        <v>346.73</v>
      </c>
    </row>
    <row r="437" spans="1:5" x14ac:dyDescent="0.25">
      <c r="A437">
        <v>89883</v>
      </c>
      <c r="B437" t="str">
        <f t="shared" si="6"/>
        <v>89883U</v>
      </c>
      <c r="C437" t="s">
        <v>847</v>
      </c>
      <c r="D437" t="s">
        <v>783</v>
      </c>
      <c r="E437">
        <v>387.4</v>
      </c>
    </row>
    <row r="438" spans="1:5" x14ac:dyDescent="0.25">
      <c r="A438">
        <v>90586</v>
      </c>
      <c r="B438" t="str">
        <f t="shared" si="6"/>
        <v>90586U</v>
      </c>
      <c r="C438" t="s">
        <v>848</v>
      </c>
      <c r="D438" t="s">
        <v>783</v>
      </c>
      <c r="E438">
        <v>1.43</v>
      </c>
    </row>
    <row r="439" spans="1:5" x14ac:dyDescent="0.25">
      <c r="A439">
        <v>90625</v>
      </c>
      <c r="B439" t="str">
        <f t="shared" si="6"/>
        <v>90625U</v>
      </c>
      <c r="C439" t="s">
        <v>849</v>
      </c>
      <c r="D439" t="s">
        <v>783</v>
      </c>
      <c r="E439">
        <v>6.72</v>
      </c>
    </row>
    <row r="440" spans="1:5" x14ac:dyDescent="0.25">
      <c r="A440">
        <v>90631</v>
      </c>
      <c r="B440" t="str">
        <f t="shared" si="6"/>
        <v>90631U</v>
      </c>
      <c r="C440" t="s">
        <v>850</v>
      </c>
      <c r="D440" t="s">
        <v>783</v>
      </c>
      <c r="E440">
        <v>140.81</v>
      </c>
    </row>
    <row r="441" spans="1:5" x14ac:dyDescent="0.25">
      <c r="A441">
        <v>90637</v>
      </c>
      <c r="B441" t="str">
        <f t="shared" si="6"/>
        <v>90637U</v>
      </c>
      <c r="C441" t="s">
        <v>851</v>
      </c>
      <c r="D441" t="s">
        <v>783</v>
      </c>
      <c r="E441">
        <v>14.69</v>
      </c>
    </row>
    <row r="442" spans="1:5" x14ac:dyDescent="0.25">
      <c r="A442">
        <v>90643</v>
      </c>
      <c r="B442" t="str">
        <f t="shared" si="6"/>
        <v>90643U</v>
      </c>
      <c r="C442" t="s">
        <v>852</v>
      </c>
      <c r="D442" t="s">
        <v>783</v>
      </c>
      <c r="E442">
        <v>29</v>
      </c>
    </row>
    <row r="443" spans="1:5" x14ac:dyDescent="0.25">
      <c r="A443">
        <v>90650</v>
      </c>
      <c r="B443" t="str">
        <f t="shared" si="6"/>
        <v>90650U</v>
      </c>
      <c r="C443" t="s">
        <v>853</v>
      </c>
      <c r="D443" t="s">
        <v>783</v>
      </c>
      <c r="E443">
        <v>11.37</v>
      </c>
    </row>
    <row r="444" spans="1:5" x14ac:dyDescent="0.25">
      <c r="A444">
        <v>90656</v>
      </c>
      <c r="B444" t="str">
        <f t="shared" si="6"/>
        <v>90656U</v>
      </c>
      <c r="C444" t="s">
        <v>854</v>
      </c>
      <c r="D444" t="s">
        <v>783</v>
      </c>
      <c r="E444">
        <v>14.56</v>
      </c>
    </row>
    <row r="445" spans="1:5" x14ac:dyDescent="0.25">
      <c r="A445">
        <v>90662</v>
      </c>
      <c r="B445" t="str">
        <f t="shared" si="6"/>
        <v>90662U</v>
      </c>
      <c r="C445" t="s">
        <v>855</v>
      </c>
      <c r="D445" t="s">
        <v>783</v>
      </c>
      <c r="E445">
        <v>15.17</v>
      </c>
    </row>
    <row r="446" spans="1:5" x14ac:dyDescent="0.25">
      <c r="A446">
        <v>90668</v>
      </c>
      <c r="B446" t="str">
        <f t="shared" si="6"/>
        <v>90668U</v>
      </c>
      <c r="C446" t="s">
        <v>856</v>
      </c>
      <c r="D446" t="s">
        <v>783</v>
      </c>
      <c r="E446">
        <v>31.26</v>
      </c>
    </row>
    <row r="447" spans="1:5" x14ac:dyDescent="0.25">
      <c r="A447">
        <v>90674</v>
      </c>
      <c r="B447" t="str">
        <f t="shared" si="6"/>
        <v>90674U</v>
      </c>
      <c r="C447" t="s">
        <v>857</v>
      </c>
      <c r="D447" t="s">
        <v>783</v>
      </c>
      <c r="E447">
        <v>705.11</v>
      </c>
    </row>
    <row r="448" spans="1:5" x14ac:dyDescent="0.25">
      <c r="A448">
        <v>90680</v>
      </c>
      <c r="B448" t="str">
        <f t="shared" si="6"/>
        <v>90680U</v>
      </c>
      <c r="C448" t="s">
        <v>858</v>
      </c>
      <c r="D448" t="s">
        <v>783</v>
      </c>
      <c r="E448">
        <v>413.17</v>
      </c>
    </row>
    <row r="449" spans="1:5" x14ac:dyDescent="0.25">
      <c r="A449">
        <v>90686</v>
      </c>
      <c r="B449" t="str">
        <f t="shared" si="6"/>
        <v>90686U</v>
      </c>
      <c r="C449" t="s">
        <v>859</v>
      </c>
      <c r="D449" t="s">
        <v>783</v>
      </c>
      <c r="E449">
        <v>160.1</v>
      </c>
    </row>
    <row r="450" spans="1:5" x14ac:dyDescent="0.25">
      <c r="A450">
        <v>90692</v>
      </c>
      <c r="B450" t="str">
        <f t="shared" si="6"/>
        <v>90692U</v>
      </c>
      <c r="C450" t="s">
        <v>860</v>
      </c>
      <c r="D450" t="s">
        <v>783</v>
      </c>
      <c r="E450">
        <v>120.29</v>
      </c>
    </row>
    <row r="451" spans="1:5" x14ac:dyDescent="0.25">
      <c r="A451">
        <v>90964</v>
      </c>
      <c r="B451" t="str">
        <f t="shared" si="6"/>
        <v>90964U</v>
      </c>
      <c r="C451" t="s">
        <v>861</v>
      </c>
      <c r="D451" t="s">
        <v>783</v>
      </c>
      <c r="E451">
        <v>31.19</v>
      </c>
    </row>
    <row r="452" spans="1:5" x14ac:dyDescent="0.25">
      <c r="A452">
        <v>90972</v>
      </c>
      <c r="B452" t="str">
        <f t="shared" si="6"/>
        <v>90972U</v>
      </c>
      <c r="C452" t="s">
        <v>862</v>
      </c>
      <c r="D452" t="s">
        <v>783</v>
      </c>
      <c r="E452">
        <v>88.44</v>
      </c>
    </row>
    <row r="453" spans="1:5" x14ac:dyDescent="0.25">
      <c r="A453">
        <v>90979</v>
      </c>
      <c r="B453" t="str">
        <f t="shared" si="6"/>
        <v>90979U</v>
      </c>
      <c r="C453" t="s">
        <v>863</v>
      </c>
      <c r="D453" t="s">
        <v>783</v>
      </c>
      <c r="E453">
        <v>228.8</v>
      </c>
    </row>
    <row r="454" spans="1:5" x14ac:dyDescent="0.25">
      <c r="A454">
        <v>90991</v>
      </c>
      <c r="B454" t="str">
        <f t="shared" si="6"/>
        <v>90991U</v>
      </c>
      <c r="C454" t="s">
        <v>864</v>
      </c>
      <c r="D454" t="s">
        <v>783</v>
      </c>
      <c r="E454">
        <v>217.74</v>
      </c>
    </row>
    <row r="455" spans="1:5" x14ac:dyDescent="0.25">
      <c r="A455">
        <v>90999</v>
      </c>
      <c r="B455" t="str">
        <f t="shared" si="6"/>
        <v>90999U</v>
      </c>
      <c r="C455" t="s">
        <v>865</v>
      </c>
      <c r="D455" t="s">
        <v>783</v>
      </c>
      <c r="E455">
        <v>118</v>
      </c>
    </row>
    <row r="456" spans="1:5" x14ac:dyDescent="0.25">
      <c r="A456">
        <v>91031</v>
      </c>
      <c r="B456" t="str">
        <f t="shared" ref="B456:B519" si="7">A456&amp;"U"</f>
        <v>91031U</v>
      </c>
      <c r="C456" t="s">
        <v>866</v>
      </c>
      <c r="D456" t="s">
        <v>783</v>
      </c>
      <c r="E456">
        <v>275.41000000000003</v>
      </c>
    </row>
    <row r="457" spans="1:5" x14ac:dyDescent="0.25">
      <c r="A457">
        <v>91277</v>
      </c>
      <c r="B457" t="str">
        <f t="shared" si="7"/>
        <v>91277U</v>
      </c>
      <c r="C457" t="s">
        <v>867</v>
      </c>
      <c r="D457" t="s">
        <v>783</v>
      </c>
      <c r="E457">
        <v>9.5500000000000007</v>
      </c>
    </row>
    <row r="458" spans="1:5" x14ac:dyDescent="0.25">
      <c r="A458">
        <v>91283</v>
      </c>
      <c r="B458" t="str">
        <f t="shared" si="7"/>
        <v>91283U</v>
      </c>
      <c r="C458" t="s">
        <v>868</v>
      </c>
      <c r="D458" t="s">
        <v>783</v>
      </c>
      <c r="E458">
        <v>10.24</v>
      </c>
    </row>
    <row r="459" spans="1:5" x14ac:dyDescent="0.25">
      <c r="A459">
        <v>91386</v>
      </c>
      <c r="B459" t="str">
        <f t="shared" si="7"/>
        <v>91386U</v>
      </c>
      <c r="C459" t="s">
        <v>869</v>
      </c>
      <c r="D459" t="s">
        <v>783</v>
      </c>
      <c r="E459">
        <v>279.19</v>
      </c>
    </row>
    <row r="460" spans="1:5" x14ac:dyDescent="0.25">
      <c r="A460">
        <v>91533</v>
      </c>
      <c r="B460" t="str">
        <f t="shared" si="7"/>
        <v>91533U</v>
      </c>
      <c r="C460" t="s">
        <v>870</v>
      </c>
      <c r="D460" t="s">
        <v>783</v>
      </c>
      <c r="E460">
        <v>31.49</v>
      </c>
    </row>
    <row r="461" spans="1:5" x14ac:dyDescent="0.25">
      <c r="A461">
        <v>91634</v>
      </c>
      <c r="B461" t="str">
        <f t="shared" si="7"/>
        <v>91634U</v>
      </c>
      <c r="C461" t="s">
        <v>871</v>
      </c>
      <c r="D461" t="s">
        <v>783</v>
      </c>
      <c r="E461">
        <v>250.53</v>
      </c>
    </row>
    <row r="462" spans="1:5" x14ac:dyDescent="0.25">
      <c r="A462">
        <v>91645</v>
      </c>
      <c r="B462" t="str">
        <f t="shared" si="7"/>
        <v>91645U</v>
      </c>
      <c r="C462" t="s">
        <v>872</v>
      </c>
      <c r="D462" t="s">
        <v>783</v>
      </c>
      <c r="E462">
        <v>518.46</v>
      </c>
    </row>
    <row r="463" spans="1:5" x14ac:dyDescent="0.25">
      <c r="A463">
        <v>91692</v>
      </c>
      <c r="B463" t="str">
        <f t="shared" si="7"/>
        <v>91692U</v>
      </c>
      <c r="C463" t="s">
        <v>873</v>
      </c>
      <c r="D463" t="s">
        <v>783</v>
      </c>
      <c r="E463">
        <v>25.13</v>
      </c>
    </row>
    <row r="464" spans="1:5" x14ac:dyDescent="0.25">
      <c r="A464">
        <v>92043</v>
      </c>
      <c r="B464" t="str">
        <f t="shared" si="7"/>
        <v>92043U</v>
      </c>
      <c r="C464" t="s">
        <v>874</v>
      </c>
      <c r="D464" t="s">
        <v>783</v>
      </c>
      <c r="E464">
        <v>13.31</v>
      </c>
    </row>
    <row r="465" spans="1:5" x14ac:dyDescent="0.25">
      <c r="A465">
        <v>92106</v>
      </c>
      <c r="B465" t="str">
        <f t="shared" si="7"/>
        <v>92106U</v>
      </c>
      <c r="C465" t="s">
        <v>875</v>
      </c>
      <c r="D465" t="s">
        <v>783</v>
      </c>
      <c r="E465">
        <v>366.11</v>
      </c>
    </row>
    <row r="466" spans="1:5" x14ac:dyDescent="0.25">
      <c r="A466">
        <v>92112</v>
      </c>
      <c r="B466" t="str">
        <f t="shared" si="7"/>
        <v>92112U</v>
      </c>
      <c r="C466" t="s">
        <v>876</v>
      </c>
      <c r="D466" t="s">
        <v>783</v>
      </c>
      <c r="E466">
        <v>2.93</v>
      </c>
    </row>
    <row r="467" spans="1:5" x14ac:dyDescent="0.25">
      <c r="A467">
        <v>92118</v>
      </c>
      <c r="B467" t="str">
        <f t="shared" si="7"/>
        <v>92118U</v>
      </c>
      <c r="C467" t="s">
        <v>877</v>
      </c>
      <c r="D467" t="s">
        <v>783</v>
      </c>
      <c r="E467">
        <v>0.24</v>
      </c>
    </row>
    <row r="468" spans="1:5" x14ac:dyDescent="0.25">
      <c r="A468">
        <v>92138</v>
      </c>
      <c r="B468" t="str">
        <f t="shared" si="7"/>
        <v>92138U</v>
      </c>
      <c r="C468" t="s">
        <v>878</v>
      </c>
      <c r="D468" t="s">
        <v>783</v>
      </c>
      <c r="E468">
        <v>99.46</v>
      </c>
    </row>
    <row r="469" spans="1:5" x14ac:dyDescent="0.25">
      <c r="A469">
        <v>92145</v>
      </c>
      <c r="B469" t="str">
        <f t="shared" si="7"/>
        <v>92145U</v>
      </c>
      <c r="C469" t="s">
        <v>879</v>
      </c>
      <c r="D469" t="s">
        <v>783</v>
      </c>
      <c r="E469">
        <v>74.53</v>
      </c>
    </row>
    <row r="470" spans="1:5" x14ac:dyDescent="0.25">
      <c r="A470">
        <v>92242</v>
      </c>
      <c r="B470" t="str">
        <f t="shared" si="7"/>
        <v>92242U</v>
      </c>
      <c r="C470" t="s">
        <v>880</v>
      </c>
      <c r="D470" t="s">
        <v>783</v>
      </c>
      <c r="E470">
        <v>457.27</v>
      </c>
    </row>
    <row r="471" spans="1:5" x14ac:dyDescent="0.25">
      <c r="A471">
        <v>92716</v>
      </c>
      <c r="B471" t="str">
        <f t="shared" si="7"/>
        <v>92716U</v>
      </c>
      <c r="C471" t="s">
        <v>881</v>
      </c>
      <c r="D471" t="s">
        <v>783</v>
      </c>
      <c r="E471">
        <v>25.58</v>
      </c>
    </row>
    <row r="472" spans="1:5" x14ac:dyDescent="0.25">
      <c r="A472">
        <v>92960</v>
      </c>
      <c r="B472" t="str">
        <f t="shared" si="7"/>
        <v>92960U</v>
      </c>
      <c r="C472" t="s">
        <v>882</v>
      </c>
      <c r="D472" t="s">
        <v>783</v>
      </c>
      <c r="E472">
        <v>21.59</v>
      </c>
    </row>
    <row r="473" spans="1:5" x14ac:dyDescent="0.25">
      <c r="A473">
        <v>92966</v>
      </c>
      <c r="B473" t="str">
        <f t="shared" si="7"/>
        <v>92966U</v>
      </c>
      <c r="C473" t="s">
        <v>883</v>
      </c>
      <c r="D473" t="s">
        <v>783</v>
      </c>
      <c r="E473">
        <v>20.91</v>
      </c>
    </row>
    <row r="474" spans="1:5" x14ac:dyDescent="0.25">
      <c r="A474">
        <v>93224</v>
      </c>
      <c r="B474" t="str">
        <f t="shared" si="7"/>
        <v>93224U</v>
      </c>
      <c r="C474" t="s">
        <v>884</v>
      </c>
      <c r="D474" t="s">
        <v>783</v>
      </c>
      <c r="E474">
        <v>1045.95</v>
      </c>
    </row>
    <row r="475" spans="1:5" x14ac:dyDescent="0.25">
      <c r="A475">
        <v>93233</v>
      </c>
      <c r="B475" t="str">
        <f t="shared" si="7"/>
        <v>93233U</v>
      </c>
      <c r="C475" t="s">
        <v>885</v>
      </c>
      <c r="D475" t="s">
        <v>783</v>
      </c>
      <c r="E475">
        <v>9.0299999999999994</v>
      </c>
    </row>
    <row r="476" spans="1:5" x14ac:dyDescent="0.25">
      <c r="A476">
        <v>93272</v>
      </c>
      <c r="B476" t="str">
        <f t="shared" si="7"/>
        <v>93272U</v>
      </c>
      <c r="C476" t="s">
        <v>886</v>
      </c>
      <c r="D476" t="s">
        <v>783</v>
      </c>
      <c r="E476">
        <v>133.15</v>
      </c>
    </row>
    <row r="477" spans="1:5" x14ac:dyDescent="0.25">
      <c r="A477">
        <v>93281</v>
      </c>
      <c r="B477" t="str">
        <f t="shared" si="7"/>
        <v>93281U</v>
      </c>
      <c r="C477" t="s">
        <v>887</v>
      </c>
      <c r="D477" t="s">
        <v>783</v>
      </c>
      <c r="E477">
        <v>20.21</v>
      </c>
    </row>
    <row r="478" spans="1:5" x14ac:dyDescent="0.25">
      <c r="A478">
        <v>93287</v>
      </c>
      <c r="B478" t="str">
        <f t="shared" si="7"/>
        <v>93287U</v>
      </c>
      <c r="C478" t="s">
        <v>888</v>
      </c>
      <c r="D478" t="s">
        <v>783</v>
      </c>
      <c r="E478">
        <v>314.42</v>
      </c>
    </row>
    <row r="479" spans="1:5" x14ac:dyDescent="0.25">
      <c r="A479">
        <v>93402</v>
      </c>
      <c r="B479" t="str">
        <f t="shared" si="7"/>
        <v>93402U</v>
      </c>
      <c r="C479" t="s">
        <v>889</v>
      </c>
      <c r="D479" t="s">
        <v>783</v>
      </c>
      <c r="E479">
        <v>290.18</v>
      </c>
    </row>
    <row r="480" spans="1:5" x14ac:dyDescent="0.25">
      <c r="A480">
        <v>93408</v>
      </c>
      <c r="B480" t="str">
        <f t="shared" si="7"/>
        <v>93408U</v>
      </c>
      <c r="C480" t="s">
        <v>890</v>
      </c>
      <c r="D480" t="s">
        <v>783</v>
      </c>
      <c r="E480">
        <v>98.84</v>
      </c>
    </row>
    <row r="481" spans="1:5" x14ac:dyDescent="0.25">
      <c r="A481">
        <v>93415</v>
      </c>
      <c r="B481" t="str">
        <f t="shared" si="7"/>
        <v>93415U</v>
      </c>
      <c r="C481" t="s">
        <v>891</v>
      </c>
      <c r="D481" t="s">
        <v>783</v>
      </c>
      <c r="E481">
        <v>14.99</v>
      </c>
    </row>
    <row r="482" spans="1:5" x14ac:dyDescent="0.25">
      <c r="A482">
        <v>93421</v>
      </c>
      <c r="B482" t="str">
        <f t="shared" si="7"/>
        <v>93421U</v>
      </c>
      <c r="C482" t="s">
        <v>892</v>
      </c>
      <c r="D482" t="s">
        <v>783</v>
      </c>
      <c r="E482">
        <v>91.88</v>
      </c>
    </row>
    <row r="483" spans="1:5" x14ac:dyDescent="0.25">
      <c r="A483">
        <v>93427</v>
      </c>
      <c r="B483" t="str">
        <f t="shared" si="7"/>
        <v>93427U</v>
      </c>
      <c r="C483" t="s">
        <v>893</v>
      </c>
      <c r="D483" t="s">
        <v>783</v>
      </c>
      <c r="E483">
        <v>211.98</v>
      </c>
    </row>
    <row r="484" spans="1:5" x14ac:dyDescent="0.25">
      <c r="A484">
        <v>93433</v>
      </c>
      <c r="B484" t="str">
        <f t="shared" si="7"/>
        <v>93433U</v>
      </c>
      <c r="C484" t="s">
        <v>894</v>
      </c>
      <c r="D484" t="s">
        <v>783</v>
      </c>
      <c r="E484">
        <v>3984.63</v>
      </c>
    </row>
    <row r="485" spans="1:5" x14ac:dyDescent="0.25">
      <c r="A485">
        <v>93439</v>
      </c>
      <c r="B485" t="str">
        <f t="shared" si="7"/>
        <v>93439U</v>
      </c>
      <c r="C485" t="s">
        <v>895</v>
      </c>
      <c r="D485" t="s">
        <v>783</v>
      </c>
      <c r="E485">
        <v>138.31</v>
      </c>
    </row>
    <row r="486" spans="1:5" x14ac:dyDescent="0.25">
      <c r="A486">
        <v>95121</v>
      </c>
      <c r="B486" t="str">
        <f t="shared" si="7"/>
        <v>95121U</v>
      </c>
      <c r="C486" t="s">
        <v>896</v>
      </c>
      <c r="D486" t="s">
        <v>783</v>
      </c>
      <c r="E486">
        <v>289.07</v>
      </c>
    </row>
    <row r="487" spans="1:5" x14ac:dyDescent="0.25">
      <c r="A487">
        <v>95127</v>
      </c>
      <c r="B487" t="str">
        <f t="shared" si="7"/>
        <v>95127U</v>
      </c>
      <c r="C487" t="s">
        <v>897</v>
      </c>
      <c r="D487" t="s">
        <v>783</v>
      </c>
      <c r="E487">
        <v>250.96</v>
      </c>
    </row>
    <row r="488" spans="1:5" x14ac:dyDescent="0.25">
      <c r="A488">
        <v>95133</v>
      </c>
      <c r="B488" t="str">
        <f t="shared" si="7"/>
        <v>95133U</v>
      </c>
      <c r="C488" t="s">
        <v>898</v>
      </c>
      <c r="D488" t="s">
        <v>783</v>
      </c>
      <c r="E488">
        <v>187.55</v>
      </c>
    </row>
    <row r="489" spans="1:5" x14ac:dyDescent="0.25">
      <c r="A489">
        <v>95139</v>
      </c>
      <c r="B489" t="str">
        <f t="shared" si="7"/>
        <v>95139U</v>
      </c>
      <c r="C489" t="s">
        <v>899</v>
      </c>
      <c r="D489" t="s">
        <v>783</v>
      </c>
      <c r="E489">
        <v>0.05</v>
      </c>
    </row>
    <row r="490" spans="1:5" x14ac:dyDescent="0.25">
      <c r="A490">
        <v>95212</v>
      </c>
      <c r="B490" t="str">
        <f t="shared" si="7"/>
        <v>95212U</v>
      </c>
      <c r="C490" t="s">
        <v>900</v>
      </c>
      <c r="D490" t="s">
        <v>783</v>
      </c>
      <c r="E490">
        <v>146.4</v>
      </c>
    </row>
    <row r="491" spans="1:5" x14ac:dyDescent="0.25">
      <c r="A491">
        <v>95258</v>
      </c>
      <c r="B491" t="str">
        <f t="shared" si="7"/>
        <v>95258U</v>
      </c>
      <c r="C491" t="s">
        <v>901</v>
      </c>
      <c r="D491" t="s">
        <v>783</v>
      </c>
      <c r="E491">
        <v>20.51</v>
      </c>
    </row>
    <row r="492" spans="1:5" x14ac:dyDescent="0.25">
      <c r="A492">
        <v>95264</v>
      </c>
      <c r="B492" t="str">
        <f t="shared" si="7"/>
        <v>95264U</v>
      </c>
      <c r="C492" t="s">
        <v>902</v>
      </c>
      <c r="D492" t="s">
        <v>783</v>
      </c>
      <c r="E492">
        <v>6.36</v>
      </c>
    </row>
    <row r="493" spans="1:5" x14ac:dyDescent="0.25">
      <c r="A493">
        <v>95270</v>
      </c>
      <c r="B493" t="str">
        <f t="shared" si="7"/>
        <v>95270U</v>
      </c>
      <c r="C493" t="s">
        <v>903</v>
      </c>
      <c r="D493" t="s">
        <v>783</v>
      </c>
      <c r="E493">
        <v>9.2799999999999994</v>
      </c>
    </row>
    <row r="494" spans="1:5" x14ac:dyDescent="0.25">
      <c r="A494">
        <v>95276</v>
      </c>
      <c r="B494" t="str">
        <f t="shared" si="7"/>
        <v>95276U</v>
      </c>
      <c r="C494" t="s">
        <v>904</v>
      </c>
      <c r="D494" t="s">
        <v>783</v>
      </c>
      <c r="E494">
        <v>3.21</v>
      </c>
    </row>
    <row r="495" spans="1:5" x14ac:dyDescent="0.25">
      <c r="A495">
        <v>95282</v>
      </c>
      <c r="B495" t="str">
        <f t="shared" si="7"/>
        <v>95282U</v>
      </c>
      <c r="C495" t="s">
        <v>905</v>
      </c>
      <c r="D495" t="s">
        <v>783</v>
      </c>
      <c r="E495">
        <v>9.4700000000000006</v>
      </c>
    </row>
    <row r="496" spans="1:5" x14ac:dyDescent="0.25">
      <c r="A496">
        <v>95620</v>
      </c>
      <c r="B496" t="str">
        <f t="shared" si="7"/>
        <v>95620U</v>
      </c>
      <c r="C496" t="s">
        <v>906</v>
      </c>
      <c r="D496" t="s">
        <v>783</v>
      </c>
      <c r="E496">
        <v>20.059999999999999</v>
      </c>
    </row>
    <row r="497" spans="1:5" x14ac:dyDescent="0.25">
      <c r="A497">
        <v>95631</v>
      </c>
      <c r="B497" t="str">
        <f t="shared" si="7"/>
        <v>95631U</v>
      </c>
      <c r="C497" t="s">
        <v>907</v>
      </c>
      <c r="D497" t="s">
        <v>783</v>
      </c>
      <c r="E497">
        <v>242.39</v>
      </c>
    </row>
    <row r="498" spans="1:5" x14ac:dyDescent="0.25">
      <c r="A498">
        <v>95702</v>
      </c>
      <c r="B498" t="str">
        <f t="shared" si="7"/>
        <v>95702U</v>
      </c>
      <c r="C498" t="s">
        <v>908</v>
      </c>
      <c r="D498" t="s">
        <v>783</v>
      </c>
      <c r="E498">
        <v>35.090000000000003</v>
      </c>
    </row>
    <row r="499" spans="1:5" x14ac:dyDescent="0.25">
      <c r="A499">
        <v>95708</v>
      </c>
      <c r="B499" t="str">
        <f t="shared" si="7"/>
        <v>95708U</v>
      </c>
      <c r="C499" t="s">
        <v>909</v>
      </c>
      <c r="D499" t="s">
        <v>783</v>
      </c>
      <c r="E499">
        <v>138.43</v>
      </c>
    </row>
    <row r="500" spans="1:5" x14ac:dyDescent="0.25">
      <c r="A500">
        <v>95714</v>
      </c>
      <c r="B500" t="str">
        <f t="shared" si="7"/>
        <v>95714U</v>
      </c>
      <c r="C500" t="s">
        <v>910</v>
      </c>
      <c r="D500" t="s">
        <v>783</v>
      </c>
      <c r="E500">
        <v>275.24</v>
      </c>
    </row>
    <row r="501" spans="1:5" x14ac:dyDescent="0.25">
      <c r="A501">
        <v>95720</v>
      </c>
      <c r="B501" t="str">
        <f t="shared" si="7"/>
        <v>95720U</v>
      </c>
      <c r="C501" t="s">
        <v>911</v>
      </c>
      <c r="D501" t="s">
        <v>783</v>
      </c>
      <c r="E501">
        <v>270.27</v>
      </c>
    </row>
    <row r="502" spans="1:5" x14ac:dyDescent="0.25">
      <c r="A502">
        <v>95872</v>
      </c>
      <c r="B502" t="str">
        <f t="shared" si="7"/>
        <v>95872U</v>
      </c>
      <c r="C502" t="s">
        <v>912</v>
      </c>
      <c r="D502" t="s">
        <v>783</v>
      </c>
      <c r="E502">
        <v>359.99</v>
      </c>
    </row>
    <row r="503" spans="1:5" x14ac:dyDescent="0.25">
      <c r="A503">
        <v>96013</v>
      </c>
      <c r="B503" t="str">
        <f t="shared" si="7"/>
        <v>96013U</v>
      </c>
      <c r="C503" t="s">
        <v>913</v>
      </c>
      <c r="D503" t="s">
        <v>783</v>
      </c>
      <c r="E503">
        <v>198.59</v>
      </c>
    </row>
    <row r="504" spans="1:5" x14ac:dyDescent="0.25">
      <c r="A504">
        <v>96020</v>
      </c>
      <c r="B504" t="str">
        <f t="shared" si="7"/>
        <v>96020U</v>
      </c>
      <c r="C504" t="s">
        <v>914</v>
      </c>
      <c r="D504" t="s">
        <v>783</v>
      </c>
      <c r="E504">
        <v>198.01</v>
      </c>
    </row>
    <row r="505" spans="1:5" x14ac:dyDescent="0.25">
      <c r="A505">
        <v>96028</v>
      </c>
      <c r="B505" t="str">
        <f t="shared" si="7"/>
        <v>96028U</v>
      </c>
      <c r="C505" t="s">
        <v>915</v>
      </c>
      <c r="D505" t="s">
        <v>783</v>
      </c>
      <c r="E505">
        <v>149.87</v>
      </c>
    </row>
    <row r="506" spans="1:5" x14ac:dyDescent="0.25">
      <c r="A506">
        <v>96035</v>
      </c>
      <c r="B506" t="str">
        <f t="shared" si="7"/>
        <v>96035U</v>
      </c>
      <c r="C506" t="s">
        <v>916</v>
      </c>
      <c r="D506" t="s">
        <v>783</v>
      </c>
      <c r="E506">
        <v>289.54000000000002</v>
      </c>
    </row>
    <row r="507" spans="1:5" x14ac:dyDescent="0.25">
      <c r="A507">
        <v>96157</v>
      </c>
      <c r="B507" t="str">
        <f t="shared" si="7"/>
        <v>96157U</v>
      </c>
      <c r="C507" t="s">
        <v>917</v>
      </c>
      <c r="D507" t="s">
        <v>783</v>
      </c>
      <c r="E507">
        <v>150.44999999999999</v>
      </c>
    </row>
    <row r="508" spans="1:5" x14ac:dyDescent="0.25">
      <c r="A508">
        <v>96158</v>
      </c>
      <c r="B508" t="str">
        <f t="shared" si="7"/>
        <v>96158U</v>
      </c>
      <c r="C508" t="s">
        <v>918</v>
      </c>
      <c r="D508" t="s">
        <v>783</v>
      </c>
      <c r="E508">
        <v>136.29</v>
      </c>
    </row>
    <row r="509" spans="1:5" x14ac:dyDescent="0.25">
      <c r="A509">
        <v>96245</v>
      </c>
      <c r="B509" t="str">
        <f t="shared" si="7"/>
        <v>96245U</v>
      </c>
      <c r="C509" t="s">
        <v>919</v>
      </c>
      <c r="D509" t="s">
        <v>783</v>
      </c>
      <c r="E509">
        <v>100.87</v>
      </c>
    </row>
    <row r="510" spans="1:5" x14ac:dyDescent="0.25">
      <c r="A510">
        <v>96463</v>
      </c>
      <c r="B510" t="str">
        <f t="shared" si="7"/>
        <v>96463U</v>
      </c>
      <c r="C510" t="s">
        <v>920</v>
      </c>
      <c r="D510" t="s">
        <v>783</v>
      </c>
      <c r="E510">
        <v>222.17</v>
      </c>
    </row>
    <row r="511" spans="1:5" x14ac:dyDescent="0.25">
      <c r="A511">
        <v>98764</v>
      </c>
      <c r="B511" t="str">
        <f t="shared" si="7"/>
        <v>98764U</v>
      </c>
      <c r="C511" t="s">
        <v>921</v>
      </c>
      <c r="D511" t="s">
        <v>783</v>
      </c>
      <c r="E511">
        <v>4.4000000000000004</v>
      </c>
    </row>
    <row r="512" spans="1:5" x14ac:dyDescent="0.25">
      <c r="A512">
        <v>99833</v>
      </c>
      <c r="B512" t="str">
        <f t="shared" si="7"/>
        <v>99833U</v>
      </c>
      <c r="C512" t="s">
        <v>922</v>
      </c>
      <c r="D512" t="s">
        <v>783</v>
      </c>
      <c r="E512">
        <v>4.5599999999999996</v>
      </c>
    </row>
    <row r="513" spans="1:5" x14ac:dyDescent="0.25">
      <c r="A513">
        <v>100641</v>
      </c>
      <c r="B513" t="str">
        <f t="shared" si="7"/>
        <v>100641U</v>
      </c>
      <c r="C513" t="s">
        <v>923</v>
      </c>
      <c r="D513" t="s">
        <v>783</v>
      </c>
      <c r="E513">
        <v>609.25</v>
      </c>
    </row>
    <row r="514" spans="1:5" x14ac:dyDescent="0.25">
      <c r="A514">
        <v>100647</v>
      </c>
      <c r="B514" t="str">
        <f t="shared" si="7"/>
        <v>100647U</v>
      </c>
      <c r="C514" t="s">
        <v>924</v>
      </c>
      <c r="D514" t="s">
        <v>783</v>
      </c>
      <c r="E514">
        <v>1296.8800000000001</v>
      </c>
    </row>
    <row r="515" spans="1:5" x14ac:dyDescent="0.25">
      <c r="A515">
        <v>102275</v>
      </c>
      <c r="B515" t="str">
        <f t="shared" si="7"/>
        <v>102275U</v>
      </c>
      <c r="C515" t="s">
        <v>925</v>
      </c>
      <c r="D515" t="s">
        <v>783</v>
      </c>
      <c r="E515">
        <v>20.81</v>
      </c>
    </row>
    <row r="516" spans="1:5" x14ac:dyDescent="0.25">
      <c r="A516">
        <v>104091</v>
      </c>
      <c r="B516" t="str">
        <f t="shared" si="7"/>
        <v>104091U</v>
      </c>
      <c r="C516" t="s">
        <v>11962</v>
      </c>
      <c r="D516" t="s">
        <v>783</v>
      </c>
      <c r="E516">
        <v>0.83</v>
      </c>
    </row>
    <row r="517" spans="1:5" x14ac:dyDescent="0.25">
      <c r="A517">
        <v>104097</v>
      </c>
      <c r="B517" t="str">
        <f t="shared" si="7"/>
        <v>104097U</v>
      </c>
      <c r="C517" t="s">
        <v>11963</v>
      </c>
      <c r="D517" t="s">
        <v>783</v>
      </c>
      <c r="E517">
        <v>1.1499999999999999</v>
      </c>
    </row>
    <row r="518" spans="1:5" x14ac:dyDescent="0.25">
      <c r="A518">
        <v>5632</v>
      </c>
      <c r="B518" t="str">
        <f t="shared" si="7"/>
        <v>5632U</v>
      </c>
      <c r="C518" t="s">
        <v>926</v>
      </c>
      <c r="D518" t="s">
        <v>927</v>
      </c>
      <c r="E518">
        <v>83.44</v>
      </c>
    </row>
    <row r="519" spans="1:5" x14ac:dyDescent="0.25">
      <c r="A519">
        <v>5679</v>
      </c>
      <c r="B519" t="str">
        <f t="shared" si="7"/>
        <v>5679U</v>
      </c>
      <c r="C519" t="s">
        <v>928</v>
      </c>
      <c r="D519" t="s">
        <v>927</v>
      </c>
      <c r="E519">
        <v>56.89</v>
      </c>
    </row>
    <row r="520" spans="1:5" x14ac:dyDescent="0.25">
      <c r="A520">
        <v>5681</v>
      </c>
      <c r="B520" t="str">
        <f t="shared" ref="B520:B583" si="8">A520&amp;"U"</f>
        <v>5681U</v>
      </c>
      <c r="C520" t="s">
        <v>929</v>
      </c>
      <c r="D520" t="s">
        <v>927</v>
      </c>
      <c r="E520">
        <v>53.85</v>
      </c>
    </row>
    <row r="521" spans="1:5" x14ac:dyDescent="0.25">
      <c r="A521">
        <v>5685</v>
      </c>
      <c r="B521" t="str">
        <f t="shared" si="8"/>
        <v>5685U</v>
      </c>
      <c r="C521" t="s">
        <v>930</v>
      </c>
      <c r="D521" t="s">
        <v>927</v>
      </c>
      <c r="E521">
        <v>57.69</v>
      </c>
    </row>
    <row r="522" spans="1:5" x14ac:dyDescent="0.25">
      <c r="A522">
        <v>5690</v>
      </c>
      <c r="B522" t="str">
        <f t="shared" si="8"/>
        <v>5690U</v>
      </c>
      <c r="C522" t="s">
        <v>931</v>
      </c>
      <c r="D522" t="s">
        <v>927</v>
      </c>
      <c r="E522">
        <v>4.7</v>
      </c>
    </row>
    <row r="523" spans="1:5" x14ac:dyDescent="0.25">
      <c r="A523">
        <v>5806</v>
      </c>
      <c r="B523" t="str">
        <f t="shared" si="8"/>
        <v>5806U</v>
      </c>
      <c r="C523" t="s">
        <v>932</v>
      </c>
      <c r="D523" t="s">
        <v>927</v>
      </c>
      <c r="E523">
        <v>0.33</v>
      </c>
    </row>
    <row r="524" spans="1:5" x14ac:dyDescent="0.25">
      <c r="A524">
        <v>5826</v>
      </c>
      <c r="B524" t="str">
        <f t="shared" si="8"/>
        <v>5826U</v>
      </c>
      <c r="C524" t="s">
        <v>933</v>
      </c>
      <c r="D524" t="s">
        <v>927</v>
      </c>
      <c r="E524">
        <v>49.08</v>
      </c>
    </row>
    <row r="525" spans="1:5" x14ac:dyDescent="0.25">
      <c r="A525">
        <v>5829</v>
      </c>
      <c r="B525" t="str">
        <f t="shared" si="8"/>
        <v>5829U</v>
      </c>
      <c r="C525" t="s">
        <v>934</v>
      </c>
      <c r="D525" t="s">
        <v>927</v>
      </c>
      <c r="E525">
        <v>126.14</v>
      </c>
    </row>
    <row r="526" spans="1:5" x14ac:dyDescent="0.25">
      <c r="A526">
        <v>5837</v>
      </c>
      <c r="B526" t="str">
        <f t="shared" si="8"/>
        <v>5837U</v>
      </c>
      <c r="C526" t="s">
        <v>935</v>
      </c>
      <c r="D526" t="s">
        <v>927</v>
      </c>
      <c r="E526">
        <v>145.94</v>
      </c>
    </row>
    <row r="527" spans="1:5" x14ac:dyDescent="0.25">
      <c r="A527">
        <v>5841</v>
      </c>
      <c r="B527" t="str">
        <f t="shared" si="8"/>
        <v>5841U</v>
      </c>
      <c r="C527" t="s">
        <v>936</v>
      </c>
      <c r="D527" t="s">
        <v>927</v>
      </c>
      <c r="E527">
        <v>5.4</v>
      </c>
    </row>
    <row r="528" spans="1:5" x14ac:dyDescent="0.25">
      <c r="A528">
        <v>5845</v>
      </c>
      <c r="B528" t="str">
        <f t="shared" si="8"/>
        <v>5845U</v>
      </c>
      <c r="C528" t="s">
        <v>937</v>
      </c>
      <c r="D528" t="s">
        <v>927</v>
      </c>
      <c r="E528">
        <v>46.38</v>
      </c>
    </row>
    <row r="529" spans="1:5" x14ac:dyDescent="0.25">
      <c r="A529">
        <v>5849</v>
      </c>
      <c r="B529" t="str">
        <f t="shared" si="8"/>
        <v>5849U</v>
      </c>
      <c r="C529" t="s">
        <v>938</v>
      </c>
      <c r="D529" t="s">
        <v>927</v>
      </c>
      <c r="E529">
        <v>74.62</v>
      </c>
    </row>
    <row r="530" spans="1:5" x14ac:dyDescent="0.25">
      <c r="A530">
        <v>5853</v>
      </c>
      <c r="B530" t="str">
        <f t="shared" si="8"/>
        <v>5853U</v>
      </c>
      <c r="C530" t="s">
        <v>939</v>
      </c>
      <c r="D530" t="s">
        <v>927</v>
      </c>
      <c r="E530">
        <v>74.930000000000007</v>
      </c>
    </row>
    <row r="531" spans="1:5" x14ac:dyDescent="0.25">
      <c r="A531">
        <v>5857</v>
      </c>
      <c r="B531" t="str">
        <f t="shared" si="8"/>
        <v>5857U</v>
      </c>
      <c r="C531" t="s">
        <v>940</v>
      </c>
      <c r="D531" t="s">
        <v>927</v>
      </c>
      <c r="E531">
        <v>189.36</v>
      </c>
    </row>
    <row r="532" spans="1:5" x14ac:dyDescent="0.25">
      <c r="A532">
        <v>5865</v>
      </c>
      <c r="B532" t="str">
        <f t="shared" si="8"/>
        <v>5865U</v>
      </c>
      <c r="C532" t="s">
        <v>941</v>
      </c>
      <c r="D532" t="s">
        <v>927</v>
      </c>
      <c r="E532">
        <v>10.27</v>
      </c>
    </row>
    <row r="533" spans="1:5" x14ac:dyDescent="0.25">
      <c r="A533">
        <v>5869</v>
      </c>
      <c r="B533" t="str">
        <f t="shared" si="8"/>
        <v>5869U</v>
      </c>
      <c r="C533" t="s">
        <v>942</v>
      </c>
      <c r="D533" t="s">
        <v>927</v>
      </c>
      <c r="E533">
        <v>65.45</v>
      </c>
    </row>
    <row r="534" spans="1:5" x14ac:dyDescent="0.25">
      <c r="A534">
        <v>5877</v>
      </c>
      <c r="B534" t="str">
        <f t="shared" si="8"/>
        <v>5877U</v>
      </c>
      <c r="C534" t="s">
        <v>943</v>
      </c>
      <c r="D534" t="s">
        <v>927</v>
      </c>
      <c r="E534">
        <v>55.93</v>
      </c>
    </row>
    <row r="535" spans="1:5" x14ac:dyDescent="0.25">
      <c r="A535">
        <v>5881</v>
      </c>
      <c r="B535" t="str">
        <f t="shared" si="8"/>
        <v>5881U</v>
      </c>
      <c r="C535" t="s">
        <v>944</v>
      </c>
      <c r="D535" t="s">
        <v>927</v>
      </c>
      <c r="E535">
        <v>70.16</v>
      </c>
    </row>
    <row r="536" spans="1:5" x14ac:dyDescent="0.25">
      <c r="A536">
        <v>5884</v>
      </c>
      <c r="B536" t="str">
        <f t="shared" si="8"/>
        <v>5884U</v>
      </c>
      <c r="C536" t="s">
        <v>945</v>
      </c>
      <c r="D536" t="s">
        <v>927</v>
      </c>
      <c r="E536">
        <v>45.31</v>
      </c>
    </row>
    <row r="537" spans="1:5" x14ac:dyDescent="0.25">
      <c r="A537">
        <v>5892</v>
      </c>
      <c r="B537" t="str">
        <f t="shared" si="8"/>
        <v>5892U</v>
      </c>
      <c r="C537" t="s">
        <v>946</v>
      </c>
      <c r="D537" t="s">
        <v>927</v>
      </c>
      <c r="E537">
        <v>45.17</v>
      </c>
    </row>
    <row r="538" spans="1:5" x14ac:dyDescent="0.25">
      <c r="A538">
        <v>5896</v>
      </c>
      <c r="B538" t="str">
        <f t="shared" si="8"/>
        <v>5896U</v>
      </c>
      <c r="C538" t="s">
        <v>947</v>
      </c>
      <c r="D538" t="s">
        <v>927</v>
      </c>
      <c r="E538">
        <v>47.16</v>
      </c>
    </row>
    <row r="539" spans="1:5" x14ac:dyDescent="0.25">
      <c r="A539">
        <v>5903</v>
      </c>
      <c r="B539" t="str">
        <f t="shared" si="8"/>
        <v>5903U</v>
      </c>
      <c r="C539" t="s">
        <v>948</v>
      </c>
      <c r="D539" t="s">
        <v>927</v>
      </c>
      <c r="E539">
        <v>58.73</v>
      </c>
    </row>
    <row r="540" spans="1:5" x14ac:dyDescent="0.25">
      <c r="A540">
        <v>5911</v>
      </c>
      <c r="B540" t="str">
        <f t="shared" si="8"/>
        <v>5911U</v>
      </c>
      <c r="C540" t="s">
        <v>949</v>
      </c>
      <c r="D540" t="s">
        <v>927</v>
      </c>
      <c r="E540">
        <v>20.95</v>
      </c>
    </row>
    <row r="541" spans="1:5" x14ac:dyDescent="0.25">
      <c r="A541">
        <v>5923</v>
      </c>
      <c r="B541" t="str">
        <f t="shared" si="8"/>
        <v>5923U</v>
      </c>
      <c r="C541" t="s">
        <v>950</v>
      </c>
      <c r="D541" t="s">
        <v>927</v>
      </c>
      <c r="E541">
        <v>3.68</v>
      </c>
    </row>
    <row r="542" spans="1:5" x14ac:dyDescent="0.25">
      <c r="A542">
        <v>5930</v>
      </c>
      <c r="B542" t="str">
        <f t="shared" si="8"/>
        <v>5930U</v>
      </c>
      <c r="C542" t="s">
        <v>951</v>
      </c>
      <c r="D542" t="s">
        <v>927</v>
      </c>
      <c r="E542">
        <v>57.54</v>
      </c>
    </row>
    <row r="543" spans="1:5" x14ac:dyDescent="0.25">
      <c r="A543">
        <v>5934</v>
      </c>
      <c r="B543" t="str">
        <f t="shared" si="8"/>
        <v>5934U</v>
      </c>
      <c r="C543" t="s">
        <v>952</v>
      </c>
      <c r="D543" t="s">
        <v>927</v>
      </c>
      <c r="E543">
        <v>82</v>
      </c>
    </row>
    <row r="544" spans="1:5" x14ac:dyDescent="0.25">
      <c r="A544">
        <v>5942</v>
      </c>
      <c r="B544" t="str">
        <f t="shared" si="8"/>
        <v>5942U</v>
      </c>
      <c r="C544" t="s">
        <v>953</v>
      </c>
      <c r="D544" t="s">
        <v>927</v>
      </c>
      <c r="E544">
        <v>63.37</v>
      </c>
    </row>
    <row r="545" spans="1:5" x14ac:dyDescent="0.25">
      <c r="A545">
        <v>5946</v>
      </c>
      <c r="B545" t="str">
        <f t="shared" si="8"/>
        <v>5946U</v>
      </c>
      <c r="C545" t="s">
        <v>954</v>
      </c>
      <c r="D545" t="s">
        <v>927</v>
      </c>
      <c r="E545">
        <v>78.489999999999995</v>
      </c>
    </row>
    <row r="546" spans="1:5" x14ac:dyDescent="0.25">
      <c r="A546">
        <v>5952</v>
      </c>
      <c r="B546" t="str">
        <f t="shared" si="8"/>
        <v>5952U</v>
      </c>
      <c r="C546" t="s">
        <v>955</v>
      </c>
      <c r="D546" t="s">
        <v>927</v>
      </c>
      <c r="E546">
        <v>19.329999999999998</v>
      </c>
    </row>
    <row r="547" spans="1:5" x14ac:dyDescent="0.25">
      <c r="A547">
        <v>5954</v>
      </c>
      <c r="B547" t="str">
        <f t="shared" si="8"/>
        <v>5954U</v>
      </c>
      <c r="C547" t="s">
        <v>956</v>
      </c>
      <c r="D547" t="s">
        <v>927</v>
      </c>
      <c r="E547">
        <v>4.4400000000000004</v>
      </c>
    </row>
    <row r="548" spans="1:5" x14ac:dyDescent="0.25">
      <c r="A548">
        <v>5961</v>
      </c>
      <c r="B548" t="str">
        <f t="shared" si="8"/>
        <v>5961U</v>
      </c>
      <c r="C548" t="s">
        <v>957</v>
      </c>
      <c r="D548" t="s">
        <v>927</v>
      </c>
      <c r="E548">
        <v>49.02</v>
      </c>
    </row>
    <row r="549" spans="1:5" x14ac:dyDescent="0.25">
      <c r="A549">
        <v>6260</v>
      </c>
      <c r="B549" t="str">
        <f t="shared" si="8"/>
        <v>6260U</v>
      </c>
      <c r="C549" t="s">
        <v>958</v>
      </c>
      <c r="D549" t="s">
        <v>927</v>
      </c>
      <c r="E549">
        <v>49.3</v>
      </c>
    </row>
    <row r="550" spans="1:5" x14ac:dyDescent="0.25">
      <c r="A550">
        <v>6880</v>
      </c>
      <c r="B550" t="str">
        <f t="shared" si="8"/>
        <v>6880U</v>
      </c>
      <c r="C550" t="s">
        <v>959</v>
      </c>
      <c r="D550" t="s">
        <v>927</v>
      </c>
      <c r="E550">
        <v>76.849999999999994</v>
      </c>
    </row>
    <row r="551" spans="1:5" x14ac:dyDescent="0.25">
      <c r="A551">
        <v>7031</v>
      </c>
      <c r="B551" t="str">
        <f t="shared" si="8"/>
        <v>7031U</v>
      </c>
      <c r="C551" t="s">
        <v>960</v>
      </c>
      <c r="D551" t="s">
        <v>927</v>
      </c>
      <c r="E551">
        <v>6.02</v>
      </c>
    </row>
    <row r="552" spans="1:5" x14ac:dyDescent="0.25">
      <c r="A552">
        <v>7043</v>
      </c>
      <c r="B552" t="str">
        <f t="shared" si="8"/>
        <v>7043U</v>
      </c>
      <c r="C552" t="s">
        <v>961</v>
      </c>
      <c r="D552" t="s">
        <v>927</v>
      </c>
      <c r="E552">
        <v>0.41</v>
      </c>
    </row>
    <row r="553" spans="1:5" x14ac:dyDescent="0.25">
      <c r="A553">
        <v>7050</v>
      </c>
      <c r="B553" t="str">
        <f t="shared" si="8"/>
        <v>7050U</v>
      </c>
      <c r="C553" t="s">
        <v>962</v>
      </c>
      <c r="D553" t="s">
        <v>927</v>
      </c>
      <c r="E553">
        <v>70.84</v>
      </c>
    </row>
    <row r="554" spans="1:5" x14ac:dyDescent="0.25">
      <c r="A554">
        <v>67827</v>
      </c>
      <c r="B554" t="str">
        <f t="shared" si="8"/>
        <v>67827U</v>
      </c>
      <c r="C554" t="s">
        <v>963</v>
      </c>
      <c r="D554" t="s">
        <v>927</v>
      </c>
      <c r="E554">
        <v>49.89</v>
      </c>
    </row>
    <row r="555" spans="1:5" x14ac:dyDescent="0.25">
      <c r="A555">
        <v>73395</v>
      </c>
      <c r="B555" t="str">
        <f t="shared" si="8"/>
        <v>73395U</v>
      </c>
      <c r="C555" t="s">
        <v>964</v>
      </c>
      <c r="D555" t="s">
        <v>927</v>
      </c>
      <c r="E555">
        <v>7.08</v>
      </c>
    </row>
    <row r="556" spans="1:5" x14ac:dyDescent="0.25">
      <c r="A556">
        <v>83766</v>
      </c>
      <c r="B556" t="str">
        <f t="shared" si="8"/>
        <v>83766U</v>
      </c>
      <c r="C556" t="s">
        <v>965</v>
      </c>
      <c r="D556" t="s">
        <v>927</v>
      </c>
      <c r="E556">
        <v>33.69</v>
      </c>
    </row>
    <row r="557" spans="1:5" x14ac:dyDescent="0.25">
      <c r="A557">
        <v>84013</v>
      </c>
      <c r="B557" t="str">
        <f t="shared" si="8"/>
        <v>84013U</v>
      </c>
      <c r="C557" t="s">
        <v>966</v>
      </c>
      <c r="D557" t="s">
        <v>927</v>
      </c>
      <c r="E557">
        <v>80.95</v>
      </c>
    </row>
    <row r="558" spans="1:5" x14ac:dyDescent="0.25">
      <c r="A558">
        <v>87446</v>
      </c>
      <c r="B558" t="str">
        <f t="shared" si="8"/>
        <v>87446U</v>
      </c>
      <c r="C558" t="s">
        <v>967</v>
      </c>
      <c r="D558" t="s">
        <v>927</v>
      </c>
      <c r="E558">
        <v>0.48</v>
      </c>
    </row>
    <row r="559" spans="1:5" x14ac:dyDescent="0.25">
      <c r="A559">
        <v>88392</v>
      </c>
      <c r="B559" t="str">
        <f t="shared" si="8"/>
        <v>88392U</v>
      </c>
      <c r="C559" t="s">
        <v>968</v>
      </c>
      <c r="D559" t="s">
        <v>927</v>
      </c>
      <c r="E559">
        <v>0.94</v>
      </c>
    </row>
    <row r="560" spans="1:5" x14ac:dyDescent="0.25">
      <c r="A560">
        <v>88398</v>
      </c>
      <c r="B560" t="str">
        <f t="shared" si="8"/>
        <v>88398U</v>
      </c>
      <c r="C560" t="s">
        <v>969</v>
      </c>
      <c r="D560" t="s">
        <v>927</v>
      </c>
      <c r="E560">
        <v>1.1100000000000001</v>
      </c>
    </row>
    <row r="561" spans="1:5" x14ac:dyDescent="0.25">
      <c r="A561">
        <v>88404</v>
      </c>
      <c r="B561" t="str">
        <f t="shared" si="8"/>
        <v>88404U</v>
      </c>
      <c r="C561" t="s">
        <v>970</v>
      </c>
      <c r="D561" t="s">
        <v>927</v>
      </c>
      <c r="E561">
        <v>0.89</v>
      </c>
    </row>
    <row r="562" spans="1:5" x14ac:dyDescent="0.25">
      <c r="A562">
        <v>88430</v>
      </c>
      <c r="B562" t="str">
        <f t="shared" si="8"/>
        <v>88430U</v>
      </c>
      <c r="C562" t="s">
        <v>971</v>
      </c>
      <c r="D562" t="s">
        <v>927</v>
      </c>
      <c r="E562">
        <v>5.82</v>
      </c>
    </row>
    <row r="563" spans="1:5" x14ac:dyDescent="0.25">
      <c r="A563">
        <v>88438</v>
      </c>
      <c r="B563" t="str">
        <f t="shared" si="8"/>
        <v>88438U</v>
      </c>
      <c r="C563" t="s">
        <v>972</v>
      </c>
      <c r="D563" t="s">
        <v>927</v>
      </c>
      <c r="E563">
        <v>7.73</v>
      </c>
    </row>
    <row r="564" spans="1:5" x14ac:dyDescent="0.25">
      <c r="A564">
        <v>88831</v>
      </c>
      <c r="B564" t="str">
        <f t="shared" si="8"/>
        <v>88831U</v>
      </c>
      <c r="C564" t="s">
        <v>973</v>
      </c>
      <c r="D564" t="s">
        <v>927</v>
      </c>
      <c r="E564">
        <v>0.35</v>
      </c>
    </row>
    <row r="565" spans="1:5" x14ac:dyDescent="0.25">
      <c r="A565">
        <v>88844</v>
      </c>
      <c r="B565" t="str">
        <f t="shared" si="8"/>
        <v>88844U</v>
      </c>
      <c r="C565" t="s">
        <v>974</v>
      </c>
      <c r="D565" t="s">
        <v>927</v>
      </c>
      <c r="E565">
        <v>65.23</v>
      </c>
    </row>
    <row r="566" spans="1:5" x14ac:dyDescent="0.25">
      <c r="A566">
        <v>88908</v>
      </c>
      <c r="B566" t="str">
        <f t="shared" si="8"/>
        <v>88908U</v>
      </c>
      <c r="C566" t="s">
        <v>975</v>
      </c>
      <c r="D566" t="s">
        <v>927</v>
      </c>
      <c r="E566">
        <v>89.51</v>
      </c>
    </row>
    <row r="567" spans="1:5" x14ac:dyDescent="0.25">
      <c r="A567">
        <v>89022</v>
      </c>
      <c r="B567" t="str">
        <f t="shared" si="8"/>
        <v>89022U</v>
      </c>
      <c r="C567" t="s">
        <v>976</v>
      </c>
      <c r="D567" t="s">
        <v>927</v>
      </c>
      <c r="E567">
        <v>0.37</v>
      </c>
    </row>
    <row r="568" spans="1:5" x14ac:dyDescent="0.25">
      <c r="A568">
        <v>89027</v>
      </c>
      <c r="B568" t="str">
        <f t="shared" si="8"/>
        <v>89027U</v>
      </c>
      <c r="C568" t="s">
        <v>977</v>
      </c>
      <c r="D568" t="s">
        <v>927</v>
      </c>
      <c r="E568">
        <v>4.88</v>
      </c>
    </row>
    <row r="569" spans="1:5" x14ac:dyDescent="0.25">
      <c r="A569">
        <v>89031</v>
      </c>
      <c r="B569" t="str">
        <f t="shared" si="8"/>
        <v>89031U</v>
      </c>
      <c r="C569" t="s">
        <v>978</v>
      </c>
      <c r="D569" t="s">
        <v>927</v>
      </c>
      <c r="E569">
        <v>63.42</v>
      </c>
    </row>
    <row r="570" spans="1:5" x14ac:dyDescent="0.25">
      <c r="A570">
        <v>89036</v>
      </c>
      <c r="B570" t="str">
        <f t="shared" si="8"/>
        <v>89036U</v>
      </c>
      <c r="C570" t="s">
        <v>979</v>
      </c>
      <c r="D570" t="s">
        <v>927</v>
      </c>
      <c r="E570">
        <v>40.57</v>
      </c>
    </row>
    <row r="571" spans="1:5" x14ac:dyDescent="0.25">
      <c r="A571">
        <v>89218</v>
      </c>
      <c r="B571" t="str">
        <f t="shared" si="8"/>
        <v>89218U</v>
      </c>
      <c r="C571" t="s">
        <v>980</v>
      </c>
      <c r="D571" t="s">
        <v>927</v>
      </c>
      <c r="E571">
        <v>86.99</v>
      </c>
    </row>
    <row r="572" spans="1:5" x14ac:dyDescent="0.25">
      <c r="A572">
        <v>89226</v>
      </c>
      <c r="B572" t="str">
        <f t="shared" si="8"/>
        <v>89226U</v>
      </c>
      <c r="C572" t="s">
        <v>981</v>
      </c>
      <c r="D572" t="s">
        <v>927</v>
      </c>
      <c r="E572">
        <v>1.45</v>
      </c>
    </row>
    <row r="573" spans="1:5" x14ac:dyDescent="0.25">
      <c r="A573">
        <v>89235</v>
      </c>
      <c r="B573" t="str">
        <f t="shared" si="8"/>
        <v>89235U</v>
      </c>
      <c r="C573" t="s">
        <v>982</v>
      </c>
      <c r="D573" t="s">
        <v>927</v>
      </c>
      <c r="E573">
        <v>189.41</v>
      </c>
    </row>
    <row r="574" spans="1:5" x14ac:dyDescent="0.25">
      <c r="A574">
        <v>89243</v>
      </c>
      <c r="B574" t="str">
        <f t="shared" si="8"/>
        <v>89243U</v>
      </c>
      <c r="C574" t="s">
        <v>983</v>
      </c>
      <c r="D574" t="s">
        <v>927</v>
      </c>
      <c r="E574">
        <v>404.72</v>
      </c>
    </row>
    <row r="575" spans="1:5" x14ac:dyDescent="0.25">
      <c r="A575">
        <v>89251</v>
      </c>
      <c r="B575" t="str">
        <f t="shared" si="8"/>
        <v>89251U</v>
      </c>
      <c r="C575" t="s">
        <v>984</v>
      </c>
      <c r="D575" t="s">
        <v>927</v>
      </c>
      <c r="E575">
        <v>355.38</v>
      </c>
    </row>
    <row r="576" spans="1:5" x14ac:dyDescent="0.25">
      <c r="A576">
        <v>89258</v>
      </c>
      <c r="B576" t="str">
        <f t="shared" si="8"/>
        <v>89258U</v>
      </c>
      <c r="C576" t="s">
        <v>985</v>
      </c>
      <c r="D576" t="s">
        <v>927</v>
      </c>
      <c r="E576">
        <v>124.69</v>
      </c>
    </row>
    <row r="577" spans="1:5" x14ac:dyDescent="0.25">
      <c r="A577">
        <v>89273</v>
      </c>
      <c r="B577" t="str">
        <f t="shared" si="8"/>
        <v>89273U</v>
      </c>
      <c r="C577" t="s">
        <v>986</v>
      </c>
      <c r="D577" t="s">
        <v>927</v>
      </c>
      <c r="E577">
        <v>89.87</v>
      </c>
    </row>
    <row r="578" spans="1:5" x14ac:dyDescent="0.25">
      <c r="A578">
        <v>89279</v>
      </c>
      <c r="B578" t="str">
        <f t="shared" si="8"/>
        <v>89279U</v>
      </c>
      <c r="C578" t="s">
        <v>987</v>
      </c>
      <c r="D578" t="s">
        <v>927</v>
      </c>
      <c r="E578">
        <v>1.76</v>
      </c>
    </row>
    <row r="579" spans="1:5" x14ac:dyDescent="0.25">
      <c r="A579">
        <v>89877</v>
      </c>
      <c r="B579" t="str">
        <f t="shared" si="8"/>
        <v>89877U</v>
      </c>
      <c r="C579" t="s">
        <v>988</v>
      </c>
      <c r="D579" t="s">
        <v>927</v>
      </c>
      <c r="E579">
        <v>68.2</v>
      </c>
    </row>
    <row r="580" spans="1:5" x14ac:dyDescent="0.25">
      <c r="A580">
        <v>89884</v>
      </c>
      <c r="B580" t="str">
        <f t="shared" si="8"/>
        <v>89884U</v>
      </c>
      <c r="C580" t="s">
        <v>989</v>
      </c>
      <c r="D580" t="s">
        <v>927</v>
      </c>
      <c r="E580">
        <v>71.290000000000006</v>
      </c>
    </row>
    <row r="581" spans="1:5" x14ac:dyDescent="0.25">
      <c r="A581">
        <v>90587</v>
      </c>
      <c r="B581" t="str">
        <f t="shared" si="8"/>
        <v>90587U</v>
      </c>
      <c r="C581" t="s">
        <v>990</v>
      </c>
      <c r="D581" t="s">
        <v>927</v>
      </c>
      <c r="E581">
        <v>0.56000000000000005</v>
      </c>
    </row>
    <row r="582" spans="1:5" x14ac:dyDescent="0.25">
      <c r="A582">
        <v>90626</v>
      </c>
      <c r="B582" t="str">
        <f t="shared" si="8"/>
        <v>90626U</v>
      </c>
      <c r="C582" t="s">
        <v>991</v>
      </c>
      <c r="D582" t="s">
        <v>927</v>
      </c>
      <c r="E582">
        <v>1.8</v>
      </c>
    </row>
    <row r="583" spans="1:5" x14ac:dyDescent="0.25">
      <c r="A583">
        <v>90632</v>
      </c>
      <c r="B583" t="str">
        <f t="shared" si="8"/>
        <v>90632U</v>
      </c>
      <c r="C583" t="s">
        <v>992</v>
      </c>
      <c r="D583" t="s">
        <v>927</v>
      </c>
      <c r="E583">
        <v>78.8</v>
      </c>
    </row>
    <row r="584" spans="1:5" x14ac:dyDescent="0.25">
      <c r="A584">
        <v>90638</v>
      </c>
      <c r="B584" t="str">
        <f t="shared" ref="B584:B647" si="9">A584&amp;"U"</f>
        <v>90638U</v>
      </c>
      <c r="C584" t="s">
        <v>993</v>
      </c>
      <c r="D584" t="s">
        <v>927</v>
      </c>
      <c r="E584">
        <v>4.4800000000000004</v>
      </c>
    </row>
    <row r="585" spans="1:5" x14ac:dyDescent="0.25">
      <c r="A585">
        <v>90644</v>
      </c>
      <c r="B585" t="str">
        <f t="shared" si="9"/>
        <v>90644U</v>
      </c>
      <c r="C585" t="s">
        <v>994</v>
      </c>
      <c r="D585" t="s">
        <v>927</v>
      </c>
      <c r="E585">
        <v>6.7</v>
      </c>
    </row>
    <row r="586" spans="1:5" x14ac:dyDescent="0.25">
      <c r="A586">
        <v>90651</v>
      </c>
      <c r="B586" t="str">
        <f t="shared" si="9"/>
        <v>90651U</v>
      </c>
      <c r="C586" t="s">
        <v>995</v>
      </c>
      <c r="D586" t="s">
        <v>927</v>
      </c>
      <c r="E586">
        <v>1.18</v>
      </c>
    </row>
    <row r="587" spans="1:5" x14ac:dyDescent="0.25">
      <c r="A587">
        <v>90657</v>
      </c>
      <c r="B587" t="str">
        <f t="shared" si="9"/>
        <v>90657U</v>
      </c>
      <c r="C587" t="s">
        <v>996</v>
      </c>
      <c r="D587" t="s">
        <v>927</v>
      </c>
      <c r="E587">
        <v>4.3600000000000003</v>
      </c>
    </row>
    <row r="588" spans="1:5" x14ac:dyDescent="0.25">
      <c r="A588">
        <v>90663</v>
      </c>
      <c r="B588" t="str">
        <f t="shared" si="9"/>
        <v>90663U</v>
      </c>
      <c r="C588" t="s">
        <v>997</v>
      </c>
      <c r="D588" t="s">
        <v>927</v>
      </c>
      <c r="E588">
        <v>4.66</v>
      </c>
    </row>
    <row r="589" spans="1:5" x14ac:dyDescent="0.25">
      <c r="A589">
        <v>90669</v>
      </c>
      <c r="B589" t="str">
        <f t="shared" si="9"/>
        <v>90669U</v>
      </c>
      <c r="C589" t="s">
        <v>998</v>
      </c>
      <c r="D589" t="s">
        <v>927</v>
      </c>
      <c r="E589">
        <v>5.96</v>
      </c>
    </row>
    <row r="590" spans="1:5" x14ac:dyDescent="0.25">
      <c r="A590">
        <v>90675</v>
      </c>
      <c r="B590" t="str">
        <f t="shared" si="9"/>
        <v>90675U</v>
      </c>
      <c r="C590" t="s">
        <v>999</v>
      </c>
      <c r="D590" t="s">
        <v>927</v>
      </c>
      <c r="E590">
        <v>276.94</v>
      </c>
    </row>
    <row r="591" spans="1:5" x14ac:dyDescent="0.25">
      <c r="A591">
        <v>90681</v>
      </c>
      <c r="B591" t="str">
        <f t="shared" si="9"/>
        <v>90681U</v>
      </c>
      <c r="C591" t="s">
        <v>1000</v>
      </c>
      <c r="D591" t="s">
        <v>927</v>
      </c>
      <c r="E591">
        <v>155.94999999999999</v>
      </c>
    </row>
    <row r="592" spans="1:5" x14ac:dyDescent="0.25">
      <c r="A592">
        <v>90687</v>
      </c>
      <c r="B592" t="str">
        <f t="shared" si="9"/>
        <v>90687U</v>
      </c>
      <c r="C592" t="s">
        <v>1001</v>
      </c>
      <c r="D592" t="s">
        <v>927</v>
      </c>
      <c r="E592">
        <v>56.88</v>
      </c>
    </row>
    <row r="593" spans="1:5" x14ac:dyDescent="0.25">
      <c r="A593">
        <v>90693</v>
      </c>
      <c r="B593" t="str">
        <f t="shared" si="9"/>
        <v>90693U</v>
      </c>
      <c r="C593" t="s">
        <v>1002</v>
      </c>
      <c r="D593" t="s">
        <v>927</v>
      </c>
      <c r="E593">
        <v>45.84</v>
      </c>
    </row>
    <row r="594" spans="1:5" x14ac:dyDescent="0.25">
      <c r="A594">
        <v>90965</v>
      </c>
      <c r="B594" t="str">
        <f t="shared" si="9"/>
        <v>90965U</v>
      </c>
      <c r="C594" t="s">
        <v>1003</v>
      </c>
      <c r="D594" t="s">
        <v>927</v>
      </c>
      <c r="E594">
        <v>5.93</v>
      </c>
    </row>
    <row r="595" spans="1:5" x14ac:dyDescent="0.25">
      <c r="A595">
        <v>90973</v>
      </c>
      <c r="B595" t="str">
        <f t="shared" si="9"/>
        <v>90973U</v>
      </c>
      <c r="C595" t="s">
        <v>1004</v>
      </c>
      <c r="D595" t="s">
        <v>927</v>
      </c>
      <c r="E595">
        <v>5.94</v>
      </c>
    </row>
    <row r="596" spans="1:5" x14ac:dyDescent="0.25">
      <c r="A596">
        <v>90982</v>
      </c>
      <c r="B596" t="str">
        <f t="shared" si="9"/>
        <v>90982U</v>
      </c>
      <c r="C596" t="s">
        <v>1005</v>
      </c>
      <c r="D596" t="s">
        <v>927</v>
      </c>
      <c r="E596">
        <v>15.1</v>
      </c>
    </row>
    <row r="597" spans="1:5" x14ac:dyDescent="0.25">
      <c r="A597">
        <v>91001</v>
      </c>
      <c r="B597" t="str">
        <f t="shared" si="9"/>
        <v>91001U</v>
      </c>
      <c r="C597" t="s">
        <v>1006</v>
      </c>
      <c r="D597" t="s">
        <v>927</v>
      </c>
      <c r="E597">
        <v>7.05</v>
      </c>
    </row>
    <row r="598" spans="1:5" x14ac:dyDescent="0.25">
      <c r="A598">
        <v>91032</v>
      </c>
      <c r="B598" t="str">
        <f t="shared" si="9"/>
        <v>91032U</v>
      </c>
      <c r="C598" t="s">
        <v>1007</v>
      </c>
      <c r="D598" t="s">
        <v>927</v>
      </c>
      <c r="E598">
        <v>53.32</v>
      </c>
    </row>
    <row r="599" spans="1:5" x14ac:dyDescent="0.25">
      <c r="A599">
        <v>91278</v>
      </c>
      <c r="B599" t="str">
        <f t="shared" si="9"/>
        <v>91278U</v>
      </c>
      <c r="C599" t="s">
        <v>1008</v>
      </c>
      <c r="D599" t="s">
        <v>927</v>
      </c>
      <c r="E599">
        <v>0.57999999999999996</v>
      </c>
    </row>
    <row r="600" spans="1:5" x14ac:dyDescent="0.25">
      <c r="A600">
        <v>91285</v>
      </c>
      <c r="B600" t="str">
        <f t="shared" si="9"/>
        <v>91285U</v>
      </c>
      <c r="C600" t="s">
        <v>1009</v>
      </c>
      <c r="D600" t="s">
        <v>927</v>
      </c>
      <c r="E600">
        <v>0.87</v>
      </c>
    </row>
    <row r="601" spans="1:5" x14ac:dyDescent="0.25">
      <c r="A601">
        <v>91387</v>
      </c>
      <c r="B601" t="str">
        <f t="shared" si="9"/>
        <v>91387U</v>
      </c>
      <c r="C601" t="s">
        <v>1010</v>
      </c>
      <c r="D601" t="s">
        <v>927</v>
      </c>
      <c r="E601">
        <v>57.05</v>
      </c>
    </row>
    <row r="602" spans="1:5" x14ac:dyDescent="0.25">
      <c r="A602">
        <v>91395</v>
      </c>
      <c r="B602" t="str">
        <f t="shared" si="9"/>
        <v>91395U</v>
      </c>
      <c r="C602" t="s">
        <v>1011</v>
      </c>
      <c r="D602" t="s">
        <v>927</v>
      </c>
      <c r="E602">
        <v>46.96</v>
      </c>
    </row>
    <row r="603" spans="1:5" x14ac:dyDescent="0.25">
      <c r="A603">
        <v>91486</v>
      </c>
      <c r="B603" t="str">
        <f t="shared" si="9"/>
        <v>91486U</v>
      </c>
      <c r="C603" t="s">
        <v>1012</v>
      </c>
      <c r="D603" t="s">
        <v>927</v>
      </c>
      <c r="E603">
        <v>56.11</v>
      </c>
    </row>
    <row r="604" spans="1:5" x14ac:dyDescent="0.25">
      <c r="A604">
        <v>91534</v>
      </c>
      <c r="B604" t="str">
        <f t="shared" si="9"/>
        <v>91534U</v>
      </c>
      <c r="C604" t="s">
        <v>1013</v>
      </c>
      <c r="D604" t="s">
        <v>927</v>
      </c>
      <c r="E604">
        <v>24.58</v>
      </c>
    </row>
    <row r="605" spans="1:5" x14ac:dyDescent="0.25">
      <c r="A605">
        <v>91635</v>
      </c>
      <c r="B605" t="str">
        <f t="shared" si="9"/>
        <v>91635U</v>
      </c>
      <c r="C605" t="s">
        <v>1014</v>
      </c>
      <c r="D605" t="s">
        <v>927</v>
      </c>
      <c r="E605">
        <v>50.95</v>
      </c>
    </row>
    <row r="606" spans="1:5" x14ac:dyDescent="0.25">
      <c r="A606">
        <v>91646</v>
      </c>
      <c r="B606" t="str">
        <f t="shared" si="9"/>
        <v>91646U</v>
      </c>
      <c r="C606" t="s">
        <v>1015</v>
      </c>
      <c r="D606" t="s">
        <v>927</v>
      </c>
      <c r="E606">
        <v>78.97</v>
      </c>
    </row>
    <row r="607" spans="1:5" x14ac:dyDescent="0.25">
      <c r="A607">
        <v>91693</v>
      </c>
      <c r="B607" t="str">
        <f t="shared" si="9"/>
        <v>91693U</v>
      </c>
      <c r="C607" t="s">
        <v>1016</v>
      </c>
      <c r="D607" t="s">
        <v>927</v>
      </c>
      <c r="E607">
        <v>23.81</v>
      </c>
    </row>
    <row r="608" spans="1:5" x14ac:dyDescent="0.25">
      <c r="A608">
        <v>92044</v>
      </c>
      <c r="B608" t="str">
        <f t="shared" si="9"/>
        <v>92044U</v>
      </c>
      <c r="C608" t="s">
        <v>1017</v>
      </c>
      <c r="D608" t="s">
        <v>927</v>
      </c>
      <c r="E608">
        <v>7.59</v>
      </c>
    </row>
    <row r="609" spans="1:5" x14ac:dyDescent="0.25">
      <c r="A609">
        <v>92107</v>
      </c>
      <c r="B609" t="str">
        <f t="shared" si="9"/>
        <v>92107U</v>
      </c>
      <c r="C609" t="s">
        <v>1018</v>
      </c>
      <c r="D609" t="s">
        <v>927</v>
      </c>
      <c r="E609">
        <v>69.680000000000007</v>
      </c>
    </row>
    <row r="610" spans="1:5" x14ac:dyDescent="0.25">
      <c r="A610">
        <v>92113</v>
      </c>
      <c r="B610" t="str">
        <f t="shared" si="9"/>
        <v>92113U</v>
      </c>
      <c r="C610" t="s">
        <v>1019</v>
      </c>
      <c r="D610" t="s">
        <v>927</v>
      </c>
      <c r="E610">
        <v>1.04</v>
      </c>
    </row>
    <row r="611" spans="1:5" x14ac:dyDescent="0.25">
      <c r="A611">
        <v>92119</v>
      </c>
      <c r="B611" t="str">
        <f t="shared" si="9"/>
        <v>92119U</v>
      </c>
      <c r="C611" t="s">
        <v>1020</v>
      </c>
      <c r="D611" t="s">
        <v>927</v>
      </c>
      <c r="E611">
        <v>0.11</v>
      </c>
    </row>
    <row r="612" spans="1:5" x14ac:dyDescent="0.25">
      <c r="A612">
        <v>92139</v>
      </c>
      <c r="B612" t="str">
        <f t="shared" si="9"/>
        <v>92139U</v>
      </c>
      <c r="C612" t="s">
        <v>1021</v>
      </c>
      <c r="D612" t="s">
        <v>927</v>
      </c>
      <c r="E612">
        <v>40.11</v>
      </c>
    </row>
    <row r="613" spans="1:5" x14ac:dyDescent="0.25">
      <c r="A613">
        <v>92146</v>
      </c>
      <c r="B613" t="str">
        <f t="shared" si="9"/>
        <v>92146U</v>
      </c>
      <c r="C613" t="s">
        <v>1022</v>
      </c>
      <c r="D613" t="s">
        <v>927</v>
      </c>
      <c r="E613">
        <v>30.24</v>
      </c>
    </row>
    <row r="614" spans="1:5" x14ac:dyDescent="0.25">
      <c r="A614">
        <v>92243</v>
      </c>
      <c r="B614" t="str">
        <f t="shared" si="9"/>
        <v>92243U</v>
      </c>
      <c r="C614" t="s">
        <v>1023</v>
      </c>
      <c r="D614" t="s">
        <v>927</v>
      </c>
      <c r="E614">
        <v>66.16</v>
      </c>
    </row>
    <row r="615" spans="1:5" x14ac:dyDescent="0.25">
      <c r="A615">
        <v>92717</v>
      </c>
      <c r="B615" t="str">
        <f t="shared" si="9"/>
        <v>92717U</v>
      </c>
      <c r="C615" t="s">
        <v>1024</v>
      </c>
      <c r="D615" t="s">
        <v>927</v>
      </c>
      <c r="E615">
        <v>0.19</v>
      </c>
    </row>
    <row r="616" spans="1:5" x14ac:dyDescent="0.25">
      <c r="A616">
        <v>92961</v>
      </c>
      <c r="B616" t="str">
        <f t="shared" si="9"/>
        <v>92961U</v>
      </c>
      <c r="C616" t="s">
        <v>1025</v>
      </c>
      <c r="D616" t="s">
        <v>927</v>
      </c>
      <c r="E616">
        <v>5.04</v>
      </c>
    </row>
    <row r="617" spans="1:5" x14ac:dyDescent="0.25">
      <c r="A617">
        <v>92967</v>
      </c>
      <c r="B617" t="str">
        <f t="shared" si="9"/>
        <v>92967U</v>
      </c>
      <c r="C617" t="s">
        <v>1026</v>
      </c>
      <c r="D617" t="s">
        <v>927</v>
      </c>
      <c r="E617">
        <v>19.36</v>
      </c>
    </row>
    <row r="618" spans="1:5" x14ac:dyDescent="0.25">
      <c r="A618">
        <v>93225</v>
      </c>
      <c r="B618" t="str">
        <f t="shared" si="9"/>
        <v>93225U</v>
      </c>
      <c r="C618" t="s">
        <v>1027</v>
      </c>
      <c r="D618" t="s">
        <v>927</v>
      </c>
      <c r="E618">
        <v>417.46</v>
      </c>
    </row>
    <row r="619" spans="1:5" x14ac:dyDescent="0.25">
      <c r="A619">
        <v>93234</v>
      </c>
      <c r="B619" t="str">
        <f t="shared" si="9"/>
        <v>93234U</v>
      </c>
      <c r="C619" t="s">
        <v>1028</v>
      </c>
      <c r="D619" t="s">
        <v>927</v>
      </c>
      <c r="E619">
        <v>0.44</v>
      </c>
    </row>
    <row r="620" spans="1:5" x14ac:dyDescent="0.25">
      <c r="A620">
        <v>93244</v>
      </c>
      <c r="B620" t="str">
        <f t="shared" si="9"/>
        <v>93244U</v>
      </c>
      <c r="C620" t="s">
        <v>1029</v>
      </c>
      <c r="D620" t="s">
        <v>927</v>
      </c>
      <c r="E620">
        <v>59.04</v>
      </c>
    </row>
    <row r="621" spans="1:5" x14ac:dyDescent="0.25">
      <c r="A621">
        <v>93274</v>
      </c>
      <c r="B621" t="str">
        <f t="shared" si="9"/>
        <v>93274U</v>
      </c>
      <c r="C621" t="s">
        <v>1030</v>
      </c>
      <c r="D621" t="s">
        <v>927</v>
      </c>
      <c r="E621">
        <v>75.150000000000006</v>
      </c>
    </row>
    <row r="622" spans="1:5" x14ac:dyDescent="0.25">
      <c r="A622">
        <v>93282</v>
      </c>
      <c r="B622" t="str">
        <f t="shared" si="9"/>
        <v>93282U</v>
      </c>
      <c r="C622" t="s">
        <v>1031</v>
      </c>
      <c r="D622" t="s">
        <v>927</v>
      </c>
      <c r="E622">
        <v>19.190000000000001</v>
      </c>
    </row>
    <row r="623" spans="1:5" x14ac:dyDescent="0.25">
      <c r="A623">
        <v>93288</v>
      </c>
      <c r="B623" t="str">
        <f t="shared" si="9"/>
        <v>93288U</v>
      </c>
      <c r="C623" t="s">
        <v>1032</v>
      </c>
      <c r="D623" t="s">
        <v>927</v>
      </c>
      <c r="E623">
        <v>150.02000000000001</v>
      </c>
    </row>
    <row r="624" spans="1:5" x14ac:dyDescent="0.25">
      <c r="A624">
        <v>93403</v>
      </c>
      <c r="B624" t="str">
        <f t="shared" si="9"/>
        <v>93403U</v>
      </c>
      <c r="C624" t="s">
        <v>1033</v>
      </c>
      <c r="D624" t="s">
        <v>927</v>
      </c>
      <c r="E624">
        <v>54.84</v>
      </c>
    </row>
    <row r="625" spans="1:5" x14ac:dyDescent="0.25">
      <c r="A625">
        <v>93409</v>
      </c>
      <c r="B625" t="str">
        <f t="shared" si="9"/>
        <v>93409U</v>
      </c>
      <c r="C625" t="s">
        <v>1034</v>
      </c>
      <c r="D625" t="s">
        <v>927</v>
      </c>
      <c r="E625">
        <v>32.950000000000003</v>
      </c>
    </row>
    <row r="626" spans="1:5" x14ac:dyDescent="0.25">
      <c r="A626">
        <v>93416</v>
      </c>
      <c r="B626" t="str">
        <f t="shared" si="9"/>
        <v>93416U</v>
      </c>
      <c r="C626" t="s">
        <v>1035</v>
      </c>
      <c r="D626" t="s">
        <v>927</v>
      </c>
      <c r="E626">
        <v>0.33</v>
      </c>
    </row>
    <row r="627" spans="1:5" x14ac:dyDescent="0.25">
      <c r="A627">
        <v>93422</v>
      </c>
      <c r="B627" t="str">
        <f t="shared" si="9"/>
        <v>93422U</v>
      </c>
      <c r="C627" t="s">
        <v>1036</v>
      </c>
      <c r="D627" t="s">
        <v>927</v>
      </c>
      <c r="E627">
        <v>4.4400000000000004</v>
      </c>
    </row>
    <row r="628" spans="1:5" x14ac:dyDescent="0.25">
      <c r="A628">
        <v>93428</v>
      </c>
      <c r="B628" t="str">
        <f t="shared" si="9"/>
        <v>93428U</v>
      </c>
      <c r="C628" t="s">
        <v>1037</v>
      </c>
      <c r="D628" t="s">
        <v>927</v>
      </c>
      <c r="E628">
        <v>6.3</v>
      </c>
    </row>
    <row r="629" spans="1:5" x14ac:dyDescent="0.25">
      <c r="A629">
        <v>93434</v>
      </c>
      <c r="B629" t="str">
        <f t="shared" si="9"/>
        <v>93434U</v>
      </c>
      <c r="C629" t="s">
        <v>1038</v>
      </c>
      <c r="D629" t="s">
        <v>927</v>
      </c>
      <c r="E629">
        <v>214.21</v>
      </c>
    </row>
    <row r="630" spans="1:5" x14ac:dyDescent="0.25">
      <c r="A630">
        <v>93440</v>
      </c>
      <c r="B630" t="str">
        <f t="shared" si="9"/>
        <v>93440U</v>
      </c>
      <c r="C630" t="s">
        <v>1039</v>
      </c>
      <c r="D630" t="s">
        <v>927</v>
      </c>
      <c r="E630">
        <v>96.05</v>
      </c>
    </row>
    <row r="631" spans="1:5" x14ac:dyDescent="0.25">
      <c r="A631">
        <v>95122</v>
      </c>
      <c r="B631" t="str">
        <f t="shared" si="9"/>
        <v>95122U</v>
      </c>
      <c r="C631" t="s">
        <v>1040</v>
      </c>
      <c r="D631" t="s">
        <v>927</v>
      </c>
      <c r="E631">
        <v>161.43</v>
      </c>
    </row>
    <row r="632" spans="1:5" x14ac:dyDescent="0.25">
      <c r="A632">
        <v>95128</v>
      </c>
      <c r="B632" t="str">
        <f t="shared" si="9"/>
        <v>95128U</v>
      </c>
      <c r="C632" t="s">
        <v>1041</v>
      </c>
      <c r="D632" t="s">
        <v>927</v>
      </c>
      <c r="E632">
        <v>45.65</v>
      </c>
    </row>
    <row r="633" spans="1:5" x14ac:dyDescent="0.25">
      <c r="A633">
        <v>95140</v>
      </c>
      <c r="B633" t="str">
        <f t="shared" si="9"/>
        <v>95140U</v>
      </c>
      <c r="C633" t="s">
        <v>1042</v>
      </c>
      <c r="D633" t="s">
        <v>927</v>
      </c>
      <c r="E633">
        <v>0.03</v>
      </c>
    </row>
    <row r="634" spans="1:5" x14ac:dyDescent="0.25">
      <c r="A634">
        <v>95213</v>
      </c>
      <c r="B634" t="str">
        <f t="shared" si="9"/>
        <v>95213U</v>
      </c>
      <c r="C634" t="s">
        <v>1043</v>
      </c>
      <c r="D634" t="s">
        <v>927</v>
      </c>
      <c r="E634">
        <v>81.849999999999994</v>
      </c>
    </row>
    <row r="635" spans="1:5" x14ac:dyDescent="0.25">
      <c r="A635">
        <v>95259</v>
      </c>
      <c r="B635" t="str">
        <f t="shared" si="9"/>
        <v>95259U</v>
      </c>
      <c r="C635" t="s">
        <v>1044</v>
      </c>
      <c r="D635" t="s">
        <v>927</v>
      </c>
      <c r="E635">
        <v>19.170000000000002</v>
      </c>
    </row>
    <row r="636" spans="1:5" x14ac:dyDescent="0.25">
      <c r="A636">
        <v>95265</v>
      </c>
      <c r="B636" t="str">
        <f t="shared" si="9"/>
        <v>95265U</v>
      </c>
      <c r="C636" t="s">
        <v>1045</v>
      </c>
      <c r="D636" t="s">
        <v>927</v>
      </c>
      <c r="E636">
        <v>0.73</v>
      </c>
    </row>
    <row r="637" spans="1:5" x14ac:dyDescent="0.25">
      <c r="A637">
        <v>95271</v>
      </c>
      <c r="B637" t="str">
        <f t="shared" si="9"/>
        <v>95271U</v>
      </c>
      <c r="C637" t="s">
        <v>1046</v>
      </c>
      <c r="D637" t="s">
        <v>927</v>
      </c>
      <c r="E637">
        <v>0.5</v>
      </c>
    </row>
    <row r="638" spans="1:5" x14ac:dyDescent="0.25">
      <c r="A638">
        <v>95277</v>
      </c>
      <c r="B638" t="str">
        <f t="shared" si="9"/>
        <v>95277U</v>
      </c>
      <c r="C638" t="s">
        <v>1047</v>
      </c>
      <c r="D638" t="s">
        <v>927</v>
      </c>
      <c r="E638">
        <v>0.5</v>
      </c>
    </row>
    <row r="639" spans="1:5" x14ac:dyDescent="0.25">
      <c r="A639">
        <v>95283</v>
      </c>
      <c r="B639" t="str">
        <f t="shared" si="9"/>
        <v>95283U</v>
      </c>
      <c r="C639" t="s">
        <v>1048</v>
      </c>
      <c r="D639" t="s">
        <v>927</v>
      </c>
      <c r="E639">
        <v>0.6</v>
      </c>
    </row>
    <row r="640" spans="1:5" x14ac:dyDescent="0.25">
      <c r="A640">
        <v>95621</v>
      </c>
      <c r="B640" t="str">
        <f t="shared" si="9"/>
        <v>95621U</v>
      </c>
      <c r="C640" t="s">
        <v>1049</v>
      </c>
      <c r="D640" t="s">
        <v>927</v>
      </c>
      <c r="E640">
        <v>18.96</v>
      </c>
    </row>
    <row r="641" spans="1:5" x14ac:dyDescent="0.25">
      <c r="A641">
        <v>95632</v>
      </c>
      <c r="B641" t="str">
        <f t="shared" si="9"/>
        <v>95632U</v>
      </c>
      <c r="C641" t="s">
        <v>1050</v>
      </c>
      <c r="D641" t="s">
        <v>927</v>
      </c>
      <c r="E641">
        <v>74.56</v>
      </c>
    </row>
    <row r="642" spans="1:5" x14ac:dyDescent="0.25">
      <c r="A642">
        <v>95703</v>
      </c>
      <c r="B642" t="str">
        <f t="shared" si="9"/>
        <v>95703U</v>
      </c>
      <c r="C642" t="s">
        <v>1051</v>
      </c>
      <c r="D642" t="s">
        <v>927</v>
      </c>
      <c r="E642">
        <v>27.71</v>
      </c>
    </row>
    <row r="643" spans="1:5" x14ac:dyDescent="0.25">
      <c r="A643">
        <v>95709</v>
      </c>
      <c r="B643" t="str">
        <f t="shared" si="9"/>
        <v>95709U</v>
      </c>
      <c r="C643" t="s">
        <v>1052</v>
      </c>
      <c r="D643" t="s">
        <v>927</v>
      </c>
      <c r="E643">
        <v>76.510000000000005</v>
      </c>
    </row>
    <row r="644" spans="1:5" x14ac:dyDescent="0.25">
      <c r="A644">
        <v>95715</v>
      </c>
      <c r="B644" t="str">
        <f t="shared" si="9"/>
        <v>95715U</v>
      </c>
      <c r="C644" t="s">
        <v>1053</v>
      </c>
      <c r="D644" t="s">
        <v>927</v>
      </c>
      <c r="E644">
        <v>92.76</v>
      </c>
    </row>
    <row r="645" spans="1:5" x14ac:dyDescent="0.25">
      <c r="A645">
        <v>95721</v>
      </c>
      <c r="B645" t="str">
        <f t="shared" si="9"/>
        <v>95721U</v>
      </c>
      <c r="C645" t="s">
        <v>1054</v>
      </c>
      <c r="D645" t="s">
        <v>927</v>
      </c>
      <c r="E645">
        <v>90.39</v>
      </c>
    </row>
    <row r="646" spans="1:5" x14ac:dyDescent="0.25">
      <c r="A646">
        <v>95873</v>
      </c>
      <c r="B646" t="str">
        <f t="shared" si="9"/>
        <v>95873U</v>
      </c>
      <c r="C646" t="s">
        <v>1055</v>
      </c>
      <c r="D646" t="s">
        <v>927</v>
      </c>
      <c r="E646">
        <v>10.07</v>
      </c>
    </row>
    <row r="647" spans="1:5" x14ac:dyDescent="0.25">
      <c r="A647">
        <v>96014</v>
      </c>
      <c r="B647" t="str">
        <f t="shared" si="9"/>
        <v>96014U</v>
      </c>
      <c r="C647" t="s">
        <v>1056</v>
      </c>
      <c r="D647" t="s">
        <v>927</v>
      </c>
      <c r="E647">
        <v>51.55</v>
      </c>
    </row>
    <row r="648" spans="1:5" x14ac:dyDescent="0.25">
      <c r="A648">
        <v>96021</v>
      </c>
      <c r="B648" t="str">
        <f t="shared" ref="B648:B711" si="10">A648&amp;"U"</f>
        <v>96021U</v>
      </c>
      <c r="C648" t="s">
        <v>1057</v>
      </c>
      <c r="D648" t="s">
        <v>927</v>
      </c>
      <c r="E648">
        <v>51.25</v>
      </c>
    </row>
    <row r="649" spans="1:5" x14ac:dyDescent="0.25">
      <c r="A649">
        <v>96029</v>
      </c>
      <c r="B649" t="str">
        <f t="shared" si="10"/>
        <v>96029U</v>
      </c>
      <c r="C649" t="s">
        <v>1058</v>
      </c>
      <c r="D649" t="s">
        <v>927</v>
      </c>
      <c r="E649">
        <v>45.44</v>
      </c>
    </row>
    <row r="650" spans="1:5" x14ac:dyDescent="0.25">
      <c r="A650">
        <v>96036</v>
      </c>
      <c r="B650" t="str">
        <f t="shared" si="10"/>
        <v>96036U</v>
      </c>
      <c r="C650" t="s">
        <v>1059</v>
      </c>
      <c r="D650" t="s">
        <v>927</v>
      </c>
      <c r="E650">
        <v>62.63</v>
      </c>
    </row>
    <row r="651" spans="1:5" x14ac:dyDescent="0.25">
      <c r="A651">
        <v>96155</v>
      </c>
      <c r="B651" t="str">
        <f t="shared" si="10"/>
        <v>96155U</v>
      </c>
      <c r="C651" t="s">
        <v>1060</v>
      </c>
      <c r="D651" t="s">
        <v>927</v>
      </c>
      <c r="E651">
        <v>45.74</v>
      </c>
    </row>
    <row r="652" spans="1:5" x14ac:dyDescent="0.25">
      <c r="A652">
        <v>96156</v>
      </c>
      <c r="B652" t="str">
        <f t="shared" si="10"/>
        <v>96156U</v>
      </c>
      <c r="C652" t="s">
        <v>1061</v>
      </c>
      <c r="D652" t="s">
        <v>927</v>
      </c>
      <c r="E652">
        <v>53.33</v>
      </c>
    </row>
    <row r="653" spans="1:5" x14ac:dyDescent="0.25">
      <c r="A653">
        <v>96159</v>
      </c>
      <c r="B653" t="str">
        <f t="shared" si="10"/>
        <v>96159U</v>
      </c>
      <c r="C653" t="s">
        <v>1062</v>
      </c>
      <c r="D653" t="s">
        <v>927</v>
      </c>
      <c r="E653">
        <v>87.34</v>
      </c>
    </row>
    <row r="654" spans="1:5" x14ac:dyDescent="0.25">
      <c r="A654">
        <v>96246</v>
      </c>
      <c r="B654" t="str">
        <f t="shared" si="10"/>
        <v>96246U</v>
      </c>
      <c r="C654" t="s">
        <v>1063</v>
      </c>
      <c r="D654" t="s">
        <v>927</v>
      </c>
      <c r="E654">
        <v>53.02</v>
      </c>
    </row>
    <row r="655" spans="1:5" x14ac:dyDescent="0.25">
      <c r="A655">
        <v>96464</v>
      </c>
      <c r="B655" t="str">
        <f t="shared" si="10"/>
        <v>96464U</v>
      </c>
      <c r="C655" t="s">
        <v>1064</v>
      </c>
      <c r="D655" t="s">
        <v>927</v>
      </c>
      <c r="E655">
        <v>80.12</v>
      </c>
    </row>
    <row r="656" spans="1:5" x14ac:dyDescent="0.25">
      <c r="A656">
        <v>98765</v>
      </c>
      <c r="B656" t="str">
        <f t="shared" si="10"/>
        <v>98765U</v>
      </c>
      <c r="C656" t="s">
        <v>1065</v>
      </c>
      <c r="D656" t="s">
        <v>927</v>
      </c>
      <c r="E656">
        <v>0.06</v>
      </c>
    </row>
    <row r="657" spans="1:5" x14ac:dyDescent="0.25">
      <c r="A657">
        <v>99834</v>
      </c>
      <c r="B657" t="str">
        <f t="shared" si="10"/>
        <v>99834U</v>
      </c>
      <c r="C657" t="s">
        <v>1066</v>
      </c>
      <c r="D657" t="s">
        <v>927</v>
      </c>
      <c r="E657">
        <v>0.21</v>
      </c>
    </row>
    <row r="658" spans="1:5" x14ac:dyDescent="0.25">
      <c r="A658">
        <v>100642</v>
      </c>
      <c r="B658" t="str">
        <f t="shared" si="10"/>
        <v>100642U</v>
      </c>
      <c r="C658" t="s">
        <v>1067</v>
      </c>
      <c r="D658" t="s">
        <v>927</v>
      </c>
      <c r="E658">
        <v>178.57</v>
      </c>
    </row>
    <row r="659" spans="1:5" x14ac:dyDescent="0.25">
      <c r="A659">
        <v>100648</v>
      </c>
      <c r="B659" t="str">
        <f t="shared" si="10"/>
        <v>100648U</v>
      </c>
      <c r="C659" t="s">
        <v>1068</v>
      </c>
      <c r="D659" t="s">
        <v>927</v>
      </c>
      <c r="E659">
        <v>429.5</v>
      </c>
    </row>
    <row r="660" spans="1:5" x14ac:dyDescent="0.25">
      <c r="A660">
        <v>102274</v>
      </c>
      <c r="B660" t="str">
        <f t="shared" si="10"/>
        <v>102274U</v>
      </c>
      <c r="C660" t="s">
        <v>1069</v>
      </c>
      <c r="D660" t="s">
        <v>927</v>
      </c>
      <c r="E660">
        <v>18.57</v>
      </c>
    </row>
    <row r="661" spans="1:5" x14ac:dyDescent="0.25">
      <c r="A661">
        <v>104092</v>
      </c>
      <c r="B661" t="str">
        <f t="shared" si="10"/>
        <v>104092U</v>
      </c>
      <c r="C661" t="s">
        <v>11964</v>
      </c>
      <c r="D661" t="s">
        <v>927</v>
      </c>
      <c r="E661">
        <v>0.13</v>
      </c>
    </row>
    <row r="662" spans="1:5" x14ac:dyDescent="0.25">
      <c r="A662">
        <v>104098</v>
      </c>
      <c r="B662" t="str">
        <f t="shared" si="10"/>
        <v>104098U</v>
      </c>
      <c r="C662" t="s">
        <v>11965</v>
      </c>
      <c r="D662" t="s">
        <v>927</v>
      </c>
      <c r="E662">
        <v>0.18</v>
      </c>
    </row>
    <row r="663" spans="1:5" x14ac:dyDescent="0.25">
      <c r="A663">
        <v>5089</v>
      </c>
      <c r="B663" t="str">
        <f t="shared" si="10"/>
        <v>5089U</v>
      </c>
      <c r="C663" t="s">
        <v>1070</v>
      </c>
      <c r="D663" t="s">
        <v>180</v>
      </c>
      <c r="E663">
        <v>38.869999999999997</v>
      </c>
    </row>
    <row r="664" spans="1:5" x14ac:dyDescent="0.25">
      <c r="A664">
        <v>5627</v>
      </c>
      <c r="B664" t="str">
        <f t="shared" si="10"/>
        <v>5627U</v>
      </c>
      <c r="C664" t="s">
        <v>1071</v>
      </c>
      <c r="D664" t="s">
        <v>180</v>
      </c>
      <c r="E664">
        <v>47.6</v>
      </c>
    </row>
    <row r="665" spans="1:5" x14ac:dyDescent="0.25">
      <c r="A665">
        <v>5628</v>
      </c>
      <c r="B665" t="str">
        <f t="shared" si="10"/>
        <v>5628U</v>
      </c>
      <c r="C665" t="s">
        <v>1072</v>
      </c>
      <c r="D665" t="s">
        <v>180</v>
      </c>
      <c r="E665">
        <v>6.46</v>
      </c>
    </row>
    <row r="666" spans="1:5" x14ac:dyDescent="0.25">
      <c r="A666">
        <v>5629</v>
      </c>
      <c r="B666" t="str">
        <f t="shared" si="10"/>
        <v>5629U</v>
      </c>
      <c r="C666" t="s">
        <v>1073</v>
      </c>
      <c r="D666" t="s">
        <v>180</v>
      </c>
      <c r="E666">
        <v>59.5</v>
      </c>
    </row>
    <row r="667" spans="1:5" x14ac:dyDescent="0.25">
      <c r="A667">
        <v>5630</v>
      </c>
      <c r="B667" t="str">
        <f t="shared" si="10"/>
        <v>5630U</v>
      </c>
      <c r="C667" t="s">
        <v>1074</v>
      </c>
      <c r="D667" t="s">
        <v>180</v>
      </c>
      <c r="E667">
        <v>80.77</v>
      </c>
    </row>
    <row r="668" spans="1:5" x14ac:dyDescent="0.25">
      <c r="A668">
        <v>5658</v>
      </c>
      <c r="B668" t="str">
        <f t="shared" si="10"/>
        <v>5658U</v>
      </c>
      <c r="C668" t="s">
        <v>1075</v>
      </c>
      <c r="D668" t="s">
        <v>180</v>
      </c>
      <c r="E668">
        <v>2.86</v>
      </c>
    </row>
    <row r="669" spans="1:5" x14ac:dyDescent="0.25">
      <c r="A669">
        <v>5664</v>
      </c>
      <c r="B669" t="str">
        <f t="shared" si="10"/>
        <v>5664U</v>
      </c>
      <c r="C669" t="s">
        <v>1076</v>
      </c>
      <c r="D669" t="s">
        <v>180</v>
      </c>
      <c r="E669">
        <v>30.29</v>
      </c>
    </row>
    <row r="670" spans="1:5" x14ac:dyDescent="0.25">
      <c r="A670">
        <v>5667</v>
      </c>
      <c r="B670" t="str">
        <f t="shared" si="10"/>
        <v>5667U</v>
      </c>
      <c r="C670" t="s">
        <v>1077</v>
      </c>
      <c r="D670" t="s">
        <v>180</v>
      </c>
      <c r="E670">
        <v>26.94</v>
      </c>
    </row>
    <row r="671" spans="1:5" x14ac:dyDescent="0.25">
      <c r="A671">
        <v>5668</v>
      </c>
      <c r="B671" t="str">
        <f t="shared" si="10"/>
        <v>5668U</v>
      </c>
      <c r="C671" t="s">
        <v>1078</v>
      </c>
      <c r="D671" t="s">
        <v>180</v>
      </c>
      <c r="E671">
        <v>57.45</v>
      </c>
    </row>
    <row r="672" spans="1:5" x14ac:dyDescent="0.25">
      <c r="A672">
        <v>5674</v>
      </c>
      <c r="B672" t="str">
        <f t="shared" si="10"/>
        <v>5674U</v>
      </c>
      <c r="C672" t="s">
        <v>1079</v>
      </c>
      <c r="D672" t="s">
        <v>180</v>
      </c>
      <c r="E672">
        <v>37.39</v>
      </c>
    </row>
    <row r="673" spans="1:5" x14ac:dyDescent="0.25">
      <c r="A673">
        <v>5692</v>
      </c>
      <c r="B673" t="str">
        <f t="shared" si="10"/>
        <v>5692U</v>
      </c>
      <c r="C673" t="s">
        <v>1080</v>
      </c>
      <c r="D673" t="s">
        <v>180</v>
      </c>
      <c r="E673">
        <v>0.33</v>
      </c>
    </row>
    <row r="674" spans="1:5" x14ac:dyDescent="0.25">
      <c r="A674">
        <v>5693</v>
      </c>
      <c r="B674" t="str">
        <f t="shared" si="10"/>
        <v>5693U</v>
      </c>
      <c r="C674" t="s">
        <v>1081</v>
      </c>
      <c r="D674" t="s">
        <v>180</v>
      </c>
      <c r="E674">
        <v>19.91</v>
      </c>
    </row>
    <row r="675" spans="1:5" x14ac:dyDescent="0.25">
      <c r="A675">
        <v>5695</v>
      </c>
      <c r="B675" t="str">
        <f t="shared" si="10"/>
        <v>5695U</v>
      </c>
      <c r="C675" t="s">
        <v>1082</v>
      </c>
      <c r="D675" t="s">
        <v>180</v>
      </c>
      <c r="E675">
        <v>33.79</v>
      </c>
    </row>
    <row r="676" spans="1:5" x14ac:dyDescent="0.25">
      <c r="A676">
        <v>5703</v>
      </c>
      <c r="B676" t="str">
        <f t="shared" si="10"/>
        <v>5703U</v>
      </c>
      <c r="C676" t="s">
        <v>1083</v>
      </c>
      <c r="D676" t="s">
        <v>180</v>
      </c>
      <c r="E676">
        <v>22.13</v>
      </c>
    </row>
    <row r="677" spans="1:5" x14ac:dyDescent="0.25">
      <c r="A677">
        <v>5705</v>
      </c>
      <c r="B677" t="str">
        <f t="shared" si="10"/>
        <v>5705U</v>
      </c>
      <c r="C677" t="s">
        <v>1084</v>
      </c>
      <c r="D677" t="s">
        <v>180</v>
      </c>
      <c r="E677">
        <v>32.380000000000003</v>
      </c>
    </row>
    <row r="678" spans="1:5" x14ac:dyDescent="0.25">
      <c r="A678">
        <v>5707</v>
      </c>
      <c r="B678" t="str">
        <f t="shared" si="10"/>
        <v>5707U</v>
      </c>
      <c r="C678" t="s">
        <v>1085</v>
      </c>
      <c r="D678" t="s">
        <v>180</v>
      </c>
      <c r="E678">
        <v>68.36</v>
      </c>
    </row>
    <row r="679" spans="1:5" x14ac:dyDescent="0.25">
      <c r="A679">
        <v>5710</v>
      </c>
      <c r="B679" t="str">
        <f t="shared" si="10"/>
        <v>5710U</v>
      </c>
      <c r="C679" t="s">
        <v>1086</v>
      </c>
      <c r="D679" t="s">
        <v>180</v>
      </c>
      <c r="E679">
        <v>160.32</v>
      </c>
    </row>
    <row r="680" spans="1:5" x14ac:dyDescent="0.25">
      <c r="A680">
        <v>5711</v>
      </c>
      <c r="B680" t="str">
        <f t="shared" si="10"/>
        <v>5711U</v>
      </c>
      <c r="C680" t="s">
        <v>1087</v>
      </c>
      <c r="D680" t="s">
        <v>180</v>
      </c>
      <c r="E680">
        <v>111.6</v>
      </c>
    </row>
    <row r="681" spans="1:5" x14ac:dyDescent="0.25">
      <c r="A681">
        <v>5714</v>
      </c>
      <c r="B681" t="str">
        <f t="shared" si="10"/>
        <v>5714U</v>
      </c>
      <c r="C681" t="s">
        <v>1088</v>
      </c>
      <c r="D681" t="s">
        <v>180</v>
      </c>
      <c r="E681">
        <v>15.3</v>
      </c>
    </row>
    <row r="682" spans="1:5" x14ac:dyDescent="0.25">
      <c r="A682">
        <v>5715</v>
      </c>
      <c r="B682" t="str">
        <f t="shared" si="10"/>
        <v>5715U</v>
      </c>
      <c r="C682" t="s">
        <v>1089</v>
      </c>
      <c r="D682" t="s">
        <v>180</v>
      </c>
      <c r="E682">
        <v>84.45</v>
      </c>
    </row>
    <row r="683" spans="1:5" x14ac:dyDescent="0.25">
      <c r="A683">
        <v>5718</v>
      </c>
      <c r="B683" t="str">
        <f t="shared" si="10"/>
        <v>5718U</v>
      </c>
      <c r="C683" t="s">
        <v>1090</v>
      </c>
      <c r="D683" t="s">
        <v>180</v>
      </c>
      <c r="E683">
        <v>133.19999999999999</v>
      </c>
    </row>
    <row r="684" spans="1:5" x14ac:dyDescent="0.25">
      <c r="A684">
        <v>5721</v>
      </c>
      <c r="B684" t="str">
        <f t="shared" si="10"/>
        <v>5721U</v>
      </c>
      <c r="C684" t="s">
        <v>1091</v>
      </c>
      <c r="D684" t="s">
        <v>180</v>
      </c>
      <c r="E684">
        <v>117.52</v>
      </c>
    </row>
    <row r="685" spans="1:5" x14ac:dyDescent="0.25">
      <c r="A685">
        <v>5722</v>
      </c>
      <c r="B685" t="str">
        <f t="shared" si="10"/>
        <v>5722U</v>
      </c>
      <c r="C685" t="s">
        <v>1092</v>
      </c>
      <c r="D685" t="s">
        <v>180</v>
      </c>
      <c r="E685">
        <v>271.8</v>
      </c>
    </row>
    <row r="686" spans="1:5" x14ac:dyDescent="0.25">
      <c r="A686">
        <v>5724</v>
      </c>
      <c r="B686" t="str">
        <f t="shared" si="10"/>
        <v>5724U</v>
      </c>
      <c r="C686" t="s">
        <v>1093</v>
      </c>
      <c r="D686" t="s">
        <v>180</v>
      </c>
      <c r="E686">
        <v>56.61</v>
      </c>
    </row>
    <row r="687" spans="1:5" x14ac:dyDescent="0.25">
      <c r="A687">
        <v>5727</v>
      </c>
      <c r="B687" t="str">
        <f t="shared" si="10"/>
        <v>5727U</v>
      </c>
      <c r="C687" t="s">
        <v>1094</v>
      </c>
      <c r="D687" t="s">
        <v>180</v>
      </c>
      <c r="E687">
        <v>11.28</v>
      </c>
    </row>
    <row r="688" spans="1:5" x14ac:dyDescent="0.25">
      <c r="A688">
        <v>5729</v>
      </c>
      <c r="B688" t="str">
        <f t="shared" si="10"/>
        <v>5729U</v>
      </c>
      <c r="C688" t="s">
        <v>1095</v>
      </c>
      <c r="D688" t="s">
        <v>180</v>
      </c>
      <c r="E688">
        <v>45.91</v>
      </c>
    </row>
    <row r="689" spans="1:5" x14ac:dyDescent="0.25">
      <c r="A689">
        <v>5730</v>
      </c>
      <c r="B689" t="str">
        <f t="shared" si="10"/>
        <v>5730U</v>
      </c>
      <c r="C689" t="s">
        <v>1096</v>
      </c>
      <c r="D689" t="s">
        <v>180</v>
      </c>
      <c r="E689">
        <v>51.22</v>
      </c>
    </row>
    <row r="690" spans="1:5" x14ac:dyDescent="0.25">
      <c r="A690">
        <v>5735</v>
      </c>
      <c r="B690" t="str">
        <f t="shared" si="10"/>
        <v>5735U</v>
      </c>
      <c r="C690" t="s">
        <v>1097</v>
      </c>
      <c r="D690" t="s">
        <v>180</v>
      </c>
      <c r="E690">
        <v>29.22</v>
      </c>
    </row>
    <row r="691" spans="1:5" x14ac:dyDescent="0.25">
      <c r="A691">
        <v>5736</v>
      </c>
      <c r="B691" t="str">
        <f t="shared" si="10"/>
        <v>5736U</v>
      </c>
      <c r="C691" t="s">
        <v>1098</v>
      </c>
      <c r="D691" t="s">
        <v>180</v>
      </c>
      <c r="E691">
        <v>52.35</v>
      </c>
    </row>
    <row r="692" spans="1:5" x14ac:dyDescent="0.25">
      <c r="A692">
        <v>5738</v>
      </c>
      <c r="B692" t="str">
        <f t="shared" si="10"/>
        <v>5738U</v>
      </c>
      <c r="C692" t="s">
        <v>1099</v>
      </c>
      <c r="D692" t="s">
        <v>180</v>
      </c>
      <c r="E692">
        <v>40.83</v>
      </c>
    </row>
    <row r="693" spans="1:5" x14ac:dyDescent="0.25">
      <c r="A693">
        <v>5739</v>
      </c>
      <c r="B693" t="str">
        <f t="shared" si="10"/>
        <v>5739U</v>
      </c>
      <c r="C693" t="s">
        <v>1100</v>
      </c>
      <c r="D693" t="s">
        <v>180</v>
      </c>
      <c r="E693">
        <v>51.09</v>
      </c>
    </row>
    <row r="694" spans="1:5" x14ac:dyDescent="0.25">
      <c r="A694">
        <v>5741</v>
      </c>
      <c r="B694" t="str">
        <f t="shared" si="10"/>
        <v>5741U</v>
      </c>
      <c r="C694" t="s">
        <v>1101</v>
      </c>
      <c r="D694" t="s">
        <v>180</v>
      </c>
      <c r="E694">
        <v>45.36</v>
      </c>
    </row>
    <row r="695" spans="1:5" x14ac:dyDescent="0.25">
      <c r="A695">
        <v>5742</v>
      </c>
      <c r="B695" t="str">
        <f t="shared" si="10"/>
        <v>5742U</v>
      </c>
      <c r="C695" t="s">
        <v>1102</v>
      </c>
      <c r="D695" t="s">
        <v>180</v>
      </c>
      <c r="E695">
        <v>34.57</v>
      </c>
    </row>
    <row r="696" spans="1:5" x14ac:dyDescent="0.25">
      <c r="A696">
        <v>5747</v>
      </c>
      <c r="B696" t="str">
        <f t="shared" si="10"/>
        <v>5747U</v>
      </c>
      <c r="C696" t="s">
        <v>1103</v>
      </c>
      <c r="D696" t="s">
        <v>180</v>
      </c>
      <c r="E696">
        <v>198.22</v>
      </c>
    </row>
    <row r="697" spans="1:5" x14ac:dyDescent="0.25">
      <c r="A697">
        <v>5751</v>
      </c>
      <c r="B697" t="str">
        <f t="shared" si="10"/>
        <v>5751U</v>
      </c>
      <c r="C697" t="s">
        <v>1104</v>
      </c>
      <c r="D697" t="s">
        <v>180</v>
      </c>
      <c r="E697">
        <v>27.72</v>
      </c>
    </row>
    <row r="698" spans="1:5" x14ac:dyDescent="0.25">
      <c r="A698">
        <v>5754</v>
      </c>
      <c r="B698" t="str">
        <f t="shared" si="10"/>
        <v>5754U</v>
      </c>
      <c r="C698" t="s">
        <v>1105</v>
      </c>
      <c r="D698" t="s">
        <v>180</v>
      </c>
      <c r="E698">
        <v>30.43</v>
      </c>
    </row>
    <row r="699" spans="1:5" x14ac:dyDescent="0.25">
      <c r="A699">
        <v>5763</v>
      </c>
      <c r="B699" t="str">
        <f t="shared" si="10"/>
        <v>5763U</v>
      </c>
      <c r="C699" t="s">
        <v>1106</v>
      </c>
      <c r="D699" t="s">
        <v>180</v>
      </c>
      <c r="E699">
        <v>44.16</v>
      </c>
    </row>
    <row r="700" spans="1:5" x14ac:dyDescent="0.25">
      <c r="A700">
        <v>5765</v>
      </c>
      <c r="B700" t="str">
        <f t="shared" si="10"/>
        <v>5765U</v>
      </c>
      <c r="C700" t="s">
        <v>1107</v>
      </c>
      <c r="D700" t="s">
        <v>180</v>
      </c>
      <c r="E700">
        <v>4.92</v>
      </c>
    </row>
    <row r="701" spans="1:5" x14ac:dyDescent="0.25">
      <c r="A701">
        <v>5766</v>
      </c>
      <c r="B701" t="str">
        <f t="shared" si="10"/>
        <v>5766U</v>
      </c>
      <c r="C701" t="s">
        <v>1108</v>
      </c>
      <c r="D701" t="s">
        <v>180</v>
      </c>
      <c r="E701">
        <v>2.77</v>
      </c>
    </row>
    <row r="702" spans="1:5" x14ac:dyDescent="0.25">
      <c r="A702">
        <v>5779</v>
      </c>
      <c r="B702" t="str">
        <f t="shared" si="10"/>
        <v>5779U</v>
      </c>
      <c r="C702" t="s">
        <v>1109</v>
      </c>
      <c r="D702" t="s">
        <v>180</v>
      </c>
      <c r="E702">
        <v>67.09</v>
      </c>
    </row>
    <row r="703" spans="1:5" x14ac:dyDescent="0.25">
      <c r="A703">
        <v>5787</v>
      </c>
      <c r="B703" t="str">
        <f t="shared" si="10"/>
        <v>5787U</v>
      </c>
      <c r="C703" t="s">
        <v>1110</v>
      </c>
      <c r="D703" t="s">
        <v>180</v>
      </c>
      <c r="E703">
        <v>88.2</v>
      </c>
    </row>
    <row r="704" spans="1:5" x14ac:dyDescent="0.25">
      <c r="A704">
        <v>5797</v>
      </c>
      <c r="B704" t="str">
        <f t="shared" si="10"/>
        <v>5797U</v>
      </c>
      <c r="C704" t="s">
        <v>1111</v>
      </c>
      <c r="D704" t="s">
        <v>180</v>
      </c>
      <c r="E704">
        <v>4.88</v>
      </c>
    </row>
    <row r="705" spans="1:5" x14ac:dyDescent="0.25">
      <c r="A705">
        <v>5800</v>
      </c>
      <c r="B705" t="str">
        <f t="shared" si="10"/>
        <v>5800U</v>
      </c>
      <c r="C705" t="s">
        <v>1112</v>
      </c>
      <c r="D705" t="s">
        <v>180</v>
      </c>
      <c r="E705">
        <v>0.37</v>
      </c>
    </row>
    <row r="706" spans="1:5" x14ac:dyDescent="0.25">
      <c r="A706">
        <v>7032</v>
      </c>
      <c r="B706" t="str">
        <f t="shared" si="10"/>
        <v>7032U</v>
      </c>
      <c r="C706" t="s">
        <v>1113</v>
      </c>
      <c r="D706" t="s">
        <v>180</v>
      </c>
      <c r="E706">
        <v>5.2</v>
      </c>
    </row>
    <row r="707" spans="1:5" x14ac:dyDescent="0.25">
      <c r="A707">
        <v>7033</v>
      </c>
      <c r="B707" t="str">
        <f t="shared" si="10"/>
        <v>7033U</v>
      </c>
      <c r="C707" t="s">
        <v>1114</v>
      </c>
      <c r="D707" t="s">
        <v>180</v>
      </c>
      <c r="E707">
        <v>0.82</v>
      </c>
    </row>
    <row r="708" spans="1:5" x14ac:dyDescent="0.25">
      <c r="A708">
        <v>7034</v>
      </c>
      <c r="B708" t="str">
        <f t="shared" si="10"/>
        <v>7034U</v>
      </c>
      <c r="C708" t="s">
        <v>1115</v>
      </c>
      <c r="D708" t="s">
        <v>180</v>
      </c>
      <c r="E708">
        <v>4.33</v>
      </c>
    </row>
    <row r="709" spans="1:5" x14ac:dyDescent="0.25">
      <c r="A709">
        <v>7035</v>
      </c>
      <c r="B709" t="str">
        <f t="shared" si="10"/>
        <v>7035U</v>
      </c>
      <c r="C709" t="s">
        <v>1116</v>
      </c>
      <c r="D709" t="s">
        <v>180</v>
      </c>
      <c r="E709">
        <v>321.45</v>
      </c>
    </row>
    <row r="710" spans="1:5" x14ac:dyDescent="0.25">
      <c r="A710">
        <v>7038</v>
      </c>
      <c r="B710" t="str">
        <f t="shared" si="10"/>
        <v>7038U</v>
      </c>
      <c r="C710" t="s">
        <v>1117</v>
      </c>
      <c r="D710" t="s">
        <v>180</v>
      </c>
      <c r="E710">
        <v>46.7</v>
      </c>
    </row>
    <row r="711" spans="1:5" x14ac:dyDescent="0.25">
      <c r="A711">
        <v>7039</v>
      </c>
      <c r="B711" t="str">
        <f t="shared" si="10"/>
        <v>7039U</v>
      </c>
      <c r="C711" t="s">
        <v>1118</v>
      </c>
      <c r="D711" t="s">
        <v>180</v>
      </c>
      <c r="E711">
        <v>6.48</v>
      </c>
    </row>
    <row r="712" spans="1:5" x14ac:dyDescent="0.25">
      <c r="A712">
        <v>7040</v>
      </c>
      <c r="B712" t="str">
        <f t="shared" ref="B712:B775" si="11">A712&amp;"U"</f>
        <v>7040U</v>
      </c>
      <c r="C712" t="s">
        <v>1119</v>
      </c>
      <c r="D712" t="s">
        <v>180</v>
      </c>
      <c r="E712">
        <v>58.44</v>
      </c>
    </row>
    <row r="713" spans="1:5" x14ac:dyDescent="0.25">
      <c r="A713">
        <v>7044</v>
      </c>
      <c r="B713" t="str">
        <f t="shared" si="11"/>
        <v>7044U</v>
      </c>
      <c r="C713" t="s">
        <v>1120</v>
      </c>
      <c r="D713" t="s">
        <v>180</v>
      </c>
      <c r="E713">
        <v>0.37</v>
      </c>
    </row>
    <row r="714" spans="1:5" x14ac:dyDescent="0.25">
      <c r="A714">
        <v>7045</v>
      </c>
      <c r="B714" t="str">
        <f t="shared" si="11"/>
        <v>7045U</v>
      </c>
      <c r="C714" t="s">
        <v>1121</v>
      </c>
      <c r="D714" t="s">
        <v>180</v>
      </c>
      <c r="E714">
        <v>0.04</v>
      </c>
    </row>
    <row r="715" spans="1:5" x14ac:dyDescent="0.25">
      <c r="A715">
        <v>7046</v>
      </c>
      <c r="B715" t="str">
        <f t="shared" si="11"/>
        <v>7046U</v>
      </c>
      <c r="C715" t="s">
        <v>1122</v>
      </c>
      <c r="D715" t="s">
        <v>180</v>
      </c>
      <c r="E715">
        <v>0.4</v>
      </c>
    </row>
    <row r="716" spans="1:5" x14ac:dyDescent="0.25">
      <c r="A716">
        <v>7047</v>
      </c>
      <c r="B716" t="str">
        <f t="shared" si="11"/>
        <v>7047U</v>
      </c>
      <c r="C716" t="s">
        <v>1123</v>
      </c>
      <c r="D716" t="s">
        <v>180</v>
      </c>
      <c r="E716">
        <v>23.5</v>
      </c>
    </row>
    <row r="717" spans="1:5" x14ac:dyDescent="0.25">
      <c r="A717">
        <v>7051</v>
      </c>
      <c r="B717" t="str">
        <f t="shared" si="11"/>
        <v>7051U</v>
      </c>
      <c r="C717" t="s">
        <v>1124</v>
      </c>
      <c r="D717" t="s">
        <v>180</v>
      </c>
      <c r="E717">
        <v>41.42</v>
      </c>
    </row>
    <row r="718" spans="1:5" x14ac:dyDescent="0.25">
      <c r="A718">
        <v>7052</v>
      </c>
      <c r="B718" t="str">
        <f t="shared" si="11"/>
        <v>7052U</v>
      </c>
      <c r="C718" t="s">
        <v>1125</v>
      </c>
      <c r="D718" t="s">
        <v>180</v>
      </c>
      <c r="E718">
        <v>5.75</v>
      </c>
    </row>
    <row r="719" spans="1:5" x14ac:dyDescent="0.25">
      <c r="A719">
        <v>7053</v>
      </c>
      <c r="B719" t="str">
        <f t="shared" si="11"/>
        <v>7053U</v>
      </c>
      <c r="C719" t="s">
        <v>1126</v>
      </c>
      <c r="D719" t="s">
        <v>180</v>
      </c>
      <c r="E719">
        <v>51.83</v>
      </c>
    </row>
    <row r="720" spans="1:5" x14ac:dyDescent="0.25">
      <c r="A720">
        <v>7054</v>
      </c>
      <c r="B720" t="str">
        <f t="shared" si="11"/>
        <v>7054U</v>
      </c>
      <c r="C720" t="s">
        <v>1127</v>
      </c>
      <c r="D720" t="s">
        <v>180</v>
      </c>
      <c r="E720">
        <v>111.9</v>
      </c>
    </row>
    <row r="721" spans="1:5" x14ac:dyDescent="0.25">
      <c r="A721">
        <v>7058</v>
      </c>
      <c r="B721" t="str">
        <f t="shared" si="11"/>
        <v>7058U</v>
      </c>
      <c r="C721" t="s">
        <v>1128</v>
      </c>
      <c r="D721" t="s">
        <v>180</v>
      </c>
      <c r="E721">
        <v>19.420000000000002</v>
      </c>
    </row>
    <row r="722" spans="1:5" x14ac:dyDescent="0.25">
      <c r="A722">
        <v>7059</v>
      </c>
      <c r="B722" t="str">
        <f t="shared" si="11"/>
        <v>7059U</v>
      </c>
      <c r="C722" t="s">
        <v>1129</v>
      </c>
      <c r="D722" t="s">
        <v>180</v>
      </c>
      <c r="E722">
        <v>3.79</v>
      </c>
    </row>
    <row r="723" spans="1:5" x14ac:dyDescent="0.25">
      <c r="A723">
        <v>7060</v>
      </c>
      <c r="B723" t="str">
        <f t="shared" si="11"/>
        <v>7060U</v>
      </c>
      <c r="C723" t="s">
        <v>1130</v>
      </c>
      <c r="D723" t="s">
        <v>180</v>
      </c>
      <c r="E723">
        <v>34.950000000000003</v>
      </c>
    </row>
    <row r="724" spans="1:5" x14ac:dyDescent="0.25">
      <c r="A724">
        <v>7061</v>
      </c>
      <c r="B724" t="str">
        <f t="shared" si="11"/>
        <v>7061U</v>
      </c>
      <c r="C724" t="s">
        <v>1131</v>
      </c>
      <c r="D724" t="s">
        <v>180</v>
      </c>
      <c r="E724">
        <v>102.15</v>
      </c>
    </row>
    <row r="725" spans="1:5" x14ac:dyDescent="0.25">
      <c r="A725">
        <v>7063</v>
      </c>
      <c r="B725" t="str">
        <f t="shared" si="11"/>
        <v>7063U</v>
      </c>
      <c r="C725" t="s">
        <v>1132</v>
      </c>
      <c r="D725" t="s">
        <v>180</v>
      </c>
      <c r="E725">
        <v>19.09</v>
      </c>
    </row>
    <row r="726" spans="1:5" x14ac:dyDescent="0.25">
      <c r="A726">
        <v>7064</v>
      </c>
      <c r="B726" t="str">
        <f t="shared" si="11"/>
        <v>7064U</v>
      </c>
      <c r="C726" t="s">
        <v>1133</v>
      </c>
      <c r="D726" t="s">
        <v>180</v>
      </c>
      <c r="E726">
        <v>2.65</v>
      </c>
    </row>
    <row r="727" spans="1:5" x14ac:dyDescent="0.25">
      <c r="A727">
        <v>7065</v>
      </c>
      <c r="B727" t="str">
        <f t="shared" si="11"/>
        <v>7065U</v>
      </c>
      <c r="C727" t="s">
        <v>1134</v>
      </c>
      <c r="D727" t="s">
        <v>180</v>
      </c>
      <c r="E727">
        <v>20.88</v>
      </c>
    </row>
    <row r="728" spans="1:5" x14ac:dyDescent="0.25">
      <c r="A728">
        <v>7066</v>
      </c>
      <c r="B728" t="str">
        <f t="shared" si="11"/>
        <v>7066U</v>
      </c>
      <c r="C728" t="s">
        <v>1135</v>
      </c>
      <c r="D728" t="s">
        <v>180</v>
      </c>
      <c r="E728">
        <v>121.2</v>
      </c>
    </row>
    <row r="729" spans="1:5" x14ac:dyDescent="0.25">
      <c r="A729">
        <v>53786</v>
      </c>
      <c r="B729" t="str">
        <f t="shared" si="11"/>
        <v>53786U</v>
      </c>
      <c r="C729" t="s">
        <v>1136</v>
      </c>
      <c r="D729" t="s">
        <v>180</v>
      </c>
      <c r="E729">
        <v>63.97</v>
      </c>
    </row>
    <row r="730" spans="1:5" x14ac:dyDescent="0.25">
      <c r="A730">
        <v>53788</v>
      </c>
      <c r="B730" t="str">
        <f t="shared" si="11"/>
        <v>53788U</v>
      </c>
      <c r="C730" t="s">
        <v>1137</v>
      </c>
      <c r="D730" t="s">
        <v>180</v>
      </c>
      <c r="E730">
        <v>71.62</v>
      </c>
    </row>
    <row r="731" spans="1:5" x14ac:dyDescent="0.25">
      <c r="A731">
        <v>53792</v>
      </c>
      <c r="B731" t="str">
        <f t="shared" si="11"/>
        <v>53792U</v>
      </c>
      <c r="C731" t="s">
        <v>1138</v>
      </c>
      <c r="D731" t="s">
        <v>180</v>
      </c>
      <c r="E731">
        <v>126.97</v>
      </c>
    </row>
    <row r="732" spans="1:5" x14ac:dyDescent="0.25">
      <c r="A732">
        <v>53794</v>
      </c>
      <c r="B732" t="str">
        <f t="shared" si="11"/>
        <v>53794U</v>
      </c>
      <c r="C732" t="s">
        <v>1139</v>
      </c>
      <c r="D732" t="s">
        <v>180</v>
      </c>
      <c r="E732">
        <v>35</v>
      </c>
    </row>
    <row r="733" spans="1:5" x14ac:dyDescent="0.25">
      <c r="A733">
        <v>53797</v>
      </c>
      <c r="B733" t="str">
        <f t="shared" si="11"/>
        <v>53797U</v>
      </c>
      <c r="C733" t="s">
        <v>1140</v>
      </c>
      <c r="D733" t="s">
        <v>180</v>
      </c>
      <c r="E733">
        <v>146.02000000000001</v>
      </c>
    </row>
    <row r="734" spans="1:5" x14ac:dyDescent="0.25">
      <c r="A734">
        <v>53804</v>
      </c>
      <c r="B734" t="str">
        <f t="shared" si="11"/>
        <v>53804U</v>
      </c>
      <c r="C734" t="s">
        <v>1141</v>
      </c>
      <c r="D734" t="s">
        <v>180</v>
      </c>
      <c r="E734">
        <v>5.96</v>
      </c>
    </row>
    <row r="735" spans="1:5" x14ac:dyDescent="0.25">
      <c r="A735">
        <v>53806</v>
      </c>
      <c r="B735" t="str">
        <f t="shared" si="11"/>
        <v>53806U</v>
      </c>
      <c r="C735" t="s">
        <v>1142</v>
      </c>
      <c r="D735" t="s">
        <v>180</v>
      </c>
      <c r="E735">
        <v>72.94</v>
      </c>
    </row>
    <row r="736" spans="1:5" x14ac:dyDescent="0.25">
      <c r="A736">
        <v>53810</v>
      </c>
      <c r="B736" t="str">
        <f t="shared" si="11"/>
        <v>53810U</v>
      </c>
      <c r="C736" t="s">
        <v>1143</v>
      </c>
      <c r="D736" t="s">
        <v>180</v>
      </c>
      <c r="E736">
        <v>73.39</v>
      </c>
    </row>
    <row r="737" spans="1:5" x14ac:dyDescent="0.25">
      <c r="A737">
        <v>53814</v>
      </c>
      <c r="B737" t="str">
        <f t="shared" si="11"/>
        <v>53814U</v>
      </c>
      <c r="C737" t="s">
        <v>1144</v>
      </c>
      <c r="D737" t="s">
        <v>180</v>
      </c>
      <c r="E737">
        <v>240.39</v>
      </c>
    </row>
    <row r="738" spans="1:5" x14ac:dyDescent="0.25">
      <c r="A738">
        <v>53817</v>
      </c>
      <c r="B738" t="str">
        <f t="shared" si="11"/>
        <v>53817U</v>
      </c>
      <c r="C738" t="s">
        <v>1145</v>
      </c>
      <c r="D738" t="s">
        <v>180</v>
      </c>
      <c r="E738">
        <v>78.3</v>
      </c>
    </row>
    <row r="739" spans="1:5" x14ac:dyDescent="0.25">
      <c r="A739">
        <v>53818</v>
      </c>
      <c r="B739" t="str">
        <f t="shared" si="11"/>
        <v>53818U</v>
      </c>
      <c r="C739" t="s">
        <v>1146</v>
      </c>
      <c r="D739" t="s">
        <v>180</v>
      </c>
      <c r="E739">
        <v>9.02</v>
      </c>
    </row>
    <row r="740" spans="1:5" x14ac:dyDescent="0.25">
      <c r="A740">
        <v>53827</v>
      </c>
      <c r="B740" t="str">
        <f t="shared" si="11"/>
        <v>53827U</v>
      </c>
      <c r="C740" t="s">
        <v>1147</v>
      </c>
      <c r="D740" t="s">
        <v>180</v>
      </c>
      <c r="E740">
        <v>142.94999999999999</v>
      </c>
    </row>
    <row r="741" spans="1:5" x14ac:dyDescent="0.25">
      <c r="A741">
        <v>53829</v>
      </c>
      <c r="B741" t="str">
        <f t="shared" si="11"/>
        <v>53829U</v>
      </c>
      <c r="C741" t="s">
        <v>1148</v>
      </c>
      <c r="D741" t="s">
        <v>180</v>
      </c>
      <c r="E741">
        <v>146.02000000000001</v>
      </c>
    </row>
    <row r="742" spans="1:5" x14ac:dyDescent="0.25">
      <c r="A742">
        <v>53831</v>
      </c>
      <c r="B742" t="str">
        <f t="shared" si="11"/>
        <v>53831U</v>
      </c>
      <c r="C742" t="s">
        <v>1149</v>
      </c>
      <c r="D742" t="s">
        <v>180</v>
      </c>
      <c r="E742">
        <v>241.2</v>
      </c>
    </row>
    <row r="743" spans="1:5" x14ac:dyDescent="0.25">
      <c r="A743">
        <v>53840</v>
      </c>
      <c r="B743" t="str">
        <f t="shared" si="11"/>
        <v>53840U</v>
      </c>
      <c r="C743" t="s">
        <v>1150</v>
      </c>
      <c r="D743" t="s">
        <v>180</v>
      </c>
      <c r="E743">
        <v>3.23</v>
      </c>
    </row>
    <row r="744" spans="1:5" x14ac:dyDescent="0.25">
      <c r="A744">
        <v>53841</v>
      </c>
      <c r="B744" t="str">
        <f t="shared" si="11"/>
        <v>53841U</v>
      </c>
      <c r="C744" t="s">
        <v>1151</v>
      </c>
      <c r="D744" t="s">
        <v>180</v>
      </c>
      <c r="E744">
        <v>2.2400000000000002</v>
      </c>
    </row>
    <row r="745" spans="1:5" x14ac:dyDescent="0.25">
      <c r="A745">
        <v>53849</v>
      </c>
      <c r="B745" t="str">
        <f t="shared" si="11"/>
        <v>53849U</v>
      </c>
      <c r="C745" t="s">
        <v>1152</v>
      </c>
      <c r="D745" t="s">
        <v>180</v>
      </c>
      <c r="E745">
        <v>104.92</v>
      </c>
    </row>
    <row r="746" spans="1:5" x14ac:dyDescent="0.25">
      <c r="A746">
        <v>53857</v>
      </c>
      <c r="B746" t="str">
        <f t="shared" si="11"/>
        <v>53857U</v>
      </c>
      <c r="C746" t="s">
        <v>1153</v>
      </c>
      <c r="D746" t="s">
        <v>180</v>
      </c>
      <c r="E746">
        <v>61.5</v>
      </c>
    </row>
    <row r="747" spans="1:5" x14ac:dyDescent="0.25">
      <c r="A747">
        <v>53858</v>
      </c>
      <c r="B747" t="str">
        <f t="shared" si="11"/>
        <v>53858U</v>
      </c>
      <c r="C747" t="s">
        <v>1154</v>
      </c>
      <c r="D747" t="s">
        <v>180</v>
      </c>
      <c r="E747">
        <v>57.3</v>
      </c>
    </row>
    <row r="748" spans="1:5" x14ac:dyDescent="0.25">
      <c r="A748">
        <v>53861</v>
      </c>
      <c r="B748" t="str">
        <f t="shared" si="11"/>
        <v>53861U</v>
      </c>
      <c r="C748" t="s">
        <v>1155</v>
      </c>
      <c r="D748" t="s">
        <v>180</v>
      </c>
      <c r="E748">
        <v>59.69</v>
      </c>
    </row>
    <row r="749" spans="1:5" x14ac:dyDescent="0.25">
      <c r="A749">
        <v>53863</v>
      </c>
      <c r="B749" t="str">
        <f t="shared" si="11"/>
        <v>53863U</v>
      </c>
      <c r="C749" t="s">
        <v>1156</v>
      </c>
      <c r="D749" t="s">
        <v>180</v>
      </c>
      <c r="E749">
        <v>1.51</v>
      </c>
    </row>
    <row r="750" spans="1:5" x14ac:dyDescent="0.25">
      <c r="A750">
        <v>53865</v>
      </c>
      <c r="B750" t="str">
        <f t="shared" si="11"/>
        <v>53865U</v>
      </c>
      <c r="C750" t="s">
        <v>1157</v>
      </c>
      <c r="D750" t="s">
        <v>180</v>
      </c>
      <c r="E750">
        <v>59.1</v>
      </c>
    </row>
    <row r="751" spans="1:5" x14ac:dyDescent="0.25">
      <c r="A751">
        <v>53866</v>
      </c>
      <c r="B751" t="str">
        <f t="shared" si="11"/>
        <v>53866U</v>
      </c>
      <c r="C751" t="s">
        <v>1158</v>
      </c>
      <c r="D751" t="s">
        <v>180</v>
      </c>
      <c r="E751">
        <v>1.78</v>
      </c>
    </row>
    <row r="752" spans="1:5" x14ac:dyDescent="0.25">
      <c r="A752">
        <v>53882</v>
      </c>
      <c r="B752" t="str">
        <f t="shared" si="11"/>
        <v>53882U</v>
      </c>
      <c r="C752" t="s">
        <v>1159</v>
      </c>
      <c r="D752" t="s">
        <v>180</v>
      </c>
      <c r="E752">
        <v>31.66</v>
      </c>
    </row>
    <row r="753" spans="1:5" x14ac:dyDescent="0.25">
      <c r="A753">
        <v>55263</v>
      </c>
      <c r="B753" t="str">
        <f t="shared" si="11"/>
        <v>55263U</v>
      </c>
      <c r="C753" t="s">
        <v>1160</v>
      </c>
      <c r="D753" t="s">
        <v>180</v>
      </c>
      <c r="E753">
        <v>80.77</v>
      </c>
    </row>
    <row r="754" spans="1:5" x14ac:dyDescent="0.25">
      <c r="A754">
        <v>73303</v>
      </c>
      <c r="B754" t="str">
        <f t="shared" si="11"/>
        <v>73303U</v>
      </c>
      <c r="C754" t="s">
        <v>1161</v>
      </c>
      <c r="D754" t="s">
        <v>180</v>
      </c>
      <c r="E754">
        <v>6</v>
      </c>
    </row>
    <row r="755" spans="1:5" x14ac:dyDescent="0.25">
      <c r="A755">
        <v>73307</v>
      </c>
      <c r="B755" t="str">
        <f t="shared" si="11"/>
        <v>73307U</v>
      </c>
      <c r="C755" t="s">
        <v>1162</v>
      </c>
      <c r="D755" t="s">
        <v>180</v>
      </c>
      <c r="E755">
        <v>5.35</v>
      </c>
    </row>
    <row r="756" spans="1:5" x14ac:dyDescent="0.25">
      <c r="A756">
        <v>73309</v>
      </c>
      <c r="B756" t="str">
        <f t="shared" si="11"/>
        <v>73309U</v>
      </c>
      <c r="C756" t="s">
        <v>1163</v>
      </c>
      <c r="D756" t="s">
        <v>180</v>
      </c>
      <c r="E756">
        <v>31.06</v>
      </c>
    </row>
    <row r="757" spans="1:5" x14ac:dyDescent="0.25">
      <c r="A757">
        <v>73311</v>
      </c>
      <c r="B757" t="str">
        <f t="shared" si="11"/>
        <v>73311U</v>
      </c>
      <c r="C757" t="s">
        <v>1164</v>
      </c>
      <c r="D757" t="s">
        <v>180</v>
      </c>
      <c r="E757">
        <v>223.27</v>
      </c>
    </row>
    <row r="758" spans="1:5" x14ac:dyDescent="0.25">
      <c r="A758">
        <v>73313</v>
      </c>
      <c r="B758" t="str">
        <f t="shared" si="11"/>
        <v>73313U</v>
      </c>
      <c r="C758" t="s">
        <v>1165</v>
      </c>
      <c r="D758" t="s">
        <v>180</v>
      </c>
      <c r="E758">
        <v>4.3099999999999996</v>
      </c>
    </row>
    <row r="759" spans="1:5" x14ac:dyDescent="0.25">
      <c r="A759">
        <v>73315</v>
      </c>
      <c r="B759" t="str">
        <f t="shared" si="11"/>
        <v>73315U</v>
      </c>
      <c r="C759" t="s">
        <v>1166</v>
      </c>
      <c r="D759" t="s">
        <v>180</v>
      </c>
      <c r="E759">
        <v>71.62</v>
      </c>
    </row>
    <row r="760" spans="1:5" x14ac:dyDescent="0.25">
      <c r="A760">
        <v>73335</v>
      </c>
      <c r="B760" t="str">
        <f t="shared" si="11"/>
        <v>73335U</v>
      </c>
      <c r="C760" t="s">
        <v>1167</v>
      </c>
      <c r="D760" t="s">
        <v>180</v>
      </c>
      <c r="E760">
        <v>29.54</v>
      </c>
    </row>
    <row r="761" spans="1:5" x14ac:dyDescent="0.25">
      <c r="A761">
        <v>73340</v>
      </c>
      <c r="B761" t="str">
        <f t="shared" si="11"/>
        <v>73340U</v>
      </c>
      <c r="C761" t="s">
        <v>1168</v>
      </c>
      <c r="D761" t="s">
        <v>180</v>
      </c>
      <c r="E761">
        <v>102.15</v>
      </c>
    </row>
    <row r="762" spans="1:5" x14ac:dyDescent="0.25">
      <c r="A762">
        <v>83361</v>
      </c>
      <c r="B762" t="str">
        <f t="shared" si="11"/>
        <v>83361U</v>
      </c>
      <c r="C762" t="s">
        <v>1169</v>
      </c>
      <c r="D762" t="s">
        <v>180</v>
      </c>
      <c r="E762">
        <v>38.11</v>
      </c>
    </row>
    <row r="763" spans="1:5" x14ac:dyDescent="0.25">
      <c r="A763">
        <v>83761</v>
      </c>
      <c r="B763" t="str">
        <f t="shared" si="11"/>
        <v>83761U</v>
      </c>
      <c r="C763" t="s">
        <v>1170</v>
      </c>
      <c r="D763" t="s">
        <v>180</v>
      </c>
      <c r="E763">
        <v>7.99</v>
      </c>
    </row>
    <row r="764" spans="1:5" x14ac:dyDescent="0.25">
      <c r="A764">
        <v>83762</v>
      </c>
      <c r="B764" t="str">
        <f t="shared" si="11"/>
        <v>83762U</v>
      </c>
      <c r="C764" t="s">
        <v>1171</v>
      </c>
      <c r="D764" t="s">
        <v>180</v>
      </c>
      <c r="E764">
        <v>7.13</v>
      </c>
    </row>
    <row r="765" spans="1:5" x14ac:dyDescent="0.25">
      <c r="A765">
        <v>83763</v>
      </c>
      <c r="B765" t="str">
        <f t="shared" si="11"/>
        <v>83763U</v>
      </c>
      <c r="C765" t="s">
        <v>1172</v>
      </c>
      <c r="D765" t="s">
        <v>180</v>
      </c>
      <c r="E765">
        <v>62.92</v>
      </c>
    </row>
    <row r="766" spans="1:5" x14ac:dyDescent="0.25">
      <c r="A766">
        <v>83764</v>
      </c>
      <c r="B766" t="str">
        <f t="shared" si="11"/>
        <v>83764U</v>
      </c>
      <c r="C766" t="s">
        <v>1173</v>
      </c>
      <c r="D766" t="s">
        <v>180</v>
      </c>
      <c r="E766">
        <v>1.43</v>
      </c>
    </row>
    <row r="767" spans="1:5" x14ac:dyDescent="0.25">
      <c r="A767">
        <v>87026</v>
      </c>
      <c r="B767" t="str">
        <f t="shared" si="11"/>
        <v>87026U</v>
      </c>
      <c r="C767" t="s">
        <v>1174</v>
      </c>
      <c r="D767" t="s">
        <v>180</v>
      </c>
      <c r="E767">
        <v>0.45</v>
      </c>
    </row>
    <row r="768" spans="1:5" x14ac:dyDescent="0.25">
      <c r="A768">
        <v>87441</v>
      </c>
      <c r="B768" t="str">
        <f t="shared" si="11"/>
        <v>87441U</v>
      </c>
      <c r="C768" t="s">
        <v>1175</v>
      </c>
      <c r="D768" t="s">
        <v>180</v>
      </c>
      <c r="E768">
        <v>0.43</v>
      </c>
    </row>
    <row r="769" spans="1:5" x14ac:dyDescent="0.25">
      <c r="A769">
        <v>87442</v>
      </c>
      <c r="B769" t="str">
        <f t="shared" si="11"/>
        <v>87442U</v>
      </c>
      <c r="C769" t="s">
        <v>1176</v>
      </c>
      <c r="D769" t="s">
        <v>180</v>
      </c>
      <c r="E769">
        <v>0.05</v>
      </c>
    </row>
    <row r="770" spans="1:5" x14ac:dyDescent="0.25">
      <c r="A770">
        <v>87443</v>
      </c>
      <c r="B770" t="str">
        <f t="shared" si="11"/>
        <v>87443U</v>
      </c>
      <c r="C770" t="s">
        <v>1177</v>
      </c>
      <c r="D770" t="s">
        <v>180</v>
      </c>
      <c r="E770">
        <v>0.54</v>
      </c>
    </row>
    <row r="771" spans="1:5" x14ac:dyDescent="0.25">
      <c r="A771">
        <v>87444</v>
      </c>
      <c r="B771" t="str">
        <f t="shared" si="11"/>
        <v>87444U</v>
      </c>
      <c r="C771" t="s">
        <v>1178</v>
      </c>
      <c r="D771" t="s">
        <v>180</v>
      </c>
      <c r="E771">
        <v>5.25</v>
      </c>
    </row>
    <row r="772" spans="1:5" x14ac:dyDescent="0.25">
      <c r="A772">
        <v>88387</v>
      </c>
      <c r="B772" t="str">
        <f t="shared" si="11"/>
        <v>88387U</v>
      </c>
      <c r="C772" t="s">
        <v>1179</v>
      </c>
      <c r="D772" t="s">
        <v>180</v>
      </c>
      <c r="E772">
        <v>0.84</v>
      </c>
    </row>
    <row r="773" spans="1:5" x14ac:dyDescent="0.25">
      <c r="A773">
        <v>88389</v>
      </c>
      <c r="B773" t="str">
        <f t="shared" si="11"/>
        <v>88389U</v>
      </c>
      <c r="C773" t="s">
        <v>1180</v>
      </c>
      <c r="D773" t="s">
        <v>180</v>
      </c>
      <c r="E773">
        <v>0.1</v>
      </c>
    </row>
    <row r="774" spans="1:5" x14ac:dyDescent="0.25">
      <c r="A774">
        <v>88390</v>
      </c>
      <c r="B774" t="str">
        <f t="shared" si="11"/>
        <v>88390U</v>
      </c>
      <c r="C774" t="s">
        <v>1181</v>
      </c>
      <c r="D774" t="s">
        <v>180</v>
      </c>
      <c r="E774">
        <v>0.92</v>
      </c>
    </row>
    <row r="775" spans="1:5" x14ac:dyDescent="0.25">
      <c r="A775">
        <v>88391</v>
      </c>
      <c r="B775" t="str">
        <f t="shared" si="11"/>
        <v>88391U</v>
      </c>
      <c r="C775" t="s">
        <v>1182</v>
      </c>
      <c r="D775" t="s">
        <v>180</v>
      </c>
      <c r="E775">
        <v>2.91</v>
      </c>
    </row>
    <row r="776" spans="1:5" x14ac:dyDescent="0.25">
      <c r="A776">
        <v>88394</v>
      </c>
      <c r="B776" t="str">
        <f t="shared" ref="B776:B839" si="12">A776&amp;"U"</f>
        <v>88394U</v>
      </c>
      <c r="C776" t="s">
        <v>1183</v>
      </c>
      <c r="D776" t="s">
        <v>180</v>
      </c>
      <c r="E776">
        <v>1</v>
      </c>
    </row>
    <row r="777" spans="1:5" x14ac:dyDescent="0.25">
      <c r="A777">
        <v>88395</v>
      </c>
      <c r="B777" t="str">
        <f t="shared" si="12"/>
        <v>88395U</v>
      </c>
      <c r="C777" t="s">
        <v>1184</v>
      </c>
      <c r="D777" t="s">
        <v>180</v>
      </c>
      <c r="E777">
        <v>0.11</v>
      </c>
    </row>
    <row r="778" spans="1:5" x14ac:dyDescent="0.25">
      <c r="A778">
        <v>88396</v>
      </c>
      <c r="B778" t="str">
        <f t="shared" si="12"/>
        <v>88396U</v>
      </c>
      <c r="C778" t="s">
        <v>1185</v>
      </c>
      <c r="D778" t="s">
        <v>180</v>
      </c>
      <c r="E778">
        <v>1.1000000000000001</v>
      </c>
    </row>
    <row r="779" spans="1:5" x14ac:dyDescent="0.25">
      <c r="A779">
        <v>88397</v>
      </c>
      <c r="B779" t="str">
        <f t="shared" si="12"/>
        <v>88397U</v>
      </c>
      <c r="C779" t="s">
        <v>1186</v>
      </c>
      <c r="D779" t="s">
        <v>180</v>
      </c>
      <c r="E779">
        <v>4.3600000000000003</v>
      </c>
    </row>
    <row r="780" spans="1:5" x14ac:dyDescent="0.25">
      <c r="A780">
        <v>88400</v>
      </c>
      <c r="B780" t="str">
        <f t="shared" si="12"/>
        <v>88400U</v>
      </c>
      <c r="C780" t="s">
        <v>1187</v>
      </c>
      <c r="D780" t="s">
        <v>180</v>
      </c>
      <c r="E780">
        <v>0.8</v>
      </c>
    </row>
    <row r="781" spans="1:5" x14ac:dyDescent="0.25">
      <c r="A781">
        <v>88401</v>
      </c>
      <c r="B781" t="str">
        <f t="shared" si="12"/>
        <v>88401U</v>
      </c>
      <c r="C781" t="s">
        <v>1188</v>
      </c>
      <c r="D781" t="s">
        <v>180</v>
      </c>
      <c r="E781">
        <v>0.09</v>
      </c>
    </row>
    <row r="782" spans="1:5" x14ac:dyDescent="0.25">
      <c r="A782">
        <v>88402</v>
      </c>
      <c r="B782" t="str">
        <f t="shared" si="12"/>
        <v>88402U</v>
      </c>
      <c r="C782" t="s">
        <v>1189</v>
      </c>
      <c r="D782" t="s">
        <v>180</v>
      </c>
      <c r="E782">
        <v>0.87</v>
      </c>
    </row>
    <row r="783" spans="1:5" x14ac:dyDescent="0.25">
      <c r="A783">
        <v>88403</v>
      </c>
      <c r="B783" t="str">
        <f t="shared" si="12"/>
        <v>88403U</v>
      </c>
      <c r="C783" t="s">
        <v>1190</v>
      </c>
      <c r="D783" t="s">
        <v>180</v>
      </c>
      <c r="E783">
        <v>1.74</v>
      </c>
    </row>
    <row r="784" spans="1:5" x14ac:dyDescent="0.25">
      <c r="A784">
        <v>88419</v>
      </c>
      <c r="B784" t="str">
        <f t="shared" si="12"/>
        <v>88419U</v>
      </c>
      <c r="C784" t="s">
        <v>1191</v>
      </c>
      <c r="D784" t="s">
        <v>180</v>
      </c>
      <c r="E784">
        <v>5.21</v>
      </c>
    </row>
    <row r="785" spans="1:5" x14ac:dyDescent="0.25">
      <c r="A785">
        <v>88422</v>
      </c>
      <c r="B785" t="str">
        <f t="shared" si="12"/>
        <v>88422U</v>
      </c>
      <c r="C785" t="s">
        <v>1192</v>
      </c>
      <c r="D785" t="s">
        <v>180</v>
      </c>
      <c r="E785">
        <v>0.61</v>
      </c>
    </row>
    <row r="786" spans="1:5" x14ac:dyDescent="0.25">
      <c r="A786">
        <v>88425</v>
      </c>
      <c r="B786" t="str">
        <f t="shared" si="12"/>
        <v>88425U</v>
      </c>
      <c r="C786" t="s">
        <v>1193</v>
      </c>
      <c r="D786" t="s">
        <v>180</v>
      </c>
      <c r="E786">
        <v>6.52</v>
      </c>
    </row>
    <row r="787" spans="1:5" x14ac:dyDescent="0.25">
      <c r="A787">
        <v>88427</v>
      </c>
      <c r="B787" t="str">
        <f t="shared" si="12"/>
        <v>88427U</v>
      </c>
      <c r="C787" t="s">
        <v>1194</v>
      </c>
      <c r="D787" t="s">
        <v>180</v>
      </c>
      <c r="E787">
        <v>0.98</v>
      </c>
    </row>
    <row r="788" spans="1:5" x14ac:dyDescent="0.25">
      <c r="A788">
        <v>88434</v>
      </c>
      <c r="B788" t="str">
        <f t="shared" si="12"/>
        <v>88434U</v>
      </c>
      <c r="C788" t="s">
        <v>1195</v>
      </c>
      <c r="D788" t="s">
        <v>180</v>
      </c>
      <c r="E788">
        <v>6.91</v>
      </c>
    </row>
    <row r="789" spans="1:5" x14ac:dyDescent="0.25">
      <c r="A789">
        <v>88435</v>
      </c>
      <c r="B789" t="str">
        <f t="shared" si="12"/>
        <v>88435U</v>
      </c>
      <c r="C789" t="s">
        <v>1196</v>
      </c>
      <c r="D789" t="s">
        <v>180</v>
      </c>
      <c r="E789">
        <v>0.82</v>
      </c>
    </row>
    <row r="790" spans="1:5" x14ac:dyDescent="0.25">
      <c r="A790">
        <v>88436</v>
      </c>
      <c r="B790" t="str">
        <f t="shared" si="12"/>
        <v>88436U</v>
      </c>
      <c r="C790" t="s">
        <v>1197</v>
      </c>
      <c r="D790" t="s">
        <v>180</v>
      </c>
      <c r="E790">
        <v>8.64</v>
      </c>
    </row>
    <row r="791" spans="1:5" x14ac:dyDescent="0.25">
      <c r="A791">
        <v>88437</v>
      </c>
      <c r="B791" t="str">
        <f t="shared" si="12"/>
        <v>88437U</v>
      </c>
      <c r="C791" t="s">
        <v>1198</v>
      </c>
      <c r="D791" t="s">
        <v>180</v>
      </c>
      <c r="E791">
        <v>0.98</v>
      </c>
    </row>
    <row r="792" spans="1:5" x14ac:dyDescent="0.25">
      <c r="A792">
        <v>88569</v>
      </c>
      <c r="B792" t="str">
        <f t="shared" si="12"/>
        <v>88569U</v>
      </c>
      <c r="C792" t="s">
        <v>1199</v>
      </c>
      <c r="D792" t="s">
        <v>180</v>
      </c>
      <c r="E792">
        <v>4.2</v>
      </c>
    </row>
    <row r="793" spans="1:5" x14ac:dyDescent="0.25">
      <c r="A793">
        <v>88570</v>
      </c>
      <c r="B793" t="str">
        <f t="shared" si="12"/>
        <v>88570U</v>
      </c>
      <c r="C793" t="s">
        <v>1200</v>
      </c>
      <c r="D793" t="s">
        <v>180</v>
      </c>
      <c r="E793">
        <v>0.7</v>
      </c>
    </row>
    <row r="794" spans="1:5" x14ac:dyDescent="0.25">
      <c r="A794">
        <v>88826</v>
      </c>
      <c r="B794" t="str">
        <f t="shared" si="12"/>
        <v>88826U</v>
      </c>
      <c r="C794" t="s">
        <v>1201</v>
      </c>
      <c r="D794" t="s">
        <v>180</v>
      </c>
      <c r="E794">
        <v>0.32</v>
      </c>
    </row>
    <row r="795" spans="1:5" x14ac:dyDescent="0.25">
      <c r="A795">
        <v>88827</v>
      </c>
      <c r="B795" t="str">
        <f t="shared" si="12"/>
        <v>88827U</v>
      </c>
      <c r="C795" t="s">
        <v>1202</v>
      </c>
      <c r="D795" t="s">
        <v>180</v>
      </c>
      <c r="E795">
        <v>0.03</v>
      </c>
    </row>
    <row r="796" spans="1:5" x14ac:dyDescent="0.25">
      <c r="A796">
        <v>88828</v>
      </c>
      <c r="B796" t="str">
        <f t="shared" si="12"/>
        <v>88828U</v>
      </c>
      <c r="C796" t="s">
        <v>1203</v>
      </c>
      <c r="D796" t="s">
        <v>180</v>
      </c>
      <c r="E796">
        <v>0.35</v>
      </c>
    </row>
    <row r="797" spans="1:5" x14ac:dyDescent="0.25">
      <c r="A797">
        <v>88829</v>
      </c>
      <c r="B797" t="str">
        <f t="shared" si="12"/>
        <v>88829U</v>
      </c>
      <c r="C797" t="s">
        <v>1204</v>
      </c>
      <c r="D797" t="s">
        <v>180</v>
      </c>
      <c r="E797">
        <v>1.1599999999999999</v>
      </c>
    </row>
    <row r="798" spans="1:5" x14ac:dyDescent="0.25">
      <c r="A798">
        <v>88832</v>
      </c>
      <c r="B798" t="str">
        <f t="shared" si="12"/>
        <v>88832U</v>
      </c>
      <c r="C798" t="s">
        <v>1205</v>
      </c>
      <c r="D798" t="s">
        <v>180</v>
      </c>
      <c r="E798">
        <v>45.41</v>
      </c>
    </row>
    <row r="799" spans="1:5" x14ac:dyDescent="0.25">
      <c r="A799">
        <v>88834</v>
      </c>
      <c r="B799" t="str">
        <f t="shared" si="12"/>
        <v>88834U</v>
      </c>
      <c r="C799" t="s">
        <v>1206</v>
      </c>
      <c r="D799" t="s">
        <v>180</v>
      </c>
      <c r="E799">
        <v>6.16</v>
      </c>
    </row>
    <row r="800" spans="1:5" x14ac:dyDescent="0.25">
      <c r="A800">
        <v>88835</v>
      </c>
      <c r="B800" t="str">
        <f t="shared" si="12"/>
        <v>88835U</v>
      </c>
      <c r="C800" t="s">
        <v>1207</v>
      </c>
      <c r="D800" t="s">
        <v>180</v>
      </c>
      <c r="E800">
        <v>56.77</v>
      </c>
    </row>
    <row r="801" spans="1:5" x14ac:dyDescent="0.25">
      <c r="A801">
        <v>88836</v>
      </c>
      <c r="B801" t="str">
        <f t="shared" si="12"/>
        <v>88836U</v>
      </c>
      <c r="C801" t="s">
        <v>1208</v>
      </c>
      <c r="D801" t="s">
        <v>180</v>
      </c>
      <c r="E801">
        <v>80.02</v>
      </c>
    </row>
    <row r="802" spans="1:5" x14ac:dyDescent="0.25">
      <c r="A802">
        <v>88839</v>
      </c>
      <c r="B802" t="str">
        <f t="shared" si="12"/>
        <v>88839U</v>
      </c>
      <c r="C802" t="s">
        <v>1209</v>
      </c>
      <c r="D802" t="s">
        <v>180</v>
      </c>
      <c r="E802">
        <v>33.14</v>
      </c>
    </row>
    <row r="803" spans="1:5" x14ac:dyDescent="0.25">
      <c r="A803">
        <v>88840</v>
      </c>
      <c r="B803" t="str">
        <f t="shared" si="12"/>
        <v>88840U</v>
      </c>
      <c r="C803" t="s">
        <v>1210</v>
      </c>
      <c r="D803" t="s">
        <v>180</v>
      </c>
      <c r="E803">
        <v>7.45</v>
      </c>
    </row>
    <row r="804" spans="1:5" x14ac:dyDescent="0.25">
      <c r="A804">
        <v>88841</v>
      </c>
      <c r="B804" t="str">
        <f t="shared" si="12"/>
        <v>88841U</v>
      </c>
      <c r="C804" t="s">
        <v>1211</v>
      </c>
      <c r="D804" t="s">
        <v>180</v>
      </c>
      <c r="E804">
        <v>59.25</v>
      </c>
    </row>
    <row r="805" spans="1:5" x14ac:dyDescent="0.25">
      <c r="A805">
        <v>88842</v>
      </c>
      <c r="B805" t="str">
        <f t="shared" si="12"/>
        <v>88842U</v>
      </c>
      <c r="C805" t="s">
        <v>1212</v>
      </c>
      <c r="D805" t="s">
        <v>180</v>
      </c>
      <c r="E805">
        <v>97.95</v>
      </c>
    </row>
    <row r="806" spans="1:5" x14ac:dyDescent="0.25">
      <c r="A806">
        <v>88847</v>
      </c>
      <c r="B806" t="str">
        <f t="shared" si="12"/>
        <v>88847U</v>
      </c>
      <c r="C806" t="s">
        <v>1213</v>
      </c>
      <c r="D806" t="s">
        <v>180</v>
      </c>
      <c r="E806">
        <v>24.19</v>
      </c>
    </row>
    <row r="807" spans="1:5" x14ac:dyDescent="0.25">
      <c r="A807">
        <v>88848</v>
      </c>
      <c r="B807" t="str">
        <f t="shared" si="12"/>
        <v>88848U</v>
      </c>
      <c r="C807" t="s">
        <v>1214</v>
      </c>
      <c r="D807" t="s">
        <v>180</v>
      </c>
      <c r="E807">
        <v>5.07</v>
      </c>
    </row>
    <row r="808" spans="1:5" x14ac:dyDescent="0.25">
      <c r="A808">
        <v>88853</v>
      </c>
      <c r="B808" t="str">
        <f t="shared" si="12"/>
        <v>88853U</v>
      </c>
      <c r="C808" t="s">
        <v>1215</v>
      </c>
      <c r="D808" t="s">
        <v>180</v>
      </c>
      <c r="E808">
        <v>0.3</v>
      </c>
    </row>
    <row r="809" spans="1:5" x14ac:dyDescent="0.25">
      <c r="A809">
        <v>88854</v>
      </c>
      <c r="B809" t="str">
        <f t="shared" si="12"/>
        <v>88854U</v>
      </c>
      <c r="C809" t="s">
        <v>1216</v>
      </c>
      <c r="D809" t="s">
        <v>180</v>
      </c>
      <c r="E809">
        <v>0.03</v>
      </c>
    </row>
    <row r="810" spans="1:5" x14ac:dyDescent="0.25">
      <c r="A810">
        <v>88855</v>
      </c>
      <c r="B810" t="str">
        <f t="shared" si="12"/>
        <v>88855U</v>
      </c>
      <c r="C810" t="s">
        <v>1217</v>
      </c>
      <c r="D810" t="s">
        <v>180</v>
      </c>
      <c r="E810">
        <v>4.13</v>
      </c>
    </row>
    <row r="811" spans="1:5" x14ac:dyDescent="0.25">
      <c r="A811">
        <v>88856</v>
      </c>
      <c r="B811" t="str">
        <f t="shared" si="12"/>
        <v>88856U</v>
      </c>
      <c r="C811" t="s">
        <v>1218</v>
      </c>
      <c r="D811" t="s">
        <v>180</v>
      </c>
      <c r="E811">
        <v>0.56999999999999995</v>
      </c>
    </row>
    <row r="812" spans="1:5" x14ac:dyDescent="0.25">
      <c r="A812">
        <v>88857</v>
      </c>
      <c r="B812" t="str">
        <f t="shared" si="12"/>
        <v>88857U</v>
      </c>
      <c r="C812" t="s">
        <v>1219</v>
      </c>
      <c r="D812" t="s">
        <v>180</v>
      </c>
      <c r="E812">
        <v>24.23</v>
      </c>
    </row>
    <row r="813" spans="1:5" x14ac:dyDescent="0.25">
      <c r="A813">
        <v>88858</v>
      </c>
      <c r="B813" t="str">
        <f t="shared" si="12"/>
        <v>88858U</v>
      </c>
      <c r="C813" t="s">
        <v>1220</v>
      </c>
      <c r="D813" t="s">
        <v>180</v>
      </c>
      <c r="E813">
        <v>3.28</v>
      </c>
    </row>
    <row r="814" spans="1:5" x14ac:dyDescent="0.25">
      <c r="A814">
        <v>88859</v>
      </c>
      <c r="B814" t="str">
        <f t="shared" si="12"/>
        <v>88859U</v>
      </c>
      <c r="C814" t="s">
        <v>1221</v>
      </c>
      <c r="D814" t="s">
        <v>180</v>
      </c>
      <c r="E814">
        <v>21.55</v>
      </c>
    </row>
    <row r="815" spans="1:5" x14ac:dyDescent="0.25">
      <c r="A815">
        <v>88860</v>
      </c>
      <c r="B815" t="str">
        <f t="shared" si="12"/>
        <v>88860U</v>
      </c>
      <c r="C815" t="s">
        <v>1222</v>
      </c>
      <c r="D815" t="s">
        <v>180</v>
      </c>
      <c r="E815">
        <v>2.92</v>
      </c>
    </row>
    <row r="816" spans="1:5" x14ac:dyDescent="0.25">
      <c r="A816">
        <v>88900</v>
      </c>
      <c r="B816" t="str">
        <f t="shared" si="12"/>
        <v>88900U</v>
      </c>
      <c r="C816" t="s">
        <v>1223</v>
      </c>
      <c r="D816" t="s">
        <v>180</v>
      </c>
      <c r="E816">
        <v>52.95</v>
      </c>
    </row>
    <row r="817" spans="1:5" x14ac:dyDescent="0.25">
      <c r="A817">
        <v>88902</v>
      </c>
      <c r="B817" t="str">
        <f t="shared" si="12"/>
        <v>88902U</v>
      </c>
      <c r="C817" t="s">
        <v>1224</v>
      </c>
      <c r="D817" t="s">
        <v>180</v>
      </c>
      <c r="E817">
        <v>7.18</v>
      </c>
    </row>
    <row r="818" spans="1:5" x14ac:dyDescent="0.25">
      <c r="A818">
        <v>88903</v>
      </c>
      <c r="B818" t="str">
        <f t="shared" si="12"/>
        <v>88903U</v>
      </c>
      <c r="C818" t="s">
        <v>1225</v>
      </c>
      <c r="D818" t="s">
        <v>180</v>
      </c>
      <c r="E818">
        <v>66.19</v>
      </c>
    </row>
    <row r="819" spans="1:5" x14ac:dyDescent="0.25">
      <c r="A819">
        <v>88904</v>
      </c>
      <c r="B819" t="str">
        <f t="shared" si="12"/>
        <v>88904U</v>
      </c>
      <c r="C819" t="s">
        <v>1226</v>
      </c>
      <c r="D819" t="s">
        <v>180</v>
      </c>
      <c r="E819">
        <v>112.72</v>
      </c>
    </row>
    <row r="820" spans="1:5" x14ac:dyDescent="0.25">
      <c r="A820">
        <v>89009</v>
      </c>
      <c r="B820" t="str">
        <f t="shared" si="12"/>
        <v>89009U</v>
      </c>
      <c r="C820" t="s">
        <v>1227</v>
      </c>
      <c r="D820" t="s">
        <v>180</v>
      </c>
      <c r="E820">
        <v>41.05</v>
      </c>
    </row>
    <row r="821" spans="1:5" x14ac:dyDescent="0.25">
      <c r="A821">
        <v>89010</v>
      </c>
      <c r="B821" t="str">
        <f t="shared" si="12"/>
        <v>89010U</v>
      </c>
      <c r="C821" t="s">
        <v>1228</v>
      </c>
      <c r="D821" t="s">
        <v>180</v>
      </c>
      <c r="E821">
        <v>9.24</v>
      </c>
    </row>
    <row r="822" spans="1:5" x14ac:dyDescent="0.25">
      <c r="A822">
        <v>89011</v>
      </c>
      <c r="B822" t="str">
        <f t="shared" si="12"/>
        <v>89011U</v>
      </c>
      <c r="C822" t="s">
        <v>1229</v>
      </c>
      <c r="D822" t="s">
        <v>180</v>
      </c>
      <c r="E822">
        <v>23.38</v>
      </c>
    </row>
    <row r="823" spans="1:5" x14ac:dyDescent="0.25">
      <c r="A823">
        <v>89012</v>
      </c>
      <c r="B823" t="str">
        <f t="shared" si="12"/>
        <v>89012U</v>
      </c>
      <c r="C823" t="s">
        <v>1230</v>
      </c>
      <c r="D823" t="s">
        <v>180</v>
      </c>
      <c r="E823">
        <v>3.17</v>
      </c>
    </row>
    <row r="824" spans="1:5" x14ac:dyDescent="0.25">
      <c r="A824">
        <v>89013</v>
      </c>
      <c r="B824" t="str">
        <f t="shared" si="12"/>
        <v>89013U</v>
      </c>
      <c r="C824" t="s">
        <v>1231</v>
      </c>
      <c r="D824" t="s">
        <v>180</v>
      </c>
      <c r="E824">
        <v>134.46</v>
      </c>
    </row>
    <row r="825" spans="1:5" x14ac:dyDescent="0.25">
      <c r="A825">
        <v>89014</v>
      </c>
      <c r="B825" t="str">
        <f t="shared" si="12"/>
        <v>89014U</v>
      </c>
      <c r="C825" t="s">
        <v>1232</v>
      </c>
      <c r="D825" t="s">
        <v>180</v>
      </c>
      <c r="E825">
        <v>30.26</v>
      </c>
    </row>
    <row r="826" spans="1:5" x14ac:dyDescent="0.25">
      <c r="A826">
        <v>89015</v>
      </c>
      <c r="B826" t="str">
        <f t="shared" si="12"/>
        <v>89015U</v>
      </c>
      <c r="C826" t="s">
        <v>1233</v>
      </c>
      <c r="D826" t="s">
        <v>180</v>
      </c>
      <c r="E826">
        <v>4.76</v>
      </c>
    </row>
    <row r="827" spans="1:5" x14ac:dyDescent="0.25">
      <c r="A827">
        <v>89016</v>
      </c>
      <c r="B827" t="str">
        <f t="shared" si="12"/>
        <v>89016U</v>
      </c>
      <c r="C827" t="s">
        <v>1234</v>
      </c>
      <c r="D827" t="s">
        <v>180</v>
      </c>
      <c r="E827">
        <v>0.64</v>
      </c>
    </row>
    <row r="828" spans="1:5" x14ac:dyDescent="0.25">
      <c r="A828">
        <v>89017</v>
      </c>
      <c r="B828" t="str">
        <f t="shared" si="12"/>
        <v>89017U</v>
      </c>
      <c r="C828" t="s">
        <v>1235</v>
      </c>
      <c r="D828" t="s">
        <v>180</v>
      </c>
      <c r="E828">
        <v>40.799999999999997</v>
      </c>
    </row>
    <row r="829" spans="1:5" x14ac:dyDescent="0.25">
      <c r="A829">
        <v>89018</v>
      </c>
      <c r="B829" t="str">
        <f t="shared" si="12"/>
        <v>89018U</v>
      </c>
      <c r="C829" t="s">
        <v>1236</v>
      </c>
      <c r="D829" t="s">
        <v>180</v>
      </c>
      <c r="E829">
        <v>9.18</v>
      </c>
    </row>
    <row r="830" spans="1:5" x14ac:dyDescent="0.25">
      <c r="A830">
        <v>89019</v>
      </c>
      <c r="B830" t="str">
        <f t="shared" si="12"/>
        <v>89019U</v>
      </c>
      <c r="C830" t="s">
        <v>1237</v>
      </c>
      <c r="D830" t="s">
        <v>180</v>
      </c>
      <c r="E830">
        <v>0.33</v>
      </c>
    </row>
    <row r="831" spans="1:5" x14ac:dyDescent="0.25">
      <c r="A831">
        <v>89020</v>
      </c>
      <c r="B831" t="str">
        <f t="shared" si="12"/>
        <v>89020U</v>
      </c>
      <c r="C831" t="s">
        <v>1238</v>
      </c>
      <c r="D831" t="s">
        <v>180</v>
      </c>
      <c r="E831">
        <v>0.04</v>
      </c>
    </row>
    <row r="832" spans="1:5" x14ac:dyDescent="0.25">
      <c r="A832">
        <v>89023</v>
      </c>
      <c r="B832" t="str">
        <f t="shared" si="12"/>
        <v>89023U</v>
      </c>
      <c r="C832" t="s">
        <v>1239</v>
      </c>
      <c r="D832" t="s">
        <v>180</v>
      </c>
      <c r="E832">
        <v>4.22</v>
      </c>
    </row>
    <row r="833" spans="1:5" x14ac:dyDescent="0.25">
      <c r="A833">
        <v>89024</v>
      </c>
      <c r="B833" t="str">
        <f t="shared" si="12"/>
        <v>89024U</v>
      </c>
      <c r="C833" t="s">
        <v>1240</v>
      </c>
      <c r="D833" t="s">
        <v>180</v>
      </c>
      <c r="E833">
        <v>0.66</v>
      </c>
    </row>
    <row r="834" spans="1:5" x14ac:dyDescent="0.25">
      <c r="A834">
        <v>89025</v>
      </c>
      <c r="B834" t="str">
        <f t="shared" si="12"/>
        <v>89025U</v>
      </c>
      <c r="C834" t="s">
        <v>1241</v>
      </c>
      <c r="D834" t="s">
        <v>180</v>
      </c>
      <c r="E834">
        <v>3.52</v>
      </c>
    </row>
    <row r="835" spans="1:5" x14ac:dyDescent="0.25">
      <c r="A835">
        <v>89026</v>
      </c>
      <c r="B835" t="str">
        <f t="shared" si="12"/>
        <v>89026U</v>
      </c>
      <c r="C835" t="s">
        <v>1242</v>
      </c>
      <c r="D835" t="s">
        <v>180</v>
      </c>
      <c r="E835">
        <v>299.55</v>
      </c>
    </row>
    <row r="836" spans="1:5" x14ac:dyDescent="0.25">
      <c r="A836">
        <v>89029</v>
      </c>
      <c r="B836" t="str">
        <f t="shared" si="12"/>
        <v>89029U</v>
      </c>
      <c r="C836" t="s">
        <v>1243</v>
      </c>
      <c r="D836" t="s">
        <v>180</v>
      </c>
      <c r="E836">
        <v>31.66</v>
      </c>
    </row>
    <row r="837" spans="1:5" x14ac:dyDescent="0.25">
      <c r="A837">
        <v>89030</v>
      </c>
      <c r="B837" t="str">
        <f t="shared" si="12"/>
        <v>89030U</v>
      </c>
      <c r="C837" t="s">
        <v>1244</v>
      </c>
      <c r="D837" t="s">
        <v>180</v>
      </c>
      <c r="E837">
        <v>7.12</v>
      </c>
    </row>
    <row r="838" spans="1:5" x14ac:dyDescent="0.25">
      <c r="A838">
        <v>89033</v>
      </c>
      <c r="B838" t="str">
        <f t="shared" si="12"/>
        <v>89033U</v>
      </c>
      <c r="C838" t="s">
        <v>1245</v>
      </c>
      <c r="D838" t="s">
        <v>180</v>
      </c>
      <c r="E838">
        <v>13.99</v>
      </c>
    </row>
    <row r="839" spans="1:5" x14ac:dyDescent="0.25">
      <c r="A839">
        <v>89034</v>
      </c>
      <c r="B839" t="str">
        <f t="shared" si="12"/>
        <v>89034U</v>
      </c>
      <c r="C839" t="s">
        <v>1246</v>
      </c>
      <c r="D839" t="s">
        <v>180</v>
      </c>
      <c r="E839">
        <v>1.94</v>
      </c>
    </row>
    <row r="840" spans="1:5" x14ac:dyDescent="0.25">
      <c r="A840">
        <v>89128</v>
      </c>
      <c r="B840" t="str">
        <f t="shared" ref="B840:B903" si="13">A840&amp;"U"</f>
        <v>89128U</v>
      </c>
      <c r="C840" t="s">
        <v>1247</v>
      </c>
      <c r="D840" t="s">
        <v>180</v>
      </c>
      <c r="E840">
        <v>34.44</v>
      </c>
    </row>
    <row r="841" spans="1:5" x14ac:dyDescent="0.25">
      <c r="A841">
        <v>89129</v>
      </c>
      <c r="B841" t="str">
        <f t="shared" si="13"/>
        <v>89129U</v>
      </c>
      <c r="C841" t="s">
        <v>1248</v>
      </c>
      <c r="D841" t="s">
        <v>180</v>
      </c>
      <c r="E841">
        <v>4.67</v>
      </c>
    </row>
    <row r="842" spans="1:5" x14ac:dyDescent="0.25">
      <c r="A842">
        <v>89130</v>
      </c>
      <c r="B842" t="str">
        <f t="shared" si="13"/>
        <v>89130U</v>
      </c>
      <c r="C842" t="s">
        <v>1249</v>
      </c>
      <c r="D842" t="s">
        <v>180</v>
      </c>
      <c r="E842">
        <v>47.75</v>
      </c>
    </row>
    <row r="843" spans="1:5" x14ac:dyDescent="0.25">
      <c r="A843">
        <v>89131</v>
      </c>
      <c r="B843" t="str">
        <f t="shared" si="13"/>
        <v>89131U</v>
      </c>
      <c r="C843" t="s">
        <v>1250</v>
      </c>
      <c r="D843" t="s">
        <v>180</v>
      </c>
      <c r="E843">
        <v>6.48</v>
      </c>
    </row>
    <row r="844" spans="1:5" x14ac:dyDescent="0.25">
      <c r="A844">
        <v>89210</v>
      </c>
      <c r="B844" t="str">
        <f t="shared" si="13"/>
        <v>89210U</v>
      </c>
      <c r="C844" t="s">
        <v>1251</v>
      </c>
      <c r="D844" t="s">
        <v>180</v>
      </c>
      <c r="E844">
        <v>29.88</v>
      </c>
    </row>
    <row r="845" spans="1:5" x14ac:dyDescent="0.25">
      <c r="A845">
        <v>89211</v>
      </c>
      <c r="B845" t="str">
        <f t="shared" si="13"/>
        <v>89211U</v>
      </c>
      <c r="C845" t="s">
        <v>1252</v>
      </c>
      <c r="D845" t="s">
        <v>180</v>
      </c>
      <c r="E845">
        <v>4.1399999999999997</v>
      </c>
    </row>
    <row r="846" spans="1:5" x14ac:dyDescent="0.25">
      <c r="A846">
        <v>89212</v>
      </c>
      <c r="B846" t="str">
        <f t="shared" si="13"/>
        <v>89212U</v>
      </c>
      <c r="C846" t="s">
        <v>1253</v>
      </c>
      <c r="D846" t="s">
        <v>180</v>
      </c>
      <c r="E846">
        <v>28.3</v>
      </c>
    </row>
    <row r="847" spans="1:5" x14ac:dyDescent="0.25">
      <c r="A847">
        <v>89213</v>
      </c>
      <c r="B847" t="str">
        <f t="shared" si="13"/>
        <v>89213U</v>
      </c>
      <c r="C847" t="s">
        <v>1254</v>
      </c>
      <c r="D847" t="s">
        <v>180</v>
      </c>
      <c r="E847">
        <v>4.45</v>
      </c>
    </row>
    <row r="848" spans="1:5" x14ac:dyDescent="0.25">
      <c r="A848">
        <v>89214</v>
      </c>
      <c r="B848" t="str">
        <f t="shared" si="13"/>
        <v>89214U</v>
      </c>
      <c r="C848" t="s">
        <v>1255</v>
      </c>
      <c r="D848" t="s">
        <v>180</v>
      </c>
      <c r="E848">
        <v>26.57</v>
      </c>
    </row>
    <row r="849" spans="1:5" x14ac:dyDescent="0.25">
      <c r="A849">
        <v>89215</v>
      </c>
      <c r="B849" t="str">
        <f t="shared" si="13"/>
        <v>89215U</v>
      </c>
      <c r="C849" t="s">
        <v>1256</v>
      </c>
      <c r="D849" t="s">
        <v>180</v>
      </c>
      <c r="E849">
        <v>116.4</v>
      </c>
    </row>
    <row r="850" spans="1:5" x14ac:dyDescent="0.25">
      <c r="A850">
        <v>89221</v>
      </c>
      <c r="B850" t="str">
        <f t="shared" si="13"/>
        <v>89221U</v>
      </c>
      <c r="C850" t="s">
        <v>1257</v>
      </c>
      <c r="D850" t="s">
        <v>180</v>
      </c>
      <c r="E850">
        <v>1.3</v>
      </c>
    </row>
    <row r="851" spans="1:5" x14ac:dyDescent="0.25">
      <c r="A851">
        <v>89222</v>
      </c>
      <c r="B851" t="str">
        <f t="shared" si="13"/>
        <v>89222U</v>
      </c>
      <c r="C851" t="s">
        <v>1258</v>
      </c>
      <c r="D851" t="s">
        <v>180</v>
      </c>
      <c r="E851">
        <v>0.15</v>
      </c>
    </row>
    <row r="852" spans="1:5" x14ac:dyDescent="0.25">
      <c r="A852">
        <v>89223</v>
      </c>
      <c r="B852" t="str">
        <f t="shared" si="13"/>
        <v>89223U</v>
      </c>
      <c r="C852" t="s">
        <v>1259</v>
      </c>
      <c r="D852" t="s">
        <v>180</v>
      </c>
      <c r="E852">
        <v>1.42</v>
      </c>
    </row>
    <row r="853" spans="1:5" x14ac:dyDescent="0.25">
      <c r="A853">
        <v>89224</v>
      </c>
      <c r="B853" t="str">
        <f t="shared" si="13"/>
        <v>89224U</v>
      </c>
      <c r="C853" t="s">
        <v>1260</v>
      </c>
      <c r="D853" t="s">
        <v>180</v>
      </c>
      <c r="E853">
        <v>2.3199999999999998</v>
      </c>
    </row>
    <row r="854" spans="1:5" x14ac:dyDescent="0.25">
      <c r="A854">
        <v>89228</v>
      </c>
      <c r="B854" t="str">
        <f t="shared" si="13"/>
        <v>89228U</v>
      </c>
      <c r="C854" t="s">
        <v>1261</v>
      </c>
      <c r="D854" t="s">
        <v>180</v>
      </c>
      <c r="E854">
        <v>41.74</v>
      </c>
    </row>
    <row r="855" spans="1:5" x14ac:dyDescent="0.25">
      <c r="A855">
        <v>89229</v>
      </c>
      <c r="B855" t="str">
        <f t="shared" si="13"/>
        <v>89229U</v>
      </c>
      <c r="C855" t="s">
        <v>1262</v>
      </c>
      <c r="D855" t="s">
        <v>180</v>
      </c>
      <c r="E855">
        <v>7.51</v>
      </c>
    </row>
    <row r="856" spans="1:5" x14ac:dyDescent="0.25">
      <c r="A856">
        <v>89230</v>
      </c>
      <c r="B856" t="str">
        <f t="shared" si="13"/>
        <v>89230U</v>
      </c>
      <c r="C856" t="s">
        <v>1263</v>
      </c>
      <c r="D856" t="s">
        <v>180</v>
      </c>
      <c r="E856">
        <v>139.11000000000001</v>
      </c>
    </row>
    <row r="857" spans="1:5" x14ac:dyDescent="0.25">
      <c r="A857">
        <v>89231</v>
      </c>
      <c r="B857" t="str">
        <f t="shared" si="13"/>
        <v>89231U</v>
      </c>
      <c r="C857" t="s">
        <v>1264</v>
      </c>
      <c r="D857" t="s">
        <v>180</v>
      </c>
      <c r="E857">
        <v>22.04</v>
      </c>
    </row>
    <row r="858" spans="1:5" x14ac:dyDescent="0.25">
      <c r="A858">
        <v>89232</v>
      </c>
      <c r="B858" t="str">
        <f t="shared" si="13"/>
        <v>89232U</v>
      </c>
      <c r="C858" t="s">
        <v>1265</v>
      </c>
      <c r="D858" t="s">
        <v>180</v>
      </c>
      <c r="E858">
        <v>248.14</v>
      </c>
    </row>
    <row r="859" spans="1:5" x14ac:dyDescent="0.25">
      <c r="A859">
        <v>89233</v>
      </c>
      <c r="B859" t="str">
        <f t="shared" si="13"/>
        <v>89233U</v>
      </c>
      <c r="C859" t="s">
        <v>1266</v>
      </c>
      <c r="D859" t="s">
        <v>180</v>
      </c>
      <c r="E859">
        <v>209.47</v>
      </c>
    </row>
    <row r="860" spans="1:5" x14ac:dyDescent="0.25">
      <c r="A860">
        <v>89236</v>
      </c>
      <c r="B860" t="str">
        <f t="shared" si="13"/>
        <v>89236U</v>
      </c>
      <c r="C860" t="s">
        <v>1267</v>
      </c>
      <c r="D860" t="s">
        <v>180</v>
      </c>
      <c r="E860">
        <v>324.97000000000003</v>
      </c>
    </row>
    <row r="861" spans="1:5" x14ac:dyDescent="0.25">
      <c r="A861">
        <v>89237</v>
      </c>
      <c r="B861" t="str">
        <f t="shared" si="13"/>
        <v>89237U</v>
      </c>
      <c r="C861" t="s">
        <v>1268</v>
      </c>
      <c r="D861" t="s">
        <v>180</v>
      </c>
      <c r="E861">
        <v>51.49</v>
      </c>
    </row>
    <row r="862" spans="1:5" x14ac:dyDescent="0.25">
      <c r="A862">
        <v>89238</v>
      </c>
      <c r="B862" t="str">
        <f t="shared" si="13"/>
        <v>89238U</v>
      </c>
      <c r="C862" t="s">
        <v>1269</v>
      </c>
      <c r="D862" t="s">
        <v>180</v>
      </c>
      <c r="E862">
        <v>579.66999999999996</v>
      </c>
    </row>
    <row r="863" spans="1:5" x14ac:dyDescent="0.25">
      <c r="A863">
        <v>89239</v>
      </c>
      <c r="B863" t="str">
        <f t="shared" si="13"/>
        <v>89239U</v>
      </c>
      <c r="C863" t="s">
        <v>1270</v>
      </c>
      <c r="D863" t="s">
        <v>180</v>
      </c>
      <c r="E863">
        <v>553.95000000000005</v>
      </c>
    </row>
    <row r="864" spans="1:5" x14ac:dyDescent="0.25">
      <c r="A864">
        <v>89240</v>
      </c>
      <c r="B864" t="str">
        <f t="shared" si="13"/>
        <v>89240U</v>
      </c>
      <c r="C864" t="s">
        <v>1271</v>
      </c>
      <c r="D864" t="s">
        <v>180</v>
      </c>
      <c r="E864">
        <v>99.73</v>
      </c>
    </row>
    <row r="865" spans="1:5" x14ac:dyDescent="0.25">
      <c r="A865">
        <v>89241</v>
      </c>
      <c r="B865" t="str">
        <f t="shared" si="13"/>
        <v>89241U</v>
      </c>
      <c r="C865" t="s">
        <v>1272</v>
      </c>
      <c r="D865" t="s">
        <v>180</v>
      </c>
      <c r="E865">
        <v>17.95</v>
      </c>
    </row>
    <row r="866" spans="1:5" x14ac:dyDescent="0.25">
      <c r="A866">
        <v>89246</v>
      </c>
      <c r="B866" t="str">
        <f t="shared" si="13"/>
        <v>89246U</v>
      </c>
      <c r="C866" t="s">
        <v>1273</v>
      </c>
      <c r="D866" t="s">
        <v>180</v>
      </c>
      <c r="E866">
        <v>282.38</v>
      </c>
    </row>
    <row r="867" spans="1:5" x14ac:dyDescent="0.25">
      <c r="A867">
        <v>89247</v>
      </c>
      <c r="B867" t="str">
        <f t="shared" si="13"/>
        <v>89247U</v>
      </c>
      <c r="C867" t="s">
        <v>1274</v>
      </c>
      <c r="D867" t="s">
        <v>180</v>
      </c>
      <c r="E867">
        <v>44.74</v>
      </c>
    </row>
    <row r="868" spans="1:5" x14ac:dyDescent="0.25">
      <c r="A868">
        <v>89248</v>
      </c>
      <c r="B868" t="str">
        <f t="shared" si="13"/>
        <v>89248U</v>
      </c>
      <c r="C868" t="s">
        <v>1275</v>
      </c>
      <c r="D868" t="s">
        <v>180</v>
      </c>
      <c r="E868">
        <v>503.69</v>
      </c>
    </row>
    <row r="869" spans="1:5" x14ac:dyDescent="0.25">
      <c r="A869">
        <v>89249</v>
      </c>
      <c r="B869" t="str">
        <f t="shared" si="13"/>
        <v>89249U</v>
      </c>
      <c r="C869" t="s">
        <v>1276</v>
      </c>
      <c r="D869" t="s">
        <v>180</v>
      </c>
      <c r="E869">
        <v>472.2</v>
      </c>
    </row>
    <row r="870" spans="1:5" x14ac:dyDescent="0.25">
      <c r="A870">
        <v>89253</v>
      </c>
      <c r="B870" t="str">
        <f t="shared" si="13"/>
        <v>89253U</v>
      </c>
      <c r="C870" t="s">
        <v>1277</v>
      </c>
      <c r="D870" t="s">
        <v>180</v>
      </c>
      <c r="E870">
        <v>81.72</v>
      </c>
    </row>
    <row r="871" spans="1:5" x14ac:dyDescent="0.25">
      <c r="A871">
        <v>89254</v>
      </c>
      <c r="B871" t="str">
        <f t="shared" si="13"/>
        <v>89254U</v>
      </c>
      <c r="C871" t="s">
        <v>1278</v>
      </c>
      <c r="D871" t="s">
        <v>180</v>
      </c>
      <c r="E871">
        <v>14.71</v>
      </c>
    </row>
    <row r="872" spans="1:5" x14ac:dyDescent="0.25">
      <c r="A872">
        <v>89255</v>
      </c>
      <c r="B872" t="str">
        <f t="shared" si="13"/>
        <v>89255U</v>
      </c>
      <c r="C872" t="s">
        <v>1279</v>
      </c>
      <c r="D872" t="s">
        <v>180</v>
      </c>
      <c r="E872">
        <v>131.38</v>
      </c>
    </row>
    <row r="873" spans="1:5" x14ac:dyDescent="0.25">
      <c r="A873">
        <v>89256</v>
      </c>
      <c r="B873" t="str">
        <f t="shared" si="13"/>
        <v>89256U</v>
      </c>
      <c r="C873" t="s">
        <v>1280</v>
      </c>
      <c r="D873" t="s">
        <v>180</v>
      </c>
      <c r="E873">
        <v>106.27</v>
      </c>
    </row>
    <row r="874" spans="1:5" x14ac:dyDescent="0.25">
      <c r="A874">
        <v>89259</v>
      </c>
      <c r="B874" t="str">
        <f t="shared" si="13"/>
        <v>89259U</v>
      </c>
      <c r="C874" t="s">
        <v>1281</v>
      </c>
      <c r="D874" t="s">
        <v>180</v>
      </c>
      <c r="E874">
        <v>23.76</v>
      </c>
    </row>
    <row r="875" spans="1:5" x14ac:dyDescent="0.25">
      <c r="A875">
        <v>89260</v>
      </c>
      <c r="B875" t="str">
        <f t="shared" si="13"/>
        <v>89260U</v>
      </c>
      <c r="C875" t="s">
        <v>1282</v>
      </c>
      <c r="D875" t="s">
        <v>180</v>
      </c>
      <c r="E875">
        <v>4.3899999999999997</v>
      </c>
    </row>
    <row r="876" spans="1:5" x14ac:dyDescent="0.25">
      <c r="A876">
        <v>89262</v>
      </c>
      <c r="B876" t="str">
        <f t="shared" si="13"/>
        <v>89262U</v>
      </c>
      <c r="C876" t="s">
        <v>1283</v>
      </c>
      <c r="D876" t="s">
        <v>180</v>
      </c>
      <c r="E876">
        <v>39.840000000000003</v>
      </c>
    </row>
    <row r="877" spans="1:5" x14ac:dyDescent="0.25">
      <c r="A877">
        <v>89264</v>
      </c>
      <c r="B877" t="str">
        <f t="shared" si="13"/>
        <v>89264U</v>
      </c>
      <c r="C877" t="s">
        <v>1284</v>
      </c>
      <c r="D877" t="s">
        <v>180</v>
      </c>
      <c r="E877">
        <v>17.79</v>
      </c>
    </row>
    <row r="878" spans="1:5" x14ac:dyDescent="0.25">
      <c r="A878">
        <v>89265</v>
      </c>
      <c r="B878" t="str">
        <f t="shared" si="13"/>
        <v>89265U</v>
      </c>
      <c r="C878" t="s">
        <v>1285</v>
      </c>
      <c r="D878" t="s">
        <v>180</v>
      </c>
      <c r="E878">
        <v>3.6</v>
      </c>
    </row>
    <row r="879" spans="1:5" x14ac:dyDescent="0.25">
      <c r="A879">
        <v>89266</v>
      </c>
      <c r="B879" t="str">
        <f t="shared" si="13"/>
        <v>89266U</v>
      </c>
      <c r="C879" t="s">
        <v>1286</v>
      </c>
      <c r="D879" t="s">
        <v>180</v>
      </c>
      <c r="E879">
        <v>2.85</v>
      </c>
    </row>
    <row r="880" spans="1:5" x14ac:dyDescent="0.25">
      <c r="A880">
        <v>89267</v>
      </c>
      <c r="B880" t="str">
        <f t="shared" si="13"/>
        <v>89267U</v>
      </c>
      <c r="C880" t="s">
        <v>1287</v>
      </c>
      <c r="D880" t="s">
        <v>180</v>
      </c>
      <c r="E880">
        <v>49.27</v>
      </c>
    </row>
    <row r="881" spans="1:5" x14ac:dyDescent="0.25">
      <c r="A881">
        <v>89268</v>
      </c>
      <c r="B881" t="str">
        <f t="shared" si="13"/>
        <v>89268U</v>
      </c>
      <c r="C881" t="s">
        <v>1288</v>
      </c>
      <c r="D881" t="s">
        <v>180</v>
      </c>
      <c r="E881">
        <v>8.86</v>
      </c>
    </row>
    <row r="882" spans="1:5" x14ac:dyDescent="0.25">
      <c r="A882">
        <v>89269</v>
      </c>
      <c r="B882" t="str">
        <f t="shared" si="13"/>
        <v>89269U</v>
      </c>
      <c r="C882" t="s">
        <v>1289</v>
      </c>
      <c r="D882" t="s">
        <v>180</v>
      </c>
      <c r="E882">
        <v>7.02</v>
      </c>
    </row>
    <row r="883" spans="1:5" x14ac:dyDescent="0.25">
      <c r="A883">
        <v>89270</v>
      </c>
      <c r="B883" t="str">
        <f t="shared" si="13"/>
        <v>89270U</v>
      </c>
      <c r="C883" t="s">
        <v>1290</v>
      </c>
      <c r="D883" t="s">
        <v>180</v>
      </c>
      <c r="E883">
        <v>79.2</v>
      </c>
    </row>
    <row r="884" spans="1:5" x14ac:dyDescent="0.25">
      <c r="A884">
        <v>89271</v>
      </c>
      <c r="B884" t="str">
        <f t="shared" si="13"/>
        <v>89271U</v>
      </c>
      <c r="C884" t="s">
        <v>1291</v>
      </c>
      <c r="D884" t="s">
        <v>180</v>
      </c>
      <c r="E884">
        <v>36.369999999999997</v>
      </c>
    </row>
    <row r="885" spans="1:5" x14ac:dyDescent="0.25">
      <c r="A885">
        <v>89274</v>
      </c>
      <c r="B885" t="str">
        <f t="shared" si="13"/>
        <v>89274U</v>
      </c>
      <c r="C885" t="s">
        <v>1292</v>
      </c>
      <c r="D885" t="s">
        <v>180</v>
      </c>
      <c r="E885">
        <v>1.58</v>
      </c>
    </row>
    <row r="886" spans="1:5" x14ac:dyDescent="0.25">
      <c r="A886">
        <v>89275</v>
      </c>
      <c r="B886" t="str">
        <f t="shared" si="13"/>
        <v>89275U</v>
      </c>
      <c r="C886" t="s">
        <v>1293</v>
      </c>
      <c r="D886" t="s">
        <v>180</v>
      </c>
      <c r="E886">
        <v>0.18</v>
      </c>
    </row>
    <row r="887" spans="1:5" x14ac:dyDescent="0.25">
      <c r="A887">
        <v>89276</v>
      </c>
      <c r="B887" t="str">
        <f t="shared" si="13"/>
        <v>89276U</v>
      </c>
      <c r="C887" t="s">
        <v>1294</v>
      </c>
      <c r="D887" t="s">
        <v>180</v>
      </c>
      <c r="E887">
        <v>1.97</v>
      </c>
    </row>
    <row r="888" spans="1:5" x14ac:dyDescent="0.25">
      <c r="A888">
        <v>89277</v>
      </c>
      <c r="B888" t="str">
        <f t="shared" si="13"/>
        <v>89277U</v>
      </c>
      <c r="C888" t="s">
        <v>1295</v>
      </c>
      <c r="D888" t="s">
        <v>180</v>
      </c>
      <c r="E888">
        <v>10.5</v>
      </c>
    </row>
    <row r="889" spans="1:5" x14ac:dyDescent="0.25">
      <c r="A889">
        <v>89280</v>
      </c>
      <c r="B889" t="str">
        <f t="shared" si="13"/>
        <v>89280U</v>
      </c>
      <c r="C889" t="s">
        <v>1296</v>
      </c>
      <c r="D889" t="s">
        <v>180</v>
      </c>
      <c r="E889">
        <v>36.69</v>
      </c>
    </row>
    <row r="890" spans="1:5" x14ac:dyDescent="0.25">
      <c r="A890">
        <v>89281</v>
      </c>
      <c r="B890" t="str">
        <f t="shared" si="13"/>
        <v>89281U</v>
      </c>
      <c r="C890" t="s">
        <v>1297</v>
      </c>
      <c r="D890" t="s">
        <v>180</v>
      </c>
      <c r="E890">
        <v>5.09</v>
      </c>
    </row>
    <row r="891" spans="1:5" x14ac:dyDescent="0.25">
      <c r="A891">
        <v>89870</v>
      </c>
      <c r="B891" t="str">
        <f t="shared" si="13"/>
        <v>89870U</v>
      </c>
      <c r="C891" t="s">
        <v>1298</v>
      </c>
      <c r="D891" t="s">
        <v>180</v>
      </c>
      <c r="E891">
        <v>33.78</v>
      </c>
    </row>
    <row r="892" spans="1:5" x14ac:dyDescent="0.25">
      <c r="A892">
        <v>89871</v>
      </c>
      <c r="B892" t="str">
        <f t="shared" si="13"/>
        <v>89871U</v>
      </c>
      <c r="C892" t="s">
        <v>1299</v>
      </c>
      <c r="D892" t="s">
        <v>180</v>
      </c>
      <c r="E892">
        <v>5.99</v>
      </c>
    </row>
    <row r="893" spans="1:5" x14ac:dyDescent="0.25">
      <c r="A893">
        <v>89872</v>
      </c>
      <c r="B893" t="str">
        <f t="shared" si="13"/>
        <v>89872U</v>
      </c>
      <c r="C893" t="s">
        <v>1300</v>
      </c>
      <c r="D893" t="s">
        <v>180</v>
      </c>
      <c r="E893">
        <v>4.75</v>
      </c>
    </row>
    <row r="894" spans="1:5" x14ac:dyDescent="0.25">
      <c r="A894">
        <v>89873</v>
      </c>
      <c r="B894" t="str">
        <f t="shared" si="13"/>
        <v>89873U</v>
      </c>
      <c r="C894" t="s">
        <v>1301</v>
      </c>
      <c r="D894" t="s">
        <v>180</v>
      </c>
      <c r="E894">
        <v>57.51</v>
      </c>
    </row>
    <row r="895" spans="1:5" x14ac:dyDescent="0.25">
      <c r="A895">
        <v>89874</v>
      </c>
      <c r="B895" t="str">
        <f t="shared" si="13"/>
        <v>89874U</v>
      </c>
      <c r="C895" t="s">
        <v>1302</v>
      </c>
      <c r="D895" t="s">
        <v>180</v>
      </c>
      <c r="E895">
        <v>221.02</v>
      </c>
    </row>
    <row r="896" spans="1:5" x14ac:dyDescent="0.25">
      <c r="A896">
        <v>89878</v>
      </c>
      <c r="B896" t="str">
        <f t="shared" si="13"/>
        <v>89878U</v>
      </c>
      <c r="C896" t="s">
        <v>1303</v>
      </c>
      <c r="D896" t="s">
        <v>180</v>
      </c>
      <c r="E896">
        <v>36.26</v>
      </c>
    </row>
    <row r="897" spans="1:5" x14ac:dyDescent="0.25">
      <c r="A897">
        <v>89879</v>
      </c>
      <c r="B897" t="str">
        <f t="shared" si="13"/>
        <v>89879U</v>
      </c>
      <c r="C897" t="s">
        <v>1304</v>
      </c>
      <c r="D897" t="s">
        <v>180</v>
      </c>
      <c r="E897">
        <v>6.33</v>
      </c>
    </row>
    <row r="898" spans="1:5" x14ac:dyDescent="0.25">
      <c r="A898">
        <v>89880</v>
      </c>
      <c r="B898" t="str">
        <f t="shared" si="13"/>
        <v>89880U</v>
      </c>
      <c r="C898" t="s">
        <v>1305</v>
      </c>
      <c r="D898" t="s">
        <v>180</v>
      </c>
      <c r="E898">
        <v>5.0199999999999996</v>
      </c>
    </row>
    <row r="899" spans="1:5" x14ac:dyDescent="0.25">
      <c r="A899">
        <v>89881</v>
      </c>
      <c r="B899" t="str">
        <f t="shared" si="13"/>
        <v>89881U</v>
      </c>
      <c r="C899" t="s">
        <v>1306</v>
      </c>
      <c r="D899" t="s">
        <v>180</v>
      </c>
      <c r="E899">
        <v>61.11</v>
      </c>
    </row>
    <row r="900" spans="1:5" x14ac:dyDescent="0.25">
      <c r="A900">
        <v>89882</v>
      </c>
      <c r="B900" t="str">
        <f t="shared" si="13"/>
        <v>89882U</v>
      </c>
      <c r="C900" t="s">
        <v>1307</v>
      </c>
      <c r="D900" t="s">
        <v>180</v>
      </c>
      <c r="E900">
        <v>255</v>
      </c>
    </row>
    <row r="901" spans="1:5" x14ac:dyDescent="0.25">
      <c r="A901">
        <v>90582</v>
      </c>
      <c r="B901" t="str">
        <f t="shared" si="13"/>
        <v>90582U</v>
      </c>
      <c r="C901" t="s">
        <v>1308</v>
      </c>
      <c r="D901" t="s">
        <v>180</v>
      </c>
      <c r="E901">
        <v>0.5</v>
      </c>
    </row>
    <row r="902" spans="1:5" x14ac:dyDescent="0.25">
      <c r="A902">
        <v>90583</v>
      </c>
      <c r="B902" t="str">
        <f t="shared" si="13"/>
        <v>90583U</v>
      </c>
      <c r="C902" t="s">
        <v>1309</v>
      </c>
      <c r="D902" t="s">
        <v>180</v>
      </c>
      <c r="E902">
        <v>0.06</v>
      </c>
    </row>
    <row r="903" spans="1:5" x14ac:dyDescent="0.25">
      <c r="A903">
        <v>90584</v>
      </c>
      <c r="B903" t="str">
        <f t="shared" si="13"/>
        <v>90584U</v>
      </c>
      <c r="C903" t="s">
        <v>1310</v>
      </c>
      <c r="D903" t="s">
        <v>180</v>
      </c>
      <c r="E903">
        <v>0.39</v>
      </c>
    </row>
    <row r="904" spans="1:5" x14ac:dyDescent="0.25">
      <c r="A904">
        <v>90585</v>
      </c>
      <c r="B904" t="str">
        <f t="shared" ref="B904:B967" si="14">A904&amp;"U"</f>
        <v>90585U</v>
      </c>
      <c r="C904" t="s">
        <v>1311</v>
      </c>
      <c r="D904" t="s">
        <v>180</v>
      </c>
      <c r="E904">
        <v>0.48</v>
      </c>
    </row>
    <row r="905" spans="1:5" x14ac:dyDescent="0.25">
      <c r="A905">
        <v>90621</v>
      </c>
      <c r="B905" t="str">
        <f t="shared" si="14"/>
        <v>90621U</v>
      </c>
      <c r="C905" t="s">
        <v>1312</v>
      </c>
      <c r="D905" t="s">
        <v>180</v>
      </c>
      <c r="E905">
        <v>1.61</v>
      </c>
    </row>
    <row r="906" spans="1:5" x14ac:dyDescent="0.25">
      <c r="A906">
        <v>90622</v>
      </c>
      <c r="B906" t="str">
        <f t="shared" si="14"/>
        <v>90622U</v>
      </c>
      <c r="C906" t="s">
        <v>1313</v>
      </c>
      <c r="D906" t="s">
        <v>180</v>
      </c>
      <c r="E906">
        <v>0.19</v>
      </c>
    </row>
    <row r="907" spans="1:5" x14ac:dyDescent="0.25">
      <c r="A907">
        <v>90623</v>
      </c>
      <c r="B907" t="str">
        <f t="shared" si="14"/>
        <v>90623U</v>
      </c>
      <c r="C907" t="s">
        <v>1314</v>
      </c>
      <c r="D907" t="s">
        <v>180</v>
      </c>
      <c r="E907">
        <v>2.0099999999999998</v>
      </c>
    </row>
    <row r="908" spans="1:5" x14ac:dyDescent="0.25">
      <c r="A908">
        <v>90624</v>
      </c>
      <c r="B908" t="str">
        <f t="shared" si="14"/>
        <v>90624U</v>
      </c>
      <c r="C908" t="s">
        <v>1315</v>
      </c>
      <c r="D908" t="s">
        <v>180</v>
      </c>
      <c r="E908">
        <v>2.91</v>
      </c>
    </row>
    <row r="909" spans="1:5" x14ac:dyDescent="0.25">
      <c r="A909">
        <v>90627</v>
      </c>
      <c r="B909" t="str">
        <f t="shared" si="14"/>
        <v>90627U</v>
      </c>
      <c r="C909" t="s">
        <v>1316</v>
      </c>
      <c r="D909" t="s">
        <v>180</v>
      </c>
      <c r="E909">
        <v>48.45</v>
      </c>
    </row>
    <row r="910" spans="1:5" x14ac:dyDescent="0.25">
      <c r="A910">
        <v>90628</v>
      </c>
      <c r="B910" t="str">
        <f t="shared" si="14"/>
        <v>90628U</v>
      </c>
      <c r="C910" t="s">
        <v>1317</v>
      </c>
      <c r="D910" t="s">
        <v>180</v>
      </c>
      <c r="E910">
        <v>6.63</v>
      </c>
    </row>
    <row r="911" spans="1:5" x14ac:dyDescent="0.25">
      <c r="A911">
        <v>90629</v>
      </c>
      <c r="B911" t="str">
        <f t="shared" si="14"/>
        <v>90629U</v>
      </c>
      <c r="C911" t="s">
        <v>1318</v>
      </c>
      <c r="D911" t="s">
        <v>180</v>
      </c>
      <c r="E911">
        <v>60.63</v>
      </c>
    </row>
    <row r="912" spans="1:5" x14ac:dyDescent="0.25">
      <c r="A912">
        <v>90630</v>
      </c>
      <c r="B912" t="str">
        <f t="shared" si="14"/>
        <v>90630U</v>
      </c>
      <c r="C912" t="s">
        <v>1319</v>
      </c>
      <c r="D912" t="s">
        <v>180</v>
      </c>
      <c r="E912">
        <v>1.38</v>
      </c>
    </row>
    <row r="913" spans="1:5" x14ac:dyDescent="0.25">
      <c r="A913">
        <v>90633</v>
      </c>
      <c r="B913" t="str">
        <f t="shared" si="14"/>
        <v>90633U</v>
      </c>
      <c r="C913" t="s">
        <v>1320</v>
      </c>
      <c r="D913" t="s">
        <v>180</v>
      </c>
      <c r="E913">
        <v>4.01</v>
      </c>
    </row>
    <row r="914" spans="1:5" x14ac:dyDescent="0.25">
      <c r="A914">
        <v>90634</v>
      </c>
      <c r="B914" t="str">
        <f t="shared" si="14"/>
        <v>90634U</v>
      </c>
      <c r="C914" t="s">
        <v>1321</v>
      </c>
      <c r="D914" t="s">
        <v>180</v>
      </c>
      <c r="E914">
        <v>0.47</v>
      </c>
    </row>
    <row r="915" spans="1:5" x14ac:dyDescent="0.25">
      <c r="A915">
        <v>90635</v>
      </c>
      <c r="B915" t="str">
        <f t="shared" si="14"/>
        <v>90635U</v>
      </c>
      <c r="C915" t="s">
        <v>1322</v>
      </c>
      <c r="D915" t="s">
        <v>180</v>
      </c>
      <c r="E915">
        <v>4.3899999999999997</v>
      </c>
    </row>
    <row r="916" spans="1:5" x14ac:dyDescent="0.25">
      <c r="A916">
        <v>90636</v>
      </c>
      <c r="B916" t="str">
        <f t="shared" si="14"/>
        <v>90636U</v>
      </c>
      <c r="C916" t="s">
        <v>1323</v>
      </c>
      <c r="D916" t="s">
        <v>180</v>
      </c>
      <c r="E916">
        <v>5.82</v>
      </c>
    </row>
    <row r="917" spans="1:5" x14ac:dyDescent="0.25">
      <c r="A917">
        <v>90639</v>
      </c>
      <c r="B917" t="str">
        <f t="shared" si="14"/>
        <v>90639U</v>
      </c>
      <c r="C917" t="s">
        <v>1324</v>
      </c>
      <c r="D917" t="s">
        <v>180</v>
      </c>
      <c r="E917">
        <v>5.99</v>
      </c>
    </row>
    <row r="918" spans="1:5" x14ac:dyDescent="0.25">
      <c r="A918">
        <v>90640</v>
      </c>
      <c r="B918" t="str">
        <f t="shared" si="14"/>
        <v>90640U</v>
      </c>
      <c r="C918" t="s">
        <v>1325</v>
      </c>
      <c r="D918" t="s">
        <v>180</v>
      </c>
      <c r="E918">
        <v>0.71</v>
      </c>
    </row>
    <row r="919" spans="1:5" x14ac:dyDescent="0.25">
      <c r="A919">
        <v>90641</v>
      </c>
      <c r="B919" t="str">
        <f t="shared" si="14"/>
        <v>90641U</v>
      </c>
      <c r="C919" t="s">
        <v>1326</v>
      </c>
      <c r="D919" t="s">
        <v>180</v>
      </c>
      <c r="E919">
        <v>6.55</v>
      </c>
    </row>
    <row r="920" spans="1:5" x14ac:dyDescent="0.25">
      <c r="A920">
        <v>90642</v>
      </c>
      <c r="B920" t="str">
        <f t="shared" si="14"/>
        <v>90642U</v>
      </c>
      <c r="C920" t="s">
        <v>1327</v>
      </c>
      <c r="D920" t="s">
        <v>180</v>
      </c>
      <c r="E920">
        <v>15.75</v>
      </c>
    </row>
    <row r="921" spans="1:5" x14ac:dyDescent="0.25">
      <c r="A921">
        <v>90646</v>
      </c>
      <c r="B921" t="str">
        <f t="shared" si="14"/>
        <v>90646U</v>
      </c>
      <c r="C921" t="s">
        <v>1328</v>
      </c>
      <c r="D921" t="s">
        <v>180</v>
      </c>
      <c r="E921">
        <v>1.06</v>
      </c>
    </row>
    <row r="922" spans="1:5" x14ac:dyDescent="0.25">
      <c r="A922">
        <v>90647</v>
      </c>
      <c r="B922" t="str">
        <f t="shared" si="14"/>
        <v>90647U</v>
      </c>
      <c r="C922" t="s">
        <v>1329</v>
      </c>
      <c r="D922" t="s">
        <v>180</v>
      </c>
      <c r="E922">
        <v>0.12</v>
      </c>
    </row>
    <row r="923" spans="1:5" x14ac:dyDescent="0.25">
      <c r="A923">
        <v>90648</v>
      </c>
      <c r="B923" t="str">
        <f t="shared" si="14"/>
        <v>90648U</v>
      </c>
      <c r="C923" t="s">
        <v>1330</v>
      </c>
      <c r="D923" t="s">
        <v>180</v>
      </c>
      <c r="E923">
        <v>1.1599999999999999</v>
      </c>
    </row>
    <row r="924" spans="1:5" x14ac:dyDescent="0.25">
      <c r="A924">
        <v>90649</v>
      </c>
      <c r="B924" t="str">
        <f t="shared" si="14"/>
        <v>90649U</v>
      </c>
      <c r="C924" t="s">
        <v>1331</v>
      </c>
      <c r="D924" t="s">
        <v>180</v>
      </c>
      <c r="E924">
        <v>9.0299999999999994</v>
      </c>
    </row>
    <row r="925" spans="1:5" x14ac:dyDescent="0.25">
      <c r="A925">
        <v>90652</v>
      </c>
      <c r="B925" t="str">
        <f t="shared" si="14"/>
        <v>90652U</v>
      </c>
      <c r="C925" t="s">
        <v>1332</v>
      </c>
      <c r="D925" t="s">
        <v>180</v>
      </c>
      <c r="E925">
        <v>3.9</v>
      </c>
    </row>
    <row r="926" spans="1:5" x14ac:dyDescent="0.25">
      <c r="A926">
        <v>90653</v>
      </c>
      <c r="B926" t="str">
        <f t="shared" si="14"/>
        <v>90653U</v>
      </c>
      <c r="C926" t="s">
        <v>1333</v>
      </c>
      <c r="D926" t="s">
        <v>180</v>
      </c>
      <c r="E926">
        <v>0.46</v>
      </c>
    </row>
    <row r="927" spans="1:5" x14ac:dyDescent="0.25">
      <c r="A927">
        <v>90654</v>
      </c>
      <c r="B927" t="str">
        <f t="shared" si="14"/>
        <v>90654U</v>
      </c>
      <c r="C927" t="s">
        <v>1334</v>
      </c>
      <c r="D927" t="s">
        <v>180</v>
      </c>
      <c r="E927">
        <v>4.26</v>
      </c>
    </row>
    <row r="928" spans="1:5" x14ac:dyDescent="0.25">
      <c r="A928">
        <v>90655</v>
      </c>
      <c r="B928" t="str">
        <f t="shared" si="14"/>
        <v>90655U</v>
      </c>
      <c r="C928" t="s">
        <v>1335</v>
      </c>
      <c r="D928" t="s">
        <v>180</v>
      </c>
      <c r="E928">
        <v>5.94</v>
      </c>
    </row>
    <row r="929" spans="1:5" x14ac:dyDescent="0.25">
      <c r="A929">
        <v>90658</v>
      </c>
      <c r="B929" t="str">
        <f t="shared" si="14"/>
        <v>90658U</v>
      </c>
      <c r="C929" t="s">
        <v>1336</v>
      </c>
      <c r="D929" t="s">
        <v>180</v>
      </c>
      <c r="E929">
        <v>4.17</v>
      </c>
    </row>
    <row r="930" spans="1:5" x14ac:dyDescent="0.25">
      <c r="A930">
        <v>90659</v>
      </c>
      <c r="B930" t="str">
        <f t="shared" si="14"/>
        <v>90659U</v>
      </c>
      <c r="C930" t="s">
        <v>1337</v>
      </c>
      <c r="D930" t="s">
        <v>180</v>
      </c>
      <c r="E930">
        <v>0.49</v>
      </c>
    </row>
    <row r="931" spans="1:5" x14ac:dyDescent="0.25">
      <c r="A931">
        <v>90660</v>
      </c>
      <c r="B931" t="str">
        <f t="shared" si="14"/>
        <v>90660U</v>
      </c>
      <c r="C931" t="s">
        <v>1338</v>
      </c>
      <c r="D931" t="s">
        <v>180</v>
      </c>
      <c r="E931">
        <v>4.57</v>
      </c>
    </row>
    <row r="932" spans="1:5" x14ac:dyDescent="0.25">
      <c r="A932">
        <v>90661</v>
      </c>
      <c r="B932" t="str">
        <f t="shared" si="14"/>
        <v>90661U</v>
      </c>
      <c r="C932" t="s">
        <v>1339</v>
      </c>
      <c r="D932" t="s">
        <v>180</v>
      </c>
      <c r="E932">
        <v>5.94</v>
      </c>
    </row>
    <row r="933" spans="1:5" x14ac:dyDescent="0.25">
      <c r="A933">
        <v>90664</v>
      </c>
      <c r="B933" t="str">
        <f t="shared" si="14"/>
        <v>90664U</v>
      </c>
      <c r="C933" t="s">
        <v>1340</v>
      </c>
      <c r="D933" t="s">
        <v>180</v>
      </c>
      <c r="E933">
        <v>5.24</v>
      </c>
    </row>
    <row r="934" spans="1:5" x14ac:dyDescent="0.25">
      <c r="A934">
        <v>90665</v>
      </c>
      <c r="B934" t="str">
        <f t="shared" si="14"/>
        <v>90665U</v>
      </c>
      <c r="C934" t="s">
        <v>1341</v>
      </c>
      <c r="D934" t="s">
        <v>180</v>
      </c>
      <c r="E934">
        <v>0.72</v>
      </c>
    </row>
    <row r="935" spans="1:5" x14ac:dyDescent="0.25">
      <c r="A935">
        <v>90666</v>
      </c>
      <c r="B935" t="str">
        <f t="shared" si="14"/>
        <v>90666U</v>
      </c>
      <c r="C935" t="s">
        <v>1342</v>
      </c>
      <c r="D935" t="s">
        <v>180</v>
      </c>
      <c r="E935">
        <v>6.55</v>
      </c>
    </row>
    <row r="936" spans="1:5" x14ac:dyDescent="0.25">
      <c r="A936">
        <v>90667</v>
      </c>
      <c r="B936" t="str">
        <f t="shared" si="14"/>
        <v>90667U</v>
      </c>
      <c r="C936" t="s">
        <v>1343</v>
      </c>
      <c r="D936" t="s">
        <v>180</v>
      </c>
      <c r="E936">
        <v>18.75</v>
      </c>
    </row>
    <row r="937" spans="1:5" x14ac:dyDescent="0.25">
      <c r="A937">
        <v>90670</v>
      </c>
      <c r="B937" t="str">
        <f t="shared" si="14"/>
        <v>90670U</v>
      </c>
      <c r="C937" t="s">
        <v>1344</v>
      </c>
      <c r="D937" t="s">
        <v>180</v>
      </c>
      <c r="E937">
        <v>222.35</v>
      </c>
    </row>
    <row r="938" spans="1:5" x14ac:dyDescent="0.25">
      <c r="A938">
        <v>90671</v>
      </c>
      <c r="B938" t="str">
        <f t="shared" si="14"/>
        <v>90671U</v>
      </c>
      <c r="C938" t="s">
        <v>1345</v>
      </c>
      <c r="D938" t="s">
        <v>180</v>
      </c>
      <c r="E938">
        <v>30.87</v>
      </c>
    </row>
    <row r="939" spans="1:5" x14ac:dyDescent="0.25">
      <c r="A939">
        <v>90672</v>
      </c>
      <c r="B939" t="str">
        <f t="shared" si="14"/>
        <v>90672U</v>
      </c>
      <c r="C939" t="s">
        <v>1346</v>
      </c>
      <c r="D939" t="s">
        <v>180</v>
      </c>
      <c r="E939">
        <v>278.25</v>
      </c>
    </row>
    <row r="940" spans="1:5" x14ac:dyDescent="0.25">
      <c r="A940">
        <v>90673</v>
      </c>
      <c r="B940" t="str">
        <f t="shared" si="14"/>
        <v>90673U</v>
      </c>
      <c r="C940" t="s">
        <v>1347</v>
      </c>
      <c r="D940" t="s">
        <v>180</v>
      </c>
      <c r="E940">
        <v>149.91999999999999</v>
      </c>
    </row>
    <row r="941" spans="1:5" x14ac:dyDescent="0.25">
      <c r="A941">
        <v>90676</v>
      </c>
      <c r="B941" t="str">
        <f t="shared" si="14"/>
        <v>90676U</v>
      </c>
      <c r="C941" t="s">
        <v>1348</v>
      </c>
      <c r="D941" t="s">
        <v>180</v>
      </c>
      <c r="E941">
        <v>103.98</v>
      </c>
    </row>
    <row r="942" spans="1:5" x14ac:dyDescent="0.25">
      <c r="A942">
        <v>90677</v>
      </c>
      <c r="B942" t="str">
        <f t="shared" si="14"/>
        <v>90677U</v>
      </c>
      <c r="C942" t="s">
        <v>1349</v>
      </c>
      <c r="D942" t="s">
        <v>180</v>
      </c>
      <c r="E942">
        <v>15.82</v>
      </c>
    </row>
    <row r="943" spans="1:5" x14ac:dyDescent="0.25">
      <c r="A943">
        <v>90678</v>
      </c>
      <c r="B943" t="str">
        <f t="shared" si="14"/>
        <v>90678U</v>
      </c>
      <c r="C943" t="s">
        <v>1350</v>
      </c>
      <c r="D943" t="s">
        <v>180</v>
      </c>
      <c r="E943">
        <v>142.25</v>
      </c>
    </row>
    <row r="944" spans="1:5" x14ac:dyDescent="0.25">
      <c r="A944">
        <v>90679</v>
      </c>
      <c r="B944" t="str">
        <f t="shared" si="14"/>
        <v>90679U</v>
      </c>
      <c r="C944" t="s">
        <v>1351</v>
      </c>
      <c r="D944" t="s">
        <v>180</v>
      </c>
      <c r="E944">
        <v>114.97</v>
      </c>
    </row>
    <row r="945" spans="1:5" x14ac:dyDescent="0.25">
      <c r="A945">
        <v>90682</v>
      </c>
      <c r="B945" t="str">
        <f t="shared" si="14"/>
        <v>90682U</v>
      </c>
      <c r="C945" t="s">
        <v>1352</v>
      </c>
      <c r="D945" t="s">
        <v>180</v>
      </c>
      <c r="E945">
        <v>29.16</v>
      </c>
    </row>
    <row r="946" spans="1:5" x14ac:dyDescent="0.25">
      <c r="A946">
        <v>90683</v>
      </c>
      <c r="B946" t="str">
        <f t="shared" si="14"/>
        <v>90683U</v>
      </c>
      <c r="C946" t="s">
        <v>1353</v>
      </c>
      <c r="D946" t="s">
        <v>180</v>
      </c>
      <c r="E946">
        <v>3.46</v>
      </c>
    </row>
    <row r="947" spans="1:5" x14ac:dyDescent="0.25">
      <c r="A947">
        <v>90684</v>
      </c>
      <c r="B947" t="str">
        <f t="shared" si="14"/>
        <v>90684U</v>
      </c>
      <c r="C947" t="s">
        <v>1354</v>
      </c>
      <c r="D947" t="s">
        <v>180</v>
      </c>
      <c r="E947">
        <v>31.9</v>
      </c>
    </row>
    <row r="948" spans="1:5" x14ac:dyDescent="0.25">
      <c r="A948">
        <v>90685</v>
      </c>
      <c r="B948" t="str">
        <f t="shared" si="14"/>
        <v>90685U</v>
      </c>
      <c r="C948" t="s">
        <v>1355</v>
      </c>
      <c r="D948" t="s">
        <v>180</v>
      </c>
      <c r="E948">
        <v>71.319999999999993</v>
      </c>
    </row>
    <row r="949" spans="1:5" x14ac:dyDescent="0.25">
      <c r="A949">
        <v>90688</v>
      </c>
      <c r="B949" t="str">
        <f t="shared" si="14"/>
        <v>90688U</v>
      </c>
      <c r="C949" t="s">
        <v>1356</v>
      </c>
      <c r="D949" t="s">
        <v>180</v>
      </c>
      <c r="E949">
        <v>19.600000000000001</v>
      </c>
    </row>
    <row r="950" spans="1:5" x14ac:dyDescent="0.25">
      <c r="A950">
        <v>90689</v>
      </c>
      <c r="B950" t="str">
        <f t="shared" si="14"/>
        <v>90689U</v>
      </c>
      <c r="C950" t="s">
        <v>1357</v>
      </c>
      <c r="D950" t="s">
        <v>180</v>
      </c>
      <c r="E950">
        <v>1.98</v>
      </c>
    </row>
    <row r="951" spans="1:5" x14ac:dyDescent="0.25">
      <c r="A951">
        <v>90690</v>
      </c>
      <c r="B951" t="str">
        <f t="shared" si="14"/>
        <v>90690U</v>
      </c>
      <c r="C951" t="s">
        <v>1358</v>
      </c>
      <c r="D951" t="s">
        <v>180</v>
      </c>
      <c r="E951">
        <v>24.5</v>
      </c>
    </row>
    <row r="952" spans="1:5" x14ac:dyDescent="0.25">
      <c r="A952">
        <v>90691</v>
      </c>
      <c r="B952" t="str">
        <f t="shared" si="14"/>
        <v>90691U</v>
      </c>
      <c r="C952" t="s">
        <v>1359</v>
      </c>
      <c r="D952" t="s">
        <v>180</v>
      </c>
      <c r="E952">
        <v>49.95</v>
      </c>
    </row>
    <row r="953" spans="1:5" x14ac:dyDescent="0.25">
      <c r="A953">
        <v>90957</v>
      </c>
      <c r="B953" t="str">
        <f t="shared" si="14"/>
        <v>90957U</v>
      </c>
      <c r="C953" t="s">
        <v>1360</v>
      </c>
      <c r="D953" t="s">
        <v>180</v>
      </c>
      <c r="E953">
        <v>3.9</v>
      </c>
    </row>
    <row r="954" spans="1:5" x14ac:dyDescent="0.25">
      <c r="A954">
        <v>90958</v>
      </c>
      <c r="B954" t="str">
        <f t="shared" si="14"/>
        <v>90958U</v>
      </c>
      <c r="C954" t="s">
        <v>1361</v>
      </c>
      <c r="D954" t="s">
        <v>180</v>
      </c>
      <c r="E954">
        <v>0.54</v>
      </c>
    </row>
    <row r="955" spans="1:5" x14ac:dyDescent="0.25">
      <c r="A955">
        <v>90960</v>
      </c>
      <c r="B955" t="str">
        <f t="shared" si="14"/>
        <v>90960U</v>
      </c>
      <c r="C955" t="s">
        <v>1362</v>
      </c>
      <c r="D955" t="s">
        <v>180</v>
      </c>
      <c r="E955">
        <v>5.21</v>
      </c>
    </row>
    <row r="956" spans="1:5" x14ac:dyDescent="0.25">
      <c r="A956">
        <v>90961</v>
      </c>
      <c r="B956" t="str">
        <f t="shared" si="14"/>
        <v>90961U</v>
      </c>
      <c r="C956" t="s">
        <v>1363</v>
      </c>
      <c r="D956" t="s">
        <v>180</v>
      </c>
      <c r="E956">
        <v>0.72</v>
      </c>
    </row>
    <row r="957" spans="1:5" x14ac:dyDescent="0.25">
      <c r="A957">
        <v>90962</v>
      </c>
      <c r="B957" t="str">
        <f t="shared" si="14"/>
        <v>90962U</v>
      </c>
      <c r="C957" t="s">
        <v>1364</v>
      </c>
      <c r="D957" t="s">
        <v>180</v>
      </c>
      <c r="E957">
        <v>6.51</v>
      </c>
    </row>
    <row r="958" spans="1:5" x14ac:dyDescent="0.25">
      <c r="A958">
        <v>90963</v>
      </c>
      <c r="B958" t="str">
        <f t="shared" si="14"/>
        <v>90963U</v>
      </c>
      <c r="C958" t="s">
        <v>1365</v>
      </c>
      <c r="D958" t="s">
        <v>180</v>
      </c>
      <c r="E958">
        <v>18.75</v>
      </c>
    </row>
    <row r="959" spans="1:5" x14ac:dyDescent="0.25">
      <c r="A959">
        <v>90968</v>
      </c>
      <c r="B959" t="str">
        <f t="shared" si="14"/>
        <v>90968U</v>
      </c>
      <c r="C959" t="s">
        <v>1366</v>
      </c>
      <c r="D959" t="s">
        <v>180</v>
      </c>
      <c r="E959">
        <v>5.22</v>
      </c>
    </row>
    <row r="960" spans="1:5" x14ac:dyDescent="0.25">
      <c r="A960">
        <v>90969</v>
      </c>
      <c r="B960" t="str">
        <f t="shared" si="14"/>
        <v>90969U</v>
      </c>
      <c r="C960" t="s">
        <v>1367</v>
      </c>
      <c r="D960" t="s">
        <v>180</v>
      </c>
      <c r="E960">
        <v>0.72</v>
      </c>
    </row>
    <row r="961" spans="1:5" x14ac:dyDescent="0.25">
      <c r="A961">
        <v>90970</v>
      </c>
      <c r="B961" t="str">
        <f t="shared" si="14"/>
        <v>90970U</v>
      </c>
      <c r="C961" t="s">
        <v>1368</v>
      </c>
      <c r="D961" t="s">
        <v>180</v>
      </c>
      <c r="E961">
        <v>6.53</v>
      </c>
    </row>
    <row r="962" spans="1:5" x14ac:dyDescent="0.25">
      <c r="A962">
        <v>90971</v>
      </c>
      <c r="B962" t="str">
        <f t="shared" si="14"/>
        <v>90971U</v>
      </c>
      <c r="C962" t="s">
        <v>1369</v>
      </c>
      <c r="D962" t="s">
        <v>180</v>
      </c>
      <c r="E962">
        <v>75.97</v>
      </c>
    </row>
    <row r="963" spans="1:5" x14ac:dyDescent="0.25">
      <c r="A963">
        <v>90975</v>
      </c>
      <c r="B963" t="str">
        <f t="shared" si="14"/>
        <v>90975U</v>
      </c>
      <c r="C963" t="s">
        <v>1370</v>
      </c>
      <c r="D963" t="s">
        <v>180</v>
      </c>
      <c r="E963">
        <v>13.26</v>
      </c>
    </row>
    <row r="964" spans="1:5" x14ac:dyDescent="0.25">
      <c r="A964">
        <v>90976</v>
      </c>
      <c r="B964" t="str">
        <f t="shared" si="14"/>
        <v>90976U</v>
      </c>
      <c r="C964" t="s">
        <v>1371</v>
      </c>
      <c r="D964" t="s">
        <v>180</v>
      </c>
      <c r="E964">
        <v>1.84</v>
      </c>
    </row>
    <row r="965" spans="1:5" x14ac:dyDescent="0.25">
      <c r="A965">
        <v>90977</v>
      </c>
      <c r="B965" t="str">
        <f t="shared" si="14"/>
        <v>90977U</v>
      </c>
      <c r="C965" t="s">
        <v>1372</v>
      </c>
      <c r="D965" t="s">
        <v>180</v>
      </c>
      <c r="E965">
        <v>16.600000000000001</v>
      </c>
    </row>
    <row r="966" spans="1:5" x14ac:dyDescent="0.25">
      <c r="A966">
        <v>90978</v>
      </c>
      <c r="B966" t="str">
        <f t="shared" si="14"/>
        <v>90978U</v>
      </c>
      <c r="C966" t="s">
        <v>1373</v>
      </c>
      <c r="D966" t="s">
        <v>180</v>
      </c>
      <c r="E966">
        <v>197.1</v>
      </c>
    </row>
    <row r="967" spans="1:5" x14ac:dyDescent="0.25">
      <c r="A967">
        <v>90992</v>
      </c>
      <c r="B967" t="str">
        <f t="shared" si="14"/>
        <v>90992U</v>
      </c>
      <c r="C967" t="s">
        <v>1374</v>
      </c>
      <c r="D967" t="s">
        <v>180</v>
      </c>
      <c r="E967">
        <v>6.19</v>
      </c>
    </row>
    <row r="968" spans="1:5" x14ac:dyDescent="0.25">
      <c r="A968">
        <v>90993</v>
      </c>
      <c r="B968" t="str">
        <f t="shared" ref="B968:B1031" si="15">A968&amp;"U"</f>
        <v>90993U</v>
      </c>
      <c r="C968" t="s">
        <v>1375</v>
      </c>
      <c r="D968" t="s">
        <v>180</v>
      </c>
      <c r="E968">
        <v>0.86</v>
      </c>
    </row>
    <row r="969" spans="1:5" x14ac:dyDescent="0.25">
      <c r="A969">
        <v>90994</v>
      </c>
      <c r="B969" t="str">
        <f t="shared" si="15"/>
        <v>90994U</v>
      </c>
      <c r="C969" t="s">
        <v>1376</v>
      </c>
      <c r="D969" t="s">
        <v>180</v>
      </c>
      <c r="E969">
        <v>7.75</v>
      </c>
    </row>
    <row r="970" spans="1:5" x14ac:dyDescent="0.25">
      <c r="A970">
        <v>90995</v>
      </c>
      <c r="B970" t="str">
        <f t="shared" si="15"/>
        <v>90995U</v>
      </c>
      <c r="C970" t="s">
        <v>1377</v>
      </c>
      <c r="D970" t="s">
        <v>180</v>
      </c>
      <c r="E970">
        <v>103.2</v>
      </c>
    </row>
    <row r="971" spans="1:5" x14ac:dyDescent="0.25">
      <c r="A971">
        <v>91021</v>
      </c>
      <c r="B971" t="str">
        <f t="shared" si="15"/>
        <v>91021U</v>
      </c>
      <c r="C971" t="s">
        <v>1378</v>
      </c>
      <c r="D971" t="s">
        <v>180</v>
      </c>
      <c r="E971">
        <v>12.43</v>
      </c>
    </row>
    <row r="972" spans="1:5" x14ac:dyDescent="0.25">
      <c r="A972">
        <v>91026</v>
      </c>
      <c r="B972" t="str">
        <f t="shared" si="15"/>
        <v>91026U</v>
      </c>
      <c r="C972" t="s">
        <v>1379</v>
      </c>
      <c r="D972" t="s">
        <v>180</v>
      </c>
      <c r="E972">
        <v>20.85</v>
      </c>
    </row>
    <row r="973" spans="1:5" x14ac:dyDescent="0.25">
      <c r="A973">
        <v>91027</v>
      </c>
      <c r="B973" t="str">
        <f t="shared" si="15"/>
        <v>91027U</v>
      </c>
      <c r="C973" t="s">
        <v>1380</v>
      </c>
      <c r="D973" t="s">
        <v>180</v>
      </c>
      <c r="E973">
        <v>4.26</v>
      </c>
    </row>
    <row r="974" spans="1:5" x14ac:dyDescent="0.25">
      <c r="A974">
        <v>91028</v>
      </c>
      <c r="B974" t="str">
        <f t="shared" si="15"/>
        <v>91028U</v>
      </c>
      <c r="C974" t="s">
        <v>1381</v>
      </c>
      <c r="D974" t="s">
        <v>180</v>
      </c>
      <c r="E974">
        <v>3.37</v>
      </c>
    </row>
    <row r="975" spans="1:5" x14ac:dyDescent="0.25">
      <c r="A975">
        <v>91029</v>
      </c>
      <c r="B975" t="str">
        <f t="shared" si="15"/>
        <v>91029U</v>
      </c>
      <c r="C975" t="s">
        <v>1382</v>
      </c>
      <c r="D975" t="s">
        <v>180</v>
      </c>
      <c r="E975">
        <v>38.19</v>
      </c>
    </row>
    <row r="976" spans="1:5" x14ac:dyDescent="0.25">
      <c r="A976">
        <v>91030</v>
      </c>
      <c r="B976" t="str">
        <f t="shared" si="15"/>
        <v>91030U</v>
      </c>
      <c r="C976" t="s">
        <v>1383</v>
      </c>
      <c r="D976" t="s">
        <v>180</v>
      </c>
      <c r="E976">
        <v>183.9</v>
      </c>
    </row>
    <row r="977" spans="1:5" x14ac:dyDescent="0.25">
      <c r="A977">
        <v>91273</v>
      </c>
      <c r="B977" t="str">
        <f t="shared" si="15"/>
        <v>91273U</v>
      </c>
      <c r="C977" t="s">
        <v>1384</v>
      </c>
      <c r="D977" t="s">
        <v>180</v>
      </c>
      <c r="E977">
        <v>0.51</v>
      </c>
    </row>
    <row r="978" spans="1:5" x14ac:dyDescent="0.25">
      <c r="A978">
        <v>91274</v>
      </c>
      <c r="B978" t="str">
        <f t="shared" si="15"/>
        <v>91274U</v>
      </c>
      <c r="C978" t="s">
        <v>1385</v>
      </c>
      <c r="D978" t="s">
        <v>180</v>
      </c>
      <c r="E978">
        <v>7.0000000000000007E-2</v>
      </c>
    </row>
    <row r="979" spans="1:5" x14ac:dyDescent="0.25">
      <c r="A979">
        <v>91275</v>
      </c>
      <c r="B979" t="str">
        <f t="shared" si="15"/>
        <v>91275U</v>
      </c>
      <c r="C979" t="s">
        <v>1386</v>
      </c>
      <c r="D979" t="s">
        <v>180</v>
      </c>
      <c r="E979">
        <v>0.64</v>
      </c>
    </row>
    <row r="980" spans="1:5" x14ac:dyDescent="0.25">
      <c r="A980">
        <v>91276</v>
      </c>
      <c r="B980" t="str">
        <f t="shared" si="15"/>
        <v>91276U</v>
      </c>
      <c r="C980" t="s">
        <v>1387</v>
      </c>
      <c r="D980" t="s">
        <v>180</v>
      </c>
      <c r="E980">
        <v>8.33</v>
      </c>
    </row>
    <row r="981" spans="1:5" x14ac:dyDescent="0.25">
      <c r="A981">
        <v>91279</v>
      </c>
      <c r="B981" t="str">
        <f t="shared" si="15"/>
        <v>91279U</v>
      </c>
      <c r="C981" t="s">
        <v>1388</v>
      </c>
      <c r="D981" t="s">
        <v>180</v>
      </c>
      <c r="E981">
        <v>0.78</v>
      </c>
    </row>
    <row r="982" spans="1:5" x14ac:dyDescent="0.25">
      <c r="A982">
        <v>91280</v>
      </c>
      <c r="B982" t="str">
        <f t="shared" si="15"/>
        <v>91280U</v>
      </c>
      <c r="C982" t="s">
        <v>1389</v>
      </c>
      <c r="D982" t="s">
        <v>180</v>
      </c>
      <c r="E982">
        <v>0.09</v>
      </c>
    </row>
    <row r="983" spans="1:5" x14ac:dyDescent="0.25">
      <c r="A983">
        <v>91281</v>
      </c>
      <c r="B983" t="str">
        <f t="shared" si="15"/>
        <v>91281U</v>
      </c>
      <c r="C983" t="s">
        <v>1390</v>
      </c>
      <c r="D983" t="s">
        <v>180</v>
      </c>
      <c r="E983">
        <v>0.98</v>
      </c>
    </row>
    <row r="984" spans="1:5" x14ac:dyDescent="0.25">
      <c r="A984">
        <v>91282</v>
      </c>
      <c r="B984" t="str">
        <f t="shared" si="15"/>
        <v>91282U</v>
      </c>
      <c r="C984" t="s">
        <v>1391</v>
      </c>
      <c r="D984" t="s">
        <v>180</v>
      </c>
      <c r="E984">
        <v>8.39</v>
      </c>
    </row>
    <row r="985" spans="1:5" x14ac:dyDescent="0.25">
      <c r="A985">
        <v>91354</v>
      </c>
      <c r="B985" t="str">
        <f t="shared" si="15"/>
        <v>91354U</v>
      </c>
      <c r="C985" t="s">
        <v>1392</v>
      </c>
      <c r="D985" t="s">
        <v>180</v>
      </c>
      <c r="E985">
        <v>14.78</v>
      </c>
    </row>
    <row r="986" spans="1:5" x14ac:dyDescent="0.25">
      <c r="A986">
        <v>91355</v>
      </c>
      <c r="B986" t="str">
        <f t="shared" si="15"/>
        <v>91355U</v>
      </c>
      <c r="C986" t="s">
        <v>1393</v>
      </c>
      <c r="D986" t="s">
        <v>180</v>
      </c>
      <c r="E986">
        <v>3.1</v>
      </c>
    </row>
    <row r="987" spans="1:5" x14ac:dyDescent="0.25">
      <c r="A987">
        <v>91356</v>
      </c>
      <c r="B987" t="str">
        <f t="shared" si="15"/>
        <v>91356U</v>
      </c>
      <c r="C987" t="s">
        <v>1394</v>
      </c>
      <c r="D987" t="s">
        <v>180</v>
      </c>
      <c r="E987">
        <v>2.4500000000000002</v>
      </c>
    </row>
    <row r="988" spans="1:5" x14ac:dyDescent="0.25">
      <c r="A988">
        <v>91359</v>
      </c>
      <c r="B988" t="str">
        <f t="shared" si="15"/>
        <v>91359U</v>
      </c>
      <c r="C988" t="s">
        <v>1395</v>
      </c>
      <c r="D988" t="s">
        <v>180</v>
      </c>
      <c r="E988">
        <v>18.18</v>
      </c>
    </row>
    <row r="989" spans="1:5" x14ac:dyDescent="0.25">
      <c r="A989">
        <v>91360</v>
      </c>
      <c r="B989" t="str">
        <f t="shared" si="15"/>
        <v>91360U</v>
      </c>
      <c r="C989" t="s">
        <v>1396</v>
      </c>
      <c r="D989" t="s">
        <v>180</v>
      </c>
      <c r="E989">
        <v>3.51</v>
      </c>
    </row>
    <row r="990" spans="1:5" x14ac:dyDescent="0.25">
      <c r="A990">
        <v>91361</v>
      </c>
      <c r="B990" t="str">
        <f t="shared" si="15"/>
        <v>91361U</v>
      </c>
      <c r="C990" t="s">
        <v>1397</v>
      </c>
      <c r="D990" t="s">
        <v>180</v>
      </c>
      <c r="E990">
        <v>2.77</v>
      </c>
    </row>
    <row r="991" spans="1:5" x14ac:dyDescent="0.25">
      <c r="A991">
        <v>91367</v>
      </c>
      <c r="B991" t="str">
        <f t="shared" si="15"/>
        <v>91367U</v>
      </c>
      <c r="C991" t="s">
        <v>1398</v>
      </c>
      <c r="D991" t="s">
        <v>180</v>
      </c>
      <c r="E991">
        <v>18.78</v>
      </c>
    </row>
    <row r="992" spans="1:5" x14ac:dyDescent="0.25">
      <c r="A992">
        <v>91368</v>
      </c>
      <c r="B992" t="str">
        <f t="shared" si="15"/>
        <v>91368U</v>
      </c>
      <c r="C992" t="s">
        <v>1399</v>
      </c>
      <c r="D992" t="s">
        <v>180</v>
      </c>
      <c r="E992">
        <v>3.66</v>
      </c>
    </row>
    <row r="993" spans="1:5" x14ac:dyDescent="0.25">
      <c r="A993">
        <v>91369</v>
      </c>
      <c r="B993" t="str">
        <f t="shared" si="15"/>
        <v>91369U</v>
      </c>
      <c r="C993" t="s">
        <v>1400</v>
      </c>
      <c r="D993" t="s">
        <v>180</v>
      </c>
      <c r="E993">
        <v>2.9</v>
      </c>
    </row>
    <row r="994" spans="1:5" x14ac:dyDescent="0.25">
      <c r="A994">
        <v>91375</v>
      </c>
      <c r="B994" t="str">
        <f t="shared" si="15"/>
        <v>91375U</v>
      </c>
      <c r="C994" t="s">
        <v>1401</v>
      </c>
      <c r="D994" t="s">
        <v>180</v>
      </c>
      <c r="E994">
        <v>16.23</v>
      </c>
    </row>
    <row r="995" spans="1:5" x14ac:dyDescent="0.25">
      <c r="A995">
        <v>91376</v>
      </c>
      <c r="B995" t="str">
        <f t="shared" si="15"/>
        <v>91376U</v>
      </c>
      <c r="C995" t="s">
        <v>1402</v>
      </c>
      <c r="D995" t="s">
        <v>180</v>
      </c>
      <c r="E995">
        <v>3.4</v>
      </c>
    </row>
    <row r="996" spans="1:5" x14ac:dyDescent="0.25">
      <c r="A996">
        <v>91377</v>
      </c>
      <c r="B996" t="str">
        <f t="shared" si="15"/>
        <v>91377U</v>
      </c>
      <c r="C996" t="s">
        <v>1403</v>
      </c>
      <c r="D996" t="s">
        <v>180</v>
      </c>
      <c r="E996">
        <v>2.69</v>
      </c>
    </row>
    <row r="997" spans="1:5" x14ac:dyDescent="0.25">
      <c r="A997">
        <v>91380</v>
      </c>
      <c r="B997" t="str">
        <f t="shared" si="15"/>
        <v>91380U</v>
      </c>
      <c r="C997" t="s">
        <v>1404</v>
      </c>
      <c r="D997" t="s">
        <v>180</v>
      </c>
      <c r="E997">
        <v>24.73</v>
      </c>
    </row>
    <row r="998" spans="1:5" x14ac:dyDescent="0.25">
      <c r="A998">
        <v>91381</v>
      </c>
      <c r="B998" t="str">
        <f t="shared" si="15"/>
        <v>91381U</v>
      </c>
      <c r="C998" t="s">
        <v>1405</v>
      </c>
      <c r="D998" t="s">
        <v>180</v>
      </c>
      <c r="E998">
        <v>4.82</v>
      </c>
    </row>
    <row r="999" spans="1:5" x14ac:dyDescent="0.25">
      <c r="A999">
        <v>91382</v>
      </c>
      <c r="B999" t="str">
        <f t="shared" si="15"/>
        <v>91382U</v>
      </c>
      <c r="C999" t="s">
        <v>1406</v>
      </c>
      <c r="D999" t="s">
        <v>180</v>
      </c>
      <c r="E999">
        <v>3.82</v>
      </c>
    </row>
    <row r="1000" spans="1:5" x14ac:dyDescent="0.25">
      <c r="A1000">
        <v>91383</v>
      </c>
      <c r="B1000" t="str">
        <f t="shared" si="15"/>
        <v>91383U</v>
      </c>
      <c r="C1000" t="s">
        <v>1407</v>
      </c>
      <c r="D1000" t="s">
        <v>180</v>
      </c>
      <c r="E1000">
        <v>44.39</v>
      </c>
    </row>
    <row r="1001" spans="1:5" x14ac:dyDescent="0.25">
      <c r="A1001">
        <v>91384</v>
      </c>
      <c r="B1001" t="str">
        <f t="shared" si="15"/>
        <v>91384U</v>
      </c>
      <c r="C1001" t="s">
        <v>1408</v>
      </c>
      <c r="D1001" t="s">
        <v>180</v>
      </c>
      <c r="E1001">
        <v>177.75</v>
      </c>
    </row>
    <row r="1002" spans="1:5" x14ac:dyDescent="0.25">
      <c r="A1002">
        <v>91390</v>
      </c>
      <c r="B1002" t="str">
        <f t="shared" si="15"/>
        <v>91390U</v>
      </c>
      <c r="C1002" t="s">
        <v>1409</v>
      </c>
      <c r="D1002" t="s">
        <v>180</v>
      </c>
      <c r="E1002">
        <v>16.23</v>
      </c>
    </row>
    <row r="1003" spans="1:5" x14ac:dyDescent="0.25">
      <c r="A1003">
        <v>91391</v>
      </c>
      <c r="B1003" t="str">
        <f t="shared" si="15"/>
        <v>91391U</v>
      </c>
      <c r="C1003" t="s">
        <v>1410</v>
      </c>
      <c r="D1003" t="s">
        <v>180</v>
      </c>
      <c r="E1003">
        <v>3.29</v>
      </c>
    </row>
    <row r="1004" spans="1:5" x14ac:dyDescent="0.25">
      <c r="A1004">
        <v>91392</v>
      </c>
      <c r="B1004" t="str">
        <f t="shared" si="15"/>
        <v>91392U</v>
      </c>
      <c r="C1004" t="s">
        <v>1411</v>
      </c>
      <c r="D1004" t="s">
        <v>180</v>
      </c>
      <c r="E1004">
        <v>2.6</v>
      </c>
    </row>
    <row r="1005" spans="1:5" x14ac:dyDescent="0.25">
      <c r="A1005">
        <v>91396</v>
      </c>
      <c r="B1005" t="str">
        <f t="shared" si="15"/>
        <v>91396U</v>
      </c>
      <c r="C1005" t="s">
        <v>1412</v>
      </c>
      <c r="D1005" t="s">
        <v>180</v>
      </c>
      <c r="E1005">
        <v>25.11</v>
      </c>
    </row>
    <row r="1006" spans="1:5" x14ac:dyDescent="0.25">
      <c r="A1006">
        <v>91397</v>
      </c>
      <c r="B1006" t="str">
        <f t="shared" si="15"/>
        <v>91397U</v>
      </c>
      <c r="C1006" t="s">
        <v>1413</v>
      </c>
      <c r="D1006" t="s">
        <v>180</v>
      </c>
      <c r="E1006">
        <v>4.9000000000000004</v>
      </c>
    </row>
    <row r="1007" spans="1:5" x14ac:dyDescent="0.25">
      <c r="A1007">
        <v>91398</v>
      </c>
      <c r="B1007" t="str">
        <f t="shared" si="15"/>
        <v>91398U</v>
      </c>
      <c r="C1007" t="s">
        <v>1414</v>
      </c>
      <c r="D1007" t="s">
        <v>180</v>
      </c>
      <c r="E1007">
        <v>3.88</v>
      </c>
    </row>
    <row r="1008" spans="1:5" x14ac:dyDescent="0.25">
      <c r="A1008">
        <v>91402</v>
      </c>
      <c r="B1008" t="str">
        <f t="shared" si="15"/>
        <v>91402U</v>
      </c>
      <c r="C1008" t="s">
        <v>1415</v>
      </c>
      <c r="D1008" t="s">
        <v>180</v>
      </c>
      <c r="E1008">
        <v>3</v>
      </c>
    </row>
    <row r="1009" spans="1:5" x14ac:dyDescent="0.25">
      <c r="A1009">
        <v>91466</v>
      </c>
      <c r="B1009" t="str">
        <f t="shared" si="15"/>
        <v>91466U</v>
      </c>
      <c r="C1009" t="s">
        <v>1416</v>
      </c>
      <c r="D1009" t="s">
        <v>180</v>
      </c>
      <c r="E1009">
        <v>3.48</v>
      </c>
    </row>
    <row r="1010" spans="1:5" x14ac:dyDescent="0.25">
      <c r="A1010">
        <v>91467</v>
      </c>
      <c r="B1010" t="str">
        <f t="shared" si="15"/>
        <v>91467U</v>
      </c>
      <c r="C1010" t="s">
        <v>1417</v>
      </c>
      <c r="D1010" t="s">
        <v>180</v>
      </c>
      <c r="E1010">
        <v>198.22</v>
      </c>
    </row>
    <row r="1011" spans="1:5" x14ac:dyDescent="0.25">
      <c r="A1011">
        <v>91468</v>
      </c>
      <c r="B1011" t="str">
        <f t="shared" si="15"/>
        <v>91468U</v>
      </c>
      <c r="C1011" t="s">
        <v>1418</v>
      </c>
      <c r="D1011" t="s">
        <v>180</v>
      </c>
      <c r="E1011">
        <v>23.09</v>
      </c>
    </row>
    <row r="1012" spans="1:5" x14ac:dyDescent="0.25">
      <c r="A1012">
        <v>91469</v>
      </c>
      <c r="B1012" t="str">
        <f t="shared" si="15"/>
        <v>91469U</v>
      </c>
      <c r="C1012" t="s">
        <v>1419</v>
      </c>
      <c r="D1012" t="s">
        <v>180</v>
      </c>
      <c r="E1012">
        <v>4.5599999999999996</v>
      </c>
    </row>
    <row r="1013" spans="1:5" x14ac:dyDescent="0.25">
      <c r="A1013">
        <v>91484</v>
      </c>
      <c r="B1013" t="str">
        <f t="shared" si="15"/>
        <v>91484U</v>
      </c>
      <c r="C1013" t="s">
        <v>1420</v>
      </c>
      <c r="D1013" t="s">
        <v>180</v>
      </c>
      <c r="E1013">
        <v>3.62</v>
      </c>
    </row>
    <row r="1014" spans="1:5" x14ac:dyDescent="0.25">
      <c r="A1014">
        <v>91485</v>
      </c>
      <c r="B1014" t="str">
        <f t="shared" si="15"/>
        <v>91485U</v>
      </c>
      <c r="C1014" t="s">
        <v>1421</v>
      </c>
      <c r="D1014" t="s">
        <v>180</v>
      </c>
      <c r="E1014">
        <v>194.02</v>
      </c>
    </row>
    <row r="1015" spans="1:5" x14ac:dyDescent="0.25">
      <c r="A1015">
        <v>91529</v>
      </c>
      <c r="B1015" t="str">
        <f t="shared" si="15"/>
        <v>91529U</v>
      </c>
      <c r="C1015" t="s">
        <v>1422</v>
      </c>
      <c r="D1015" t="s">
        <v>180</v>
      </c>
      <c r="E1015">
        <v>0.76</v>
      </c>
    </row>
    <row r="1016" spans="1:5" x14ac:dyDescent="0.25">
      <c r="A1016">
        <v>91530</v>
      </c>
      <c r="B1016" t="str">
        <f t="shared" si="15"/>
        <v>91530U</v>
      </c>
      <c r="C1016" t="s">
        <v>1423</v>
      </c>
      <c r="D1016" t="s">
        <v>180</v>
      </c>
      <c r="E1016">
        <v>0.1</v>
      </c>
    </row>
    <row r="1017" spans="1:5" x14ac:dyDescent="0.25">
      <c r="A1017">
        <v>91531</v>
      </c>
      <c r="B1017" t="str">
        <f t="shared" si="15"/>
        <v>91531U</v>
      </c>
      <c r="C1017" t="s">
        <v>1424</v>
      </c>
      <c r="D1017" t="s">
        <v>180</v>
      </c>
      <c r="E1017">
        <v>0.95</v>
      </c>
    </row>
    <row r="1018" spans="1:5" x14ac:dyDescent="0.25">
      <c r="A1018">
        <v>91532</v>
      </c>
      <c r="B1018" t="str">
        <f t="shared" si="15"/>
        <v>91532U</v>
      </c>
      <c r="C1018" t="s">
        <v>1425</v>
      </c>
      <c r="D1018" t="s">
        <v>180</v>
      </c>
      <c r="E1018">
        <v>5.96</v>
      </c>
    </row>
    <row r="1019" spans="1:5" x14ac:dyDescent="0.25">
      <c r="A1019">
        <v>91629</v>
      </c>
      <c r="B1019" t="str">
        <f t="shared" si="15"/>
        <v>91629U</v>
      </c>
      <c r="C1019" t="s">
        <v>1426</v>
      </c>
      <c r="D1019" t="s">
        <v>180</v>
      </c>
      <c r="E1019">
        <v>18.75</v>
      </c>
    </row>
    <row r="1020" spans="1:5" x14ac:dyDescent="0.25">
      <c r="A1020">
        <v>91630</v>
      </c>
      <c r="B1020" t="str">
        <f t="shared" si="15"/>
        <v>91630U</v>
      </c>
      <c r="C1020" t="s">
        <v>1427</v>
      </c>
      <c r="D1020" t="s">
        <v>180</v>
      </c>
      <c r="E1020">
        <v>3.51</v>
      </c>
    </row>
    <row r="1021" spans="1:5" x14ac:dyDescent="0.25">
      <c r="A1021">
        <v>91631</v>
      </c>
      <c r="B1021" t="str">
        <f t="shared" si="15"/>
        <v>91631U</v>
      </c>
      <c r="C1021" t="s">
        <v>1428</v>
      </c>
      <c r="D1021" t="s">
        <v>180</v>
      </c>
      <c r="E1021">
        <v>2.78</v>
      </c>
    </row>
    <row r="1022" spans="1:5" x14ac:dyDescent="0.25">
      <c r="A1022">
        <v>91632</v>
      </c>
      <c r="B1022" t="str">
        <f t="shared" si="15"/>
        <v>91632U</v>
      </c>
      <c r="C1022" t="s">
        <v>1429</v>
      </c>
      <c r="D1022" t="s">
        <v>180</v>
      </c>
      <c r="E1022">
        <v>31.81</v>
      </c>
    </row>
    <row r="1023" spans="1:5" x14ac:dyDescent="0.25">
      <c r="A1023">
        <v>91633</v>
      </c>
      <c r="B1023" t="str">
        <f t="shared" si="15"/>
        <v>91633U</v>
      </c>
      <c r="C1023" t="s">
        <v>1430</v>
      </c>
      <c r="D1023" t="s">
        <v>180</v>
      </c>
      <c r="E1023">
        <v>167.77</v>
      </c>
    </row>
    <row r="1024" spans="1:5" x14ac:dyDescent="0.25">
      <c r="A1024">
        <v>91640</v>
      </c>
      <c r="B1024" t="str">
        <f t="shared" si="15"/>
        <v>91640U</v>
      </c>
      <c r="C1024" t="s">
        <v>1431</v>
      </c>
      <c r="D1024" t="s">
        <v>180</v>
      </c>
      <c r="E1024">
        <v>34.58</v>
      </c>
    </row>
    <row r="1025" spans="1:5" x14ac:dyDescent="0.25">
      <c r="A1025">
        <v>91641</v>
      </c>
      <c r="B1025" t="str">
        <f t="shared" si="15"/>
        <v>91641U</v>
      </c>
      <c r="C1025" t="s">
        <v>1432</v>
      </c>
      <c r="D1025" t="s">
        <v>180</v>
      </c>
      <c r="E1025">
        <v>7.09</v>
      </c>
    </row>
    <row r="1026" spans="1:5" x14ac:dyDescent="0.25">
      <c r="A1026">
        <v>91642</v>
      </c>
      <c r="B1026" t="str">
        <f t="shared" si="15"/>
        <v>91642U</v>
      </c>
      <c r="C1026" t="s">
        <v>1433</v>
      </c>
      <c r="D1026" t="s">
        <v>180</v>
      </c>
      <c r="E1026">
        <v>5.63</v>
      </c>
    </row>
    <row r="1027" spans="1:5" x14ac:dyDescent="0.25">
      <c r="A1027">
        <v>91643</v>
      </c>
      <c r="B1027" t="str">
        <f t="shared" si="15"/>
        <v>91643U</v>
      </c>
      <c r="C1027" t="s">
        <v>1434</v>
      </c>
      <c r="D1027" t="s">
        <v>180</v>
      </c>
      <c r="E1027">
        <v>61.94</v>
      </c>
    </row>
    <row r="1028" spans="1:5" x14ac:dyDescent="0.25">
      <c r="A1028">
        <v>91644</v>
      </c>
      <c r="B1028" t="str">
        <f t="shared" si="15"/>
        <v>91644U</v>
      </c>
      <c r="C1028" t="s">
        <v>1435</v>
      </c>
      <c r="D1028" t="s">
        <v>180</v>
      </c>
      <c r="E1028">
        <v>377.55</v>
      </c>
    </row>
    <row r="1029" spans="1:5" x14ac:dyDescent="0.25">
      <c r="A1029">
        <v>91688</v>
      </c>
      <c r="B1029" t="str">
        <f t="shared" si="15"/>
        <v>91688U</v>
      </c>
      <c r="C1029" t="s">
        <v>1436</v>
      </c>
      <c r="D1029" t="s">
        <v>180</v>
      </c>
      <c r="E1029">
        <v>0.09</v>
      </c>
    </row>
    <row r="1030" spans="1:5" x14ac:dyDescent="0.25">
      <c r="A1030">
        <v>91689</v>
      </c>
      <c r="B1030" t="str">
        <f t="shared" si="15"/>
        <v>91689U</v>
      </c>
      <c r="C1030" t="s">
        <v>1437</v>
      </c>
      <c r="D1030" t="s">
        <v>180</v>
      </c>
      <c r="E1030">
        <v>0</v>
      </c>
    </row>
    <row r="1031" spans="1:5" x14ac:dyDescent="0.25">
      <c r="A1031">
        <v>91690</v>
      </c>
      <c r="B1031" t="str">
        <f t="shared" si="15"/>
        <v>91690U</v>
      </c>
      <c r="C1031" t="s">
        <v>1438</v>
      </c>
      <c r="D1031" t="s">
        <v>180</v>
      </c>
      <c r="E1031">
        <v>0.06</v>
      </c>
    </row>
    <row r="1032" spans="1:5" x14ac:dyDescent="0.25">
      <c r="A1032">
        <v>91691</v>
      </c>
      <c r="B1032" t="str">
        <f t="shared" ref="B1032:B1095" si="16">A1032&amp;"U"</f>
        <v>91691U</v>
      </c>
      <c r="C1032" t="s">
        <v>1439</v>
      </c>
      <c r="D1032" t="s">
        <v>180</v>
      </c>
      <c r="E1032">
        <v>1.26</v>
      </c>
    </row>
    <row r="1033" spans="1:5" x14ac:dyDescent="0.25">
      <c r="A1033">
        <v>92040</v>
      </c>
      <c r="B1033" t="str">
        <f t="shared" si="16"/>
        <v>92040U</v>
      </c>
      <c r="C1033" t="s">
        <v>1440</v>
      </c>
      <c r="D1033" t="s">
        <v>180</v>
      </c>
      <c r="E1033">
        <v>6.87</v>
      </c>
    </row>
    <row r="1034" spans="1:5" x14ac:dyDescent="0.25">
      <c r="A1034">
        <v>92041</v>
      </c>
      <c r="B1034" t="str">
        <f t="shared" si="16"/>
        <v>92041U</v>
      </c>
      <c r="C1034" t="s">
        <v>1441</v>
      </c>
      <c r="D1034" t="s">
        <v>180</v>
      </c>
      <c r="E1034">
        <v>0.72</v>
      </c>
    </row>
    <row r="1035" spans="1:5" x14ac:dyDescent="0.25">
      <c r="A1035">
        <v>92042</v>
      </c>
      <c r="B1035" t="str">
        <f t="shared" si="16"/>
        <v>92042U</v>
      </c>
      <c r="C1035" t="s">
        <v>1442</v>
      </c>
      <c r="D1035" t="s">
        <v>180</v>
      </c>
      <c r="E1035">
        <v>5.72</v>
      </c>
    </row>
    <row r="1036" spans="1:5" x14ac:dyDescent="0.25">
      <c r="A1036">
        <v>92101</v>
      </c>
      <c r="B1036" t="str">
        <f t="shared" si="16"/>
        <v>92101U</v>
      </c>
      <c r="C1036" t="s">
        <v>1443</v>
      </c>
      <c r="D1036" t="s">
        <v>180</v>
      </c>
      <c r="E1036">
        <v>33.950000000000003</v>
      </c>
    </row>
    <row r="1037" spans="1:5" x14ac:dyDescent="0.25">
      <c r="A1037">
        <v>92102</v>
      </c>
      <c r="B1037" t="str">
        <f t="shared" si="16"/>
        <v>92102U</v>
      </c>
      <c r="C1037" t="s">
        <v>1444</v>
      </c>
      <c r="D1037" t="s">
        <v>180</v>
      </c>
      <c r="E1037">
        <v>6.07</v>
      </c>
    </row>
    <row r="1038" spans="1:5" x14ac:dyDescent="0.25">
      <c r="A1038">
        <v>92103</v>
      </c>
      <c r="B1038" t="str">
        <f t="shared" si="16"/>
        <v>92103U</v>
      </c>
      <c r="C1038" t="s">
        <v>1445</v>
      </c>
      <c r="D1038" t="s">
        <v>180</v>
      </c>
      <c r="E1038">
        <v>4.82</v>
      </c>
    </row>
    <row r="1039" spans="1:5" x14ac:dyDescent="0.25">
      <c r="A1039">
        <v>92104</v>
      </c>
      <c r="B1039" t="str">
        <f t="shared" si="16"/>
        <v>92104U</v>
      </c>
      <c r="C1039" t="s">
        <v>1446</v>
      </c>
      <c r="D1039" t="s">
        <v>180</v>
      </c>
      <c r="E1039">
        <v>55.23</v>
      </c>
    </row>
    <row r="1040" spans="1:5" x14ac:dyDescent="0.25">
      <c r="A1040">
        <v>92105</v>
      </c>
      <c r="B1040" t="str">
        <f t="shared" si="16"/>
        <v>92105U</v>
      </c>
      <c r="C1040" t="s">
        <v>1447</v>
      </c>
      <c r="D1040" t="s">
        <v>180</v>
      </c>
      <c r="E1040">
        <v>241.2</v>
      </c>
    </row>
    <row r="1041" spans="1:5" x14ac:dyDescent="0.25">
      <c r="A1041">
        <v>92108</v>
      </c>
      <c r="B1041" t="str">
        <f t="shared" si="16"/>
        <v>92108U</v>
      </c>
      <c r="C1041" t="s">
        <v>1448</v>
      </c>
      <c r="D1041" t="s">
        <v>180</v>
      </c>
      <c r="E1041">
        <v>0.93</v>
      </c>
    </row>
    <row r="1042" spans="1:5" x14ac:dyDescent="0.25">
      <c r="A1042">
        <v>92109</v>
      </c>
      <c r="B1042" t="str">
        <f t="shared" si="16"/>
        <v>92109U</v>
      </c>
      <c r="C1042" t="s">
        <v>1449</v>
      </c>
      <c r="D1042" t="s">
        <v>180</v>
      </c>
      <c r="E1042">
        <v>0.11</v>
      </c>
    </row>
    <row r="1043" spans="1:5" x14ac:dyDescent="0.25">
      <c r="A1043">
        <v>92110</v>
      </c>
      <c r="B1043" t="str">
        <f t="shared" si="16"/>
        <v>92110U</v>
      </c>
      <c r="C1043" t="s">
        <v>1450</v>
      </c>
      <c r="D1043" t="s">
        <v>180</v>
      </c>
      <c r="E1043">
        <v>0.73</v>
      </c>
    </row>
    <row r="1044" spans="1:5" x14ac:dyDescent="0.25">
      <c r="A1044">
        <v>92111</v>
      </c>
      <c r="B1044" t="str">
        <f t="shared" si="16"/>
        <v>92111U</v>
      </c>
      <c r="C1044" t="s">
        <v>1451</v>
      </c>
      <c r="D1044" t="s">
        <v>180</v>
      </c>
      <c r="E1044">
        <v>1.1599999999999999</v>
      </c>
    </row>
    <row r="1045" spans="1:5" x14ac:dyDescent="0.25">
      <c r="A1045">
        <v>92114</v>
      </c>
      <c r="B1045" t="str">
        <f t="shared" si="16"/>
        <v>92114U</v>
      </c>
      <c r="C1045" t="s">
        <v>1452</v>
      </c>
      <c r="D1045" t="s">
        <v>180</v>
      </c>
      <c r="E1045">
        <v>0.1</v>
      </c>
    </row>
    <row r="1046" spans="1:5" x14ac:dyDescent="0.25">
      <c r="A1046">
        <v>92115</v>
      </c>
      <c r="B1046" t="str">
        <f t="shared" si="16"/>
        <v>92115U</v>
      </c>
      <c r="C1046" t="s">
        <v>1453</v>
      </c>
      <c r="D1046" t="s">
        <v>180</v>
      </c>
      <c r="E1046">
        <v>0.01</v>
      </c>
    </row>
    <row r="1047" spans="1:5" x14ac:dyDescent="0.25">
      <c r="A1047">
        <v>92116</v>
      </c>
      <c r="B1047" t="str">
        <f t="shared" si="16"/>
        <v>92116U</v>
      </c>
      <c r="C1047" t="s">
        <v>1454</v>
      </c>
      <c r="D1047" t="s">
        <v>180</v>
      </c>
      <c r="E1047">
        <v>0.13</v>
      </c>
    </row>
    <row r="1048" spans="1:5" x14ac:dyDescent="0.25">
      <c r="A1048">
        <v>92133</v>
      </c>
      <c r="B1048" t="str">
        <f t="shared" si="16"/>
        <v>92133U</v>
      </c>
      <c r="C1048" t="s">
        <v>1455</v>
      </c>
      <c r="D1048" t="s">
        <v>180</v>
      </c>
      <c r="E1048">
        <v>12.14</v>
      </c>
    </row>
    <row r="1049" spans="1:5" x14ac:dyDescent="0.25">
      <c r="A1049">
        <v>92134</v>
      </c>
      <c r="B1049" t="str">
        <f t="shared" si="16"/>
        <v>92134U</v>
      </c>
      <c r="C1049" t="s">
        <v>1456</v>
      </c>
      <c r="D1049" t="s">
        <v>180</v>
      </c>
      <c r="E1049">
        <v>1.92</v>
      </c>
    </row>
    <row r="1050" spans="1:5" x14ac:dyDescent="0.25">
      <c r="A1050">
        <v>92135</v>
      </c>
      <c r="B1050" t="str">
        <f t="shared" si="16"/>
        <v>92135U</v>
      </c>
      <c r="C1050" t="s">
        <v>1457</v>
      </c>
      <c r="D1050" t="s">
        <v>180</v>
      </c>
      <c r="E1050">
        <v>1.51</v>
      </c>
    </row>
    <row r="1051" spans="1:5" x14ac:dyDescent="0.25">
      <c r="A1051">
        <v>92136</v>
      </c>
      <c r="B1051" t="str">
        <f t="shared" si="16"/>
        <v>92136U</v>
      </c>
      <c r="C1051" t="s">
        <v>1458</v>
      </c>
      <c r="D1051" t="s">
        <v>180</v>
      </c>
      <c r="E1051">
        <v>15.18</v>
      </c>
    </row>
    <row r="1052" spans="1:5" x14ac:dyDescent="0.25">
      <c r="A1052">
        <v>92137</v>
      </c>
      <c r="B1052" t="str">
        <f t="shared" si="16"/>
        <v>92137U</v>
      </c>
      <c r="C1052" t="s">
        <v>1459</v>
      </c>
      <c r="D1052" t="s">
        <v>180</v>
      </c>
      <c r="E1052">
        <v>44.17</v>
      </c>
    </row>
    <row r="1053" spans="1:5" x14ac:dyDescent="0.25">
      <c r="A1053">
        <v>92140</v>
      </c>
      <c r="B1053" t="str">
        <f t="shared" si="16"/>
        <v>92140U</v>
      </c>
      <c r="C1053" t="s">
        <v>1460</v>
      </c>
      <c r="D1053" t="s">
        <v>180</v>
      </c>
      <c r="E1053">
        <v>4.45</v>
      </c>
    </row>
    <row r="1054" spans="1:5" x14ac:dyDescent="0.25">
      <c r="A1054">
        <v>92141</v>
      </c>
      <c r="B1054" t="str">
        <f t="shared" si="16"/>
        <v>92141U</v>
      </c>
      <c r="C1054" t="s">
        <v>1461</v>
      </c>
      <c r="D1054" t="s">
        <v>180</v>
      </c>
      <c r="E1054">
        <v>0.7</v>
      </c>
    </row>
    <row r="1055" spans="1:5" x14ac:dyDescent="0.25">
      <c r="A1055">
        <v>92142</v>
      </c>
      <c r="B1055" t="str">
        <f t="shared" si="16"/>
        <v>92142U</v>
      </c>
      <c r="C1055" t="s">
        <v>1462</v>
      </c>
      <c r="D1055" t="s">
        <v>180</v>
      </c>
      <c r="E1055">
        <v>0.55000000000000004</v>
      </c>
    </row>
    <row r="1056" spans="1:5" x14ac:dyDescent="0.25">
      <c r="A1056">
        <v>92143</v>
      </c>
      <c r="B1056" t="str">
        <f t="shared" si="16"/>
        <v>92143U</v>
      </c>
      <c r="C1056" t="s">
        <v>1463</v>
      </c>
      <c r="D1056" t="s">
        <v>180</v>
      </c>
      <c r="E1056">
        <v>5.56</v>
      </c>
    </row>
    <row r="1057" spans="1:5" x14ac:dyDescent="0.25">
      <c r="A1057">
        <v>92144</v>
      </c>
      <c r="B1057" t="str">
        <f t="shared" si="16"/>
        <v>92144U</v>
      </c>
      <c r="C1057" t="s">
        <v>1464</v>
      </c>
      <c r="D1057" t="s">
        <v>180</v>
      </c>
      <c r="E1057">
        <v>38.729999999999997</v>
      </c>
    </row>
    <row r="1058" spans="1:5" x14ac:dyDescent="0.25">
      <c r="A1058">
        <v>92237</v>
      </c>
      <c r="B1058" t="str">
        <f t="shared" si="16"/>
        <v>92237U</v>
      </c>
      <c r="C1058" t="s">
        <v>1465</v>
      </c>
      <c r="D1058" t="s">
        <v>180</v>
      </c>
      <c r="E1058">
        <v>25.24</v>
      </c>
    </row>
    <row r="1059" spans="1:5" x14ac:dyDescent="0.25">
      <c r="A1059">
        <v>92238</v>
      </c>
      <c r="B1059" t="str">
        <f t="shared" si="16"/>
        <v>92238U</v>
      </c>
      <c r="C1059" t="s">
        <v>1466</v>
      </c>
      <c r="D1059" t="s">
        <v>180</v>
      </c>
      <c r="E1059">
        <v>5.16</v>
      </c>
    </row>
    <row r="1060" spans="1:5" x14ac:dyDescent="0.25">
      <c r="A1060">
        <v>92239</v>
      </c>
      <c r="B1060" t="str">
        <f t="shared" si="16"/>
        <v>92239U</v>
      </c>
      <c r="C1060" t="s">
        <v>1467</v>
      </c>
      <c r="D1060" t="s">
        <v>180</v>
      </c>
      <c r="E1060">
        <v>4.09</v>
      </c>
    </row>
    <row r="1061" spans="1:5" x14ac:dyDescent="0.25">
      <c r="A1061">
        <v>92240</v>
      </c>
      <c r="B1061" t="str">
        <f t="shared" si="16"/>
        <v>92240U</v>
      </c>
      <c r="C1061" t="s">
        <v>1468</v>
      </c>
      <c r="D1061" t="s">
        <v>180</v>
      </c>
      <c r="E1061">
        <v>44.99</v>
      </c>
    </row>
    <row r="1062" spans="1:5" x14ac:dyDescent="0.25">
      <c r="A1062">
        <v>92241</v>
      </c>
      <c r="B1062" t="str">
        <f t="shared" si="16"/>
        <v>92241U</v>
      </c>
      <c r="C1062" t="s">
        <v>1469</v>
      </c>
      <c r="D1062" t="s">
        <v>180</v>
      </c>
      <c r="E1062">
        <v>346.12</v>
      </c>
    </row>
    <row r="1063" spans="1:5" x14ac:dyDescent="0.25">
      <c r="A1063">
        <v>92712</v>
      </c>
      <c r="B1063" t="str">
        <f t="shared" si="16"/>
        <v>92712U</v>
      </c>
      <c r="C1063" t="s">
        <v>1470</v>
      </c>
      <c r="D1063" t="s">
        <v>180</v>
      </c>
      <c r="E1063">
        <v>0.17</v>
      </c>
    </row>
    <row r="1064" spans="1:5" x14ac:dyDescent="0.25">
      <c r="A1064">
        <v>92713</v>
      </c>
      <c r="B1064" t="str">
        <f t="shared" si="16"/>
        <v>92713U</v>
      </c>
      <c r="C1064" t="s">
        <v>1471</v>
      </c>
      <c r="D1064" t="s">
        <v>180</v>
      </c>
      <c r="E1064">
        <v>0.02</v>
      </c>
    </row>
    <row r="1065" spans="1:5" x14ac:dyDescent="0.25">
      <c r="A1065">
        <v>92714</v>
      </c>
      <c r="B1065" t="str">
        <f t="shared" si="16"/>
        <v>92714U</v>
      </c>
      <c r="C1065" t="s">
        <v>1472</v>
      </c>
      <c r="D1065" t="s">
        <v>180</v>
      </c>
      <c r="E1065">
        <v>0.21</v>
      </c>
    </row>
    <row r="1066" spans="1:5" x14ac:dyDescent="0.25">
      <c r="A1066">
        <v>92715</v>
      </c>
      <c r="B1066" t="str">
        <f t="shared" si="16"/>
        <v>92715U</v>
      </c>
      <c r="C1066" t="s">
        <v>1473</v>
      </c>
      <c r="D1066" t="s">
        <v>180</v>
      </c>
      <c r="E1066">
        <v>25.18</v>
      </c>
    </row>
    <row r="1067" spans="1:5" x14ac:dyDescent="0.25">
      <c r="A1067">
        <v>92956</v>
      </c>
      <c r="B1067" t="str">
        <f t="shared" si="16"/>
        <v>92956U</v>
      </c>
      <c r="C1067" t="s">
        <v>1474</v>
      </c>
      <c r="D1067" t="s">
        <v>180</v>
      </c>
      <c r="E1067">
        <v>4.51</v>
      </c>
    </row>
    <row r="1068" spans="1:5" x14ac:dyDescent="0.25">
      <c r="A1068">
        <v>92957</v>
      </c>
      <c r="B1068" t="str">
        <f t="shared" si="16"/>
        <v>92957U</v>
      </c>
      <c r="C1068" t="s">
        <v>1475</v>
      </c>
      <c r="D1068" t="s">
        <v>180</v>
      </c>
      <c r="E1068">
        <v>0.53</v>
      </c>
    </row>
    <row r="1069" spans="1:5" x14ac:dyDescent="0.25">
      <c r="A1069">
        <v>92958</v>
      </c>
      <c r="B1069" t="str">
        <f t="shared" si="16"/>
        <v>92958U</v>
      </c>
      <c r="C1069" t="s">
        <v>1476</v>
      </c>
      <c r="D1069" t="s">
        <v>180</v>
      </c>
      <c r="E1069">
        <v>4.93</v>
      </c>
    </row>
    <row r="1070" spans="1:5" x14ac:dyDescent="0.25">
      <c r="A1070">
        <v>92959</v>
      </c>
      <c r="B1070" t="str">
        <f t="shared" si="16"/>
        <v>92959U</v>
      </c>
      <c r="C1070" t="s">
        <v>1477</v>
      </c>
      <c r="D1070" t="s">
        <v>180</v>
      </c>
      <c r="E1070">
        <v>11.62</v>
      </c>
    </row>
    <row r="1071" spans="1:5" x14ac:dyDescent="0.25">
      <c r="A1071">
        <v>92963</v>
      </c>
      <c r="B1071" t="str">
        <f t="shared" si="16"/>
        <v>92963U</v>
      </c>
      <c r="C1071" t="s">
        <v>1478</v>
      </c>
      <c r="D1071" t="s">
        <v>180</v>
      </c>
      <c r="E1071">
        <v>1.24</v>
      </c>
    </row>
    <row r="1072" spans="1:5" x14ac:dyDescent="0.25">
      <c r="A1072">
        <v>92964</v>
      </c>
      <c r="B1072" t="str">
        <f t="shared" si="16"/>
        <v>92964U</v>
      </c>
      <c r="C1072" t="s">
        <v>1479</v>
      </c>
      <c r="D1072" t="s">
        <v>180</v>
      </c>
      <c r="E1072">
        <v>0.14000000000000001</v>
      </c>
    </row>
    <row r="1073" spans="1:5" x14ac:dyDescent="0.25">
      <c r="A1073">
        <v>92965</v>
      </c>
      <c r="B1073" t="str">
        <f t="shared" si="16"/>
        <v>92965U</v>
      </c>
      <c r="C1073" t="s">
        <v>1480</v>
      </c>
      <c r="D1073" t="s">
        <v>180</v>
      </c>
      <c r="E1073">
        <v>1.55</v>
      </c>
    </row>
    <row r="1074" spans="1:5" x14ac:dyDescent="0.25">
      <c r="A1074">
        <v>93220</v>
      </c>
      <c r="B1074" t="str">
        <f t="shared" si="16"/>
        <v>93220U</v>
      </c>
      <c r="C1074" t="s">
        <v>1481</v>
      </c>
      <c r="D1074" t="s">
        <v>180</v>
      </c>
      <c r="E1074">
        <v>345.74</v>
      </c>
    </row>
    <row r="1075" spans="1:5" x14ac:dyDescent="0.25">
      <c r="A1075">
        <v>93221</v>
      </c>
      <c r="B1075" t="str">
        <f t="shared" si="16"/>
        <v>93221U</v>
      </c>
      <c r="C1075" t="s">
        <v>1482</v>
      </c>
      <c r="D1075" t="s">
        <v>180</v>
      </c>
      <c r="E1075">
        <v>48</v>
      </c>
    </row>
    <row r="1076" spans="1:5" x14ac:dyDescent="0.25">
      <c r="A1076">
        <v>93222</v>
      </c>
      <c r="B1076" t="str">
        <f t="shared" si="16"/>
        <v>93222U</v>
      </c>
      <c r="C1076" t="s">
        <v>1483</v>
      </c>
      <c r="D1076" t="s">
        <v>180</v>
      </c>
      <c r="E1076">
        <v>432.67</v>
      </c>
    </row>
    <row r="1077" spans="1:5" x14ac:dyDescent="0.25">
      <c r="A1077">
        <v>93223</v>
      </c>
      <c r="B1077" t="str">
        <f t="shared" si="16"/>
        <v>93223U</v>
      </c>
      <c r="C1077" t="s">
        <v>1484</v>
      </c>
      <c r="D1077" t="s">
        <v>180</v>
      </c>
      <c r="E1077">
        <v>195.82</v>
      </c>
    </row>
    <row r="1078" spans="1:5" x14ac:dyDescent="0.25">
      <c r="A1078">
        <v>93229</v>
      </c>
      <c r="B1078" t="str">
        <f t="shared" si="16"/>
        <v>93229U</v>
      </c>
      <c r="C1078" t="s">
        <v>1485</v>
      </c>
      <c r="D1078" t="s">
        <v>180</v>
      </c>
      <c r="E1078">
        <v>0.4</v>
      </c>
    </row>
    <row r="1079" spans="1:5" x14ac:dyDescent="0.25">
      <c r="A1079">
        <v>93230</v>
      </c>
      <c r="B1079" t="str">
        <f t="shared" si="16"/>
        <v>93230U</v>
      </c>
      <c r="C1079" t="s">
        <v>1486</v>
      </c>
      <c r="D1079" t="s">
        <v>180</v>
      </c>
      <c r="E1079">
        <v>0.04</v>
      </c>
    </row>
    <row r="1080" spans="1:5" x14ac:dyDescent="0.25">
      <c r="A1080">
        <v>93231</v>
      </c>
      <c r="B1080" t="str">
        <f t="shared" si="16"/>
        <v>93231U</v>
      </c>
      <c r="C1080" t="s">
        <v>1487</v>
      </c>
      <c r="D1080" t="s">
        <v>180</v>
      </c>
      <c r="E1080">
        <v>0.37</v>
      </c>
    </row>
    <row r="1081" spans="1:5" x14ac:dyDescent="0.25">
      <c r="A1081">
        <v>93232</v>
      </c>
      <c r="B1081" t="str">
        <f t="shared" si="16"/>
        <v>93232U</v>
      </c>
      <c r="C1081" t="s">
        <v>1488</v>
      </c>
      <c r="D1081" t="s">
        <v>180</v>
      </c>
      <c r="E1081">
        <v>8.2200000000000006</v>
      </c>
    </row>
    <row r="1082" spans="1:5" x14ac:dyDescent="0.25">
      <c r="A1082">
        <v>93235</v>
      </c>
      <c r="B1082" t="str">
        <f t="shared" si="16"/>
        <v>93235U</v>
      </c>
      <c r="C1082" t="s">
        <v>1489</v>
      </c>
      <c r="D1082" t="s">
        <v>180</v>
      </c>
      <c r="E1082">
        <v>1.08</v>
      </c>
    </row>
    <row r="1083" spans="1:5" x14ac:dyDescent="0.25">
      <c r="A1083">
        <v>93238</v>
      </c>
      <c r="B1083" t="str">
        <f t="shared" si="16"/>
        <v>93238U</v>
      </c>
      <c r="C1083" t="s">
        <v>1490</v>
      </c>
      <c r="D1083" t="s">
        <v>180</v>
      </c>
      <c r="E1083">
        <v>1.25</v>
      </c>
    </row>
    <row r="1084" spans="1:5" x14ac:dyDescent="0.25">
      <c r="A1084">
        <v>93239</v>
      </c>
      <c r="B1084" t="str">
        <f t="shared" si="16"/>
        <v>93239U</v>
      </c>
      <c r="C1084" t="s">
        <v>1491</v>
      </c>
      <c r="D1084" t="s">
        <v>180</v>
      </c>
      <c r="E1084">
        <v>5.66</v>
      </c>
    </row>
    <row r="1085" spans="1:5" x14ac:dyDescent="0.25">
      <c r="A1085">
        <v>93240</v>
      </c>
      <c r="B1085" t="str">
        <f t="shared" si="16"/>
        <v>93240U</v>
      </c>
      <c r="C1085" t="s">
        <v>1492</v>
      </c>
      <c r="D1085" t="s">
        <v>180</v>
      </c>
      <c r="E1085">
        <v>15</v>
      </c>
    </row>
    <row r="1086" spans="1:5" x14ac:dyDescent="0.25">
      <c r="A1086">
        <v>93267</v>
      </c>
      <c r="B1086" t="str">
        <f t="shared" si="16"/>
        <v>93267U</v>
      </c>
      <c r="C1086" t="s">
        <v>1493</v>
      </c>
      <c r="D1086" t="s">
        <v>180</v>
      </c>
      <c r="E1086">
        <v>45.08</v>
      </c>
    </row>
    <row r="1087" spans="1:5" x14ac:dyDescent="0.25">
      <c r="A1087">
        <v>93269</v>
      </c>
      <c r="B1087" t="str">
        <f t="shared" si="16"/>
        <v>93269U</v>
      </c>
      <c r="C1087" t="s">
        <v>1494</v>
      </c>
      <c r="D1087" t="s">
        <v>180</v>
      </c>
      <c r="E1087">
        <v>5.35</v>
      </c>
    </row>
    <row r="1088" spans="1:5" x14ac:dyDescent="0.25">
      <c r="A1088">
        <v>93270</v>
      </c>
      <c r="B1088" t="str">
        <f t="shared" si="16"/>
        <v>93270U</v>
      </c>
      <c r="C1088" t="s">
        <v>1495</v>
      </c>
      <c r="D1088" t="s">
        <v>180</v>
      </c>
      <c r="E1088">
        <v>49.31</v>
      </c>
    </row>
    <row r="1089" spans="1:5" x14ac:dyDescent="0.25">
      <c r="A1089">
        <v>93271</v>
      </c>
      <c r="B1089" t="str">
        <f t="shared" si="16"/>
        <v>93271U</v>
      </c>
      <c r="C1089" t="s">
        <v>1496</v>
      </c>
      <c r="D1089" t="s">
        <v>180</v>
      </c>
      <c r="E1089">
        <v>8.69</v>
      </c>
    </row>
    <row r="1090" spans="1:5" x14ac:dyDescent="0.25">
      <c r="A1090">
        <v>93277</v>
      </c>
      <c r="B1090" t="str">
        <f t="shared" si="16"/>
        <v>93277U</v>
      </c>
      <c r="C1090" t="s">
        <v>1497</v>
      </c>
      <c r="D1090" t="s">
        <v>180</v>
      </c>
      <c r="E1090">
        <v>0.32</v>
      </c>
    </row>
    <row r="1091" spans="1:5" x14ac:dyDescent="0.25">
      <c r="A1091">
        <v>93278</v>
      </c>
      <c r="B1091" t="str">
        <f t="shared" si="16"/>
        <v>93278U</v>
      </c>
      <c r="C1091" t="s">
        <v>1498</v>
      </c>
      <c r="D1091" t="s">
        <v>180</v>
      </c>
      <c r="E1091">
        <v>0.03</v>
      </c>
    </row>
    <row r="1092" spans="1:5" x14ac:dyDescent="0.25">
      <c r="A1092">
        <v>93279</v>
      </c>
      <c r="B1092" t="str">
        <f t="shared" si="16"/>
        <v>93279U</v>
      </c>
      <c r="C1092" t="s">
        <v>1499</v>
      </c>
      <c r="D1092" t="s">
        <v>180</v>
      </c>
      <c r="E1092">
        <v>0.3</v>
      </c>
    </row>
    <row r="1093" spans="1:5" x14ac:dyDescent="0.25">
      <c r="A1093">
        <v>93280</v>
      </c>
      <c r="B1093" t="str">
        <f t="shared" si="16"/>
        <v>93280U</v>
      </c>
      <c r="C1093" t="s">
        <v>1500</v>
      </c>
      <c r="D1093" t="s">
        <v>180</v>
      </c>
      <c r="E1093">
        <v>0.72</v>
      </c>
    </row>
    <row r="1094" spans="1:5" x14ac:dyDescent="0.25">
      <c r="A1094">
        <v>93283</v>
      </c>
      <c r="B1094" t="str">
        <f t="shared" si="16"/>
        <v>93283U</v>
      </c>
      <c r="C1094" t="s">
        <v>1501</v>
      </c>
      <c r="D1094" t="s">
        <v>180</v>
      </c>
      <c r="E1094">
        <v>94.75</v>
      </c>
    </row>
    <row r="1095" spans="1:5" x14ac:dyDescent="0.25">
      <c r="A1095">
        <v>93284</v>
      </c>
      <c r="B1095" t="str">
        <f t="shared" si="16"/>
        <v>93284U</v>
      </c>
      <c r="C1095" t="s">
        <v>1502</v>
      </c>
      <c r="D1095" t="s">
        <v>180</v>
      </c>
      <c r="E1095">
        <v>17.05</v>
      </c>
    </row>
    <row r="1096" spans="1:5" x14ac:dyDescent="0.25">
      <c r="A1096">
        <v>93285</v>
      </c>
      <c r="B1096" t="str">
        <f t="shared" ref="B1096:B1159" si="17">A1096&amp;"U"</f>
        <v>93285U</v>
      </c>
      <c r="C1096" t="s">
        <v>1503</v>
      </c>
      <c r="D1096" t="s">
        <v>180</v>
      </c>
      <c r="E1096">
        <v>152.31</v>
      </c>
    </row>
    <row r="1097" spans="1:5" x14ac:dyDescent="0.25">
      <c r="A1097">
        <v>93286</v>
      </c>
      <c r="B1097" t="str">
        <f t="shared" si="17"/>
        <v>93286U</v>
      </c>
      <c r="C1097" t="s">
        <v>1504</v>
      </c>
      <c r="D1097" t="s">
        <v>180</v>
      </c>
      <c r="E1097">
        <v>12.09</v>
      </c>
    </row>
    <row r="1098" spans="1:5" x14ac:dyDescent="0.25">
      <c r="A1098">
        <v>93296</v>
      </c>
      <c r="B1098" t="str">
        <f t="shared" si="17"/>
        <v>93296U</v>
      </c>
      <c r="C1098" t="s">
        <v>1505</v>
      </c>
      <c r="D1098" t="s">
        <v>180</v>
      </c>
      <c r="E1098">
        <v>13.5</v>
      </c>
    </row>
    <row r="1099" spans="1:5" x14ac:dyDescent="0.25">
      <c r="A1099">
        <v>93397</v>
      </c>
      <c r="B1099" t="str">
        <f t="shared" si="17"/>
        <v>93397U</v>
      </c>
      <c r="C1099" t="s">
        <v>1506</v>
      </c>
      <c r="D1099" t="s">
        <v>180</v>
      </c>
      <c r="E1099">
        <v>21.58</v>
      </c>
    </row>
    <row r="1100" spans="1:5" x14ac:dyDescent="0.25">
      <c r="A1100">
        <v>93398</v>
      </c>
      <c r="B1100" t="str">
        <f t="shared" si="17"/>
        <v>93398U</v>
      </c>
      <c r="C1100" t="s">
        <v>1507</v>
      </c>
      <c r="D1100" t="s">
        <v>180</v>
      </c>
      <c r="E1100">
        <v>4.0999999999999996</v>
      </c>
    </row>
    <row r="1101" spans="1:5" x14ac:dyDescent="0.25">
      <c r="A1101">
        <v>93399</v>
      </c>
      <c r="B1101" t="str">
        <f t="shared" si="17"/>
        <v>93399U</v>
      </c>
      <c r="C1101" t="s">
        <v>1508</v>
      </c>
      <c r="D1101" t="s">
        <v>180</v>
      </c>
      <c r="E1101">
        <v>3.25</v>
      </c>
    </row>
    <row r="1102" spans="1:5" x14ac:dyDescent="0.25">
      <c r="A1102">
        <v>93400</v>
      </c>
      <c r="B1102" t="str">
        <f t="shared" si="17"/>
        <v>93400U</v>
      </c>
      <c r="C1102" t="s">
        <v>1509</v>
      </c>
      <c r="D1102" t="s">
        <v>180</v>
      </c>
      <c r="E1102">
        <v>37.119999999999997</v>
      </c>
    </row>
    <row r="1103" spans="1:5" x14ac:dyDescent="0.25">
      <c r="A1103">
        <v>93401</v>
      </c>
      <c r="B1103" t="str">
        <f t="shared" si="17"/>
        <v>93401U</v>
      </c>
      <c r="C1103" t="s">
        <v>1510</v>
      </c>
      <c r="D1103" t="s">
        <v>180</v>
      </c>
      <c r="E1103">
        <v>198.22</v>
      </c>
    </row>
    <row r="1104" spans="1:5" x14ac:dyDescent="0.25">
      <c r="A1104">
        <v>93404</v>
      </c>
      <c r="B1104" t="str">
        <f t="shared" si="17"/>
        <v>93404U</v>
      </c>
      <c r="C1104" t="s">
        <v>1511</v>
      </c>
      <c r="D1104" t="s">
        <v>180</v>
      </c>
      <c r="E1104">
        <v>5.44</v>
      </c>
    </row>
    <row r="1105" spans="1:5" x14ac:dyDescent="0.25">
      <c r="A1105">
        <v>93405</v>
      </c>
      <c r="B1105" t="str">
        <f t="shared" si="17"/>
        <v>93405U</v>
      </c>
      <c r="C1105" t="s">
        <v>1512</v>
      </c>
      <c r="D1105" t="s">
        <v>180</v>
      </c>
      <c r="E1105">
        <v>0.75</v>
      </c>
    </row>
    <row r="1106" spans="1:5" x14ac:dyDescent="0.25">
      <c r="A1106">
        <v>93406</v>
      </c>
      <c r="B1106" t="str">
        <f t="shared" si="17"/>
        <v>93406U</v>
      </c>
      <c r="C1106" t="s">
        <v>1513</v>
      </c>
      <c r="D1106" t="s">
        <v>180</v>
      </c>
      <c r="E1106">
        <v>6.79</v>
      </c>
    </row>
    <row r="1107" spans="1:5" x14ac:dyDescent="0.25">
      <c r="A1107">
        <v>93407</v>
      </c>
      <c r="B1107" t="str">
        <f t="shared" si="17"/>
        <v>93407U</v>
      </c>
      <c r="C1107" t="s">
        <v>1514</v>
      </c>
      <c r="D1107" t="s">
        <v>180</v>
      </c>
      <c r="E1107">
        <v>59.1</v>
      </c>
    </row>
    <row r="1108" spans="1:5" x14ac:dyDescent="0.25">
      <c r="A1108">
        <v>93411</v>
      </c>
      <c r="B1108" t="str">
        <f t="shared" si="17"/>
        <v>93411U</v>
      </c>
      <c r="C1108" t="s">
        <v>1515</v>
      </c>
      <c r="D1108" t="s">
        <v>180</v>
      </c>
      <c r="E1108">
        <v>0.28000000000000003</v>
      </c>
    </row>
    <row r="1109" spans="1:5" x14ac:dyDescent="0.25">
      <c r="A1109">
        <v>93412</v>
      </c>
      <c r="B1109" t="str">
        <f t="shared" si="17"/>
        <v>93412U</v>
      </c>
      <c r="C1109" t="s">
        <v>1516</v>
      </c>
      <c r="D1109" t="s">
        <v>180</v>
      </c>
      <c r="E1109">
        <v>0.05</v>
      </c>
    </row>
    <row r="1110" spans="1:5" x14ac:dyDescent="0.25">
      <c r="A1110">
        <v>93413</v>
      </c>
      <c r="B1110" t="str">
        <f t="shared" si="17"/>
        <v>93413U</v>
      </c>
      <c r="C1110" t="s">
        <v>1517</v>
      </c>
      <c r="D1110" t="s">
        <v>180</v>
      </c>
      <c r="E1110">
        <v>0.25</v>
      </c>
    </row>
    <row r="1111" spans="1:5" x14ac:dyDescent="0.25">
      <c r="A1111">
        <v>93414</v>
      </c>
      <c r="B1111" t="str">
        <f t="shared" si="17"/>
        <v>93414U</v>
      </c>
      <c r="C1111" t="s">
        <v>1518</v>
      </c>
      <c r="D1111" t="s">
        <v>180</v>
      </c>
      <c r="E1111">
        <v>14.41</v>
      </c>
    </row>
    <row r="1112" spans="1:5" x14ac:dyDescent="0.25">
      <c r="A1112">
        <v>93417</v>
      </c>
      <c r="B1112" t="str">
        <f t="shared" si="17"/>
        <v>93417U</v>
      </c>
      <c r="C1112" t="s">
        <v>1519</v>
      </c>
      <c r="D1112" t="s">
        <v>180</v>
      </c>
      <c r="E1112">
        <v>3.77</v>
      </c>
    </row>
    <row r="1113" spans="1:5" x14ac:dyDescent="0.25">
      <c r="A1113">
        <v>93418</v>
      </c>
      <c r="B1113" t="str">
        <f t="shared" si="17"/>
        <v>93418U</v>
      </c>
      <c r="C1113" t="s">
        <v>1520</v>
      </c>
      <c r="D1113" t="s">
        <v>180</v>
      </c>
      <c r="E1113">
        <v>0.67</v>
      </c>
    </row>
    <row r="1114" spans="1:5" x14ac:dyDescent="0.25">
      <c r="A1114">
        <v>93419</v>
      </c>
      <c r="B1114" t="str">
        <f t="shared" si="17"/>
        <v>93419U</v>
      </c>
      <c r="C1114" t="s">
        <v>1521</v>
      </c>
      <c r="D1114" t="s">
        <v>180</v>
      </c>
      <c r="E1114">
        <v>3.37</v>
      </c>
    </row>
    <row r="1115" spans="1:5" x14ac:dyDescent="0.25">
      <c r="A1115">
        <v>93420</v>
      </c>
      <c r="B1115" t="str">
        <f t="shared" si="17"/>
        <v>93420U</v>
      </c>
      <c r="C1115" t="s">
        <v>1522</v>
      </c>
      <c r="D1115" t="s">
        <v>180</v>
      </c>
      <c r="E1115">
        <v>84.07</v>
      </c>
    </row>
    <row r="1116" spans="1:5" x14ac:dyDescent="0.25">
      <c r="A1116">
        <v>93423</v>
      </c>
      <c r="B1116" t="str">
        <f t="shared" si="17"/>
        <v>93423U</v>
      </c>
      <c r="C1116" t="s">
        <v>1523</v>
      </c>
      <c r="D1116" t="s">
        <v>180</v>
      </c>
      <c r="E1116">
        <v>5.34</v>
      </c>
    </row>
    <row r="1117" spans="1:5" x14ac:dyDescent="0.25">
      <c r="A1117">
        <v>93424</v>
      </c>
      <c r="B1117" t="str">
        <f t="shared" si="17"/>
        <v>93424U</v>
      </c>
      <c r="C1117" t="s">
        <v>1524</v>
      </c>
      <c r="D1117" t="s">
        <v>180</v>
      </c>
      <c r="E1117">
        <v>0.96</v>
      </c>
    </row>
    <row r="1118" spans="1:5" x14ac:dyDescent="0.25">
      <c r="A1118">
        <v>93425</v>
      </c>
      <c r="B1118" t="str">
        <f t="shared" si="17"/>
        <v>93425U</v>
      </c>
      <c r="C1118" t="s">
        <v>1525</v>
      </c>
      <c r="D1118" t="s">
        <v>180</v>
      </c>
      <c r="E1118">
        <v>4.76</v>
      </c>
    </row>
    <row r="1119" spans="1:5" x14ac:dyDescent="0.25">
      <c r="A1119">
        <v>93426</v>
      </c>
      <c r="B1119" t="str">
        <f t="shared" si="17"/>
        <v>93426U</v>
      </c>
      <c r="C1119" t="s">
        <v>1526</v>
      </c>
      <c r="D1119" t="s">
        <v>180</v>
      </c>
      <c r="E1119">
        <v>200.92</v>
      </c>
    </row>
    <row r="1120" spans="1:5" x14ac:dyDescent="0.25">
      <c r="A1120">
        <v>93429</v>
      </c>
      <c r="B1120" t="str">
        <f t="shared" si="17"/>
        <v>93429U</v>
      </c>
      <c r="C1120" t="s">
        <v>1527</v>
      </c>
      <c r="D1120" t="s">
        <v>180</v>
      </c>
      <c r="E1120">
        <v>106.02</v>
      </c>
    </row>
    <row r="1121" spans="1:5" x14ac:dyDescent="0.25">
      <c r="A1121">
        <v>93430</v>
      </c>
      <c r="B1121" t="str">
        <f t="shared" si="17"/>
        <v>93430U</v>
      </c>
      <c r="C1121" t="s">
        <v>1528</v>
      </c>
      <c r="D1121" t="s">
        <v>180</v>
      </c>
      <c r="E1121">
        <v>19.079999999999998</v>
      </c>
    </row>
    <row r="1122" spans="1:5" x14ac:dyDescent="0.25">
      <c r="A1122">
        <v>93431</v>
      </c>
      <c r="B1122" t="str">
        <f t="shared" si="17"/>
        <v>93431U</v>
      </c>
      <c r="C1122" t="s">
        <v>1529</v>
      </c>
      <c r="D1122" t="s">
        <v>180</v>
      </c>
      <c r="E1122">
        <v>170.42</v>
      </c>
    </row>
    <row r="1123" spans="1:5" x14ac:dyDescent="0.25">
      <c r="A1123">
        <v>93432</v>
      </c>
      <c r="B1123" t="str">
        <f t="shared" si="17"/>
        <v>93432U</v>
      </c>
      <c r="C1123" t="s">
        <v>1530</v>
      </c>
      <c r="D1123" t="s">
        <v>180</v>
      </c>
      <c r="E1123">
        <v>3600</v>
      </c>
    </row>
    <row r="1124" spans="1:5" x14ac:dyDescent="0.25">
      <c r="A1124">
        <v>93435</v>
      </c>
      <c r="B1124" t="str">
        <f t="shared" si="17"/>
        <v>93435U</v>
      </c>
      <c r="C1124" t="s">
        <v>1531</v>
      </c>
      <c r="D1124" t="s">
        <v>180</v>
      </c>
      <c r="E1124">
        <v>5.74</v>
      </c>
    </row>
    <row r="1125" spans="1:5" x14ac:dyDescent="0.25">
      <c r="A1125">
        <v>93436</v>
      </c>
      <c r="B1125" t="str">
        <f t="shared" si="17"/>
        <v>93436U</v>
      </c>
      <c r="C1125" t="s">
        <v>1532</v>
      </c>
      <c r="D1125" t="s">
        <v>180</v>
      </c>
      <c r="E1125">
        <v>1.2</v>
      </c>
    </row>
    <row r="1126" spans="1:5" x14ac:dyDescent="0.25">
      <c r="A1126">
        <v>93437</v>
      </c>
      <c r="B1126" t="str">
        <f t="shared" si="17"/>
        <v>93437U</v>
      </c>
      <c r="C1126" t="s">
        <v>1533</v>
      </c>
      <c r="D1126" t="s">
        <v>180</v>
      </c>
      <c r="E1126">
        <v>10.76</v>
      </c>
    </row>
    <row r="1127" spans="1:5" x14ac:dyDescent="0.25">
      <c r="A1127">
        <v>93438</v>
      </c>
      <c r="B1127" t="str">
        <f t="shared" si="17"/>
        <v>93438U</v>
      </c>
      <c r="C1127" t="s">
        <v>1534</v>
      </c>
      <c r="D1127" t="s">
        <v>180</v>
      </c>
      <c r="E1127">
        <v>31.5</v>
      </c>
    </row>
    <row r="1128" spans="1:5" x14ac:dyDescent="0.25">
      <c r="A1128">
        <v>95114</v>
      </c>
      <c r="B1128" t="str">
        <f t="shared" si="17"/>
        <v>95114U</v>
      </c>
      <c r="C1128" t="s">
        <v>1535</v>
      </c>
      <c r="D1128" t="s">
        <v>180</v>
      </c>
      <c r="E1128">
        <v>1.21</v>
      </c>
    </row>
    <row r="1129" spans="1:5" x14ac:dyDescent="0.25">
      <c r="A1129">
        <v>95115</v>
      </c>
      <c r="B1129" t="str">
        <f t="shared" si="17"/>
        <v>95115U</v>
      </c>
      <c r="C1129" t="s">
        <v>1536</v>
      </c>
      <c r="D1129" t="s">
        <v>180</v>
      </c>
      <c r="E1129">
        <v>0.14000000000000001</v>
      </c>
    </row>
    <row r="1130" spans="1:5" x14ac:dyDescent="0.25">
      <c r="A1130">
        <v>95116</v>
      </c>
      <c r="B1130" t="str">
        <f t="shared" si="17"/>
        <v>95116U</v>
      </c>
      <c r="C1130" t="s">
        <v>1537</v>
      </c>
      <c r="D1130" t="s">
        <v>180</v>
      </c>
      <c r="E1130">
        <v>31.99</v>
      </c>
    </row>
    <row r="1131" spans="1:5" x14ac:dyDescent="0.25">
      <c r="A1131">
        <v>95117</v>
      </c>
      <c r="B1131" t="str">
        <f t="shared" si="17"/>
        <v>95117U</v>
      </c>
      <c r="C1131" t="s">
        <v>1538</v>
      </c>
      <c r="D1131" t="s">
        <v>180</v>
      </c>
      <c r="E1131">
        <v>5.04</v>
      </c>
    </row>
    <row r="1132" spans="1:5" x14ac:dyDescent="0.25">
      <c r="A1132">
        <v>95118</v>
      </c>
      <c r="B1132" t="str">
        <f t="shared" si="17"/>
        <v>95118U</v>
      </c>
      <c r="C1132" t="s">
        <v>1539</v>
      </c>
      <c r="D1132" t="s">
        <v>180</v>
      </c>
      <c r="E1132">
        <v>62.48</v>
      </c>
    </row>
    <row r="1133" spans="1:5" x14ac:dyDescent="0.25">
      <c r="A1133">
        <v>95119</v>
      </c>
      <c r="B1133" t="str">
        <f t="shared" si="17"/>
        <v>95119U</v>
      </c>
      <c r="C1133" t="s">
        <v>1540</v>
      </c>
      <c r="D1133" t="s">
        <v>180</v>
      </c>
      <c r="E1133">
        <v>9.84</v>
      </c>
    </row>
    <row r="1134" spans="1:5" x14ac:dyDescent="0.25">
      <c r="A1134">
        <v>95120</v>
      </c>
      <c r="B1134" t="str">
        <f t="shared" si="17"/>
        <v>95120U</v>
      </c>
      <c r="C1134" t="s">
        <v>1541</v>
      </c>
      <c r="D1134" t="s">
        <v>180</v>
      </c>
      <c r="E1134">
        <v>59.28</v>
      </c>
    </row>
    <row r="1135" spans="1:5" x14ac:dyDescent="0.25">
      <c r="A1135">
        <v>95123</v>
      </c>
      <c r="B1135" t="str">
        <f t="shared" si="17"/>
        <v>95123U</v>
      </c>
      <c r="C1135" t="s">
        <v>1542</v>
      </c>
      <c r="D1135" t="s">
        <v>180</v>
      </c>
      <c r="E1135">
        <v>18.95</v>
      </c>
    </row>
    <row r="1136" spans="1:5" x14ac:dyDescent="0.25">
      <c r="A1136">
        <v>95124</v>
      </c>
      <c r="B1136" t="str">
        <f t="shared" si="17"/>
        <v>95124U</v>
      </c>
      <c r="C1136" t="s">
        <v>1543</v>
      </c>
      <c r="D1136" t="s">
        <v>180</v>
      </c>
      <c r="E1136">
        <v>2.98</v>
      </c>
    </row>
    <row r="1137" spans="1:5" x14ac:dyDescent="0.25">
      <c r="A1137">
        <v>95125</v>
      </c>
      <c r="B1137" t="str">
        <f t="shared" si="17"/>
        <v>95125U</v>
      </c>
      <c r="C1137" t="s">
        <v>1544</v>
      </c>
      <c r="D1137" t="s">
        <v>180</v>
      </c>
      <c r="E1137">
        <v>20.74</v>
      </c>
    </row>
    <row r="1138" spans="1:5" x14ac:dyDescent="0.25">
      <c r="A1138">
        <v>95126</v>
      </c>
      <c r="B1138" t="str">
        <f t="shared" si="17"/>
        <v>95126U</v>
      </c>
      <c r="C1138" t="s">
        <v>1545</v>
      </c>
      <c r="D1138" t="s">
        <v>180</v>
      </c>
      <c r="E1138">
        <v>184.57</v>
      </c>
    </row>
    <row r="1139" spans="1:5" x14ac:dyDescent="0.25">
      <c r="A1139">
        <v>95129</v>
      </c>
      <c r="B1139" t="str">
        <f t="shared" si="17"/>
        <v>95129U</v>
      </c>
      <c r="C1139" t="s">
        <v>1546</v>
      </c>
      <c r="D1139" t="s">
        <v>180</v>
      </c>
      <c r="E1139">
        <v>50.79</v>
      </c>
    </row>
    <row r="1140" spans="1:5" x14ac:dyDescent="0.25">
      <c r="A1140">
        <v>95130</v>
      </c>
      <c r="B1140" t="str">
        <f t="shared" si="17"/>
        <v>95130U</v>
      </c>
      <c r="C1140" t="s">
        <v>1547</v>
      </c>
      <c r="D1140" t="s">
        <v>180</v>
      </c>
      <c r="E1140">
        <v>9.41</v>
      </c>
    </row>
    <row r="1141" spans="1:5" x14ac:dyDescent="0.25">
      <c r="A1141">
        <v>95131</v>
      </c>
      <c r="B1141" t="str">
        <f t="shared" si="17"/>
        <v>95131U</v>
      </c>
      <c r="C1141" t="s">
        <v>1548</v>
      </c>
      <c r="D1141" t="s">
        <v>180</v>
      </c>
      <c r="E1141">
        <v>59.79</v>
      </c>
    </row>
    <row r="1142" spans="1:5" x14ac:dyDescent="0.25">
      <c r="A1142">
        <v>95132</v>
      </c>
      <c r="B1142" t="str">
        <f t="shared" si="17"/>
        <v>95132U</v>
      </c>
      <c r="C1142" t="s">
        <v>1549</v>
      </c>
      <c r="D1142" t="s">
        <v>180</v>
      </c>
      <c r="E1142">
        <v>40.42</v>
      </c>
    </row>
    <row r="1143" spans="1:5" x14ac:dyDescent="0.25">
      <c r="A1143">
        <v>95136</v>
      </c>
      <c r="B1143" t="str">
        <f t="shared" si="17"/>
        <v>95136U</v>
      </c>
      <c r="C1143" t="s">
        <v>1550</v>
      </c>
      <c r="D1143" t="s">
        <v>180</v>
      </c>
      <c r="E1143">
        <v>0.03</v>
      </c>
    </row>
    <row r="1144" spans="1:5" x14ac:dyDescent="0.25">
      <c r="A1144">
        <v>95137</v>
      </c>
      <c r="B1144" t="str">
        <f t="shared" si="17"/>
        <v>95137U</v>
      </c>
      <c r="C1144" t="s">
        <v>1551</v>
      </c>
      <c r="D1144" t="s">
        <v>180</v>
      </c>
      <c r="E1144">
        <v>0</v>
      </c>
    </row>
    <row r="1145" spans="1:5" x14ac:dyDescent="0.25">
      <c r="A1145">
        <v>95138</v>
      </c>
      <c r="B1145" t="str">
        <f t="shared" si="17"/>
        <v>95138U</v>
      </c>
      <c r="C1145" t="s">
        <v>1552</v>
      </c>
      <c r="D1145" t="s">
        <v>180</v>
      </c>
      <c r="E1145">
        <v>0.02</v>
      </c>
    </row>
    <row r="1146" spans="1:5" x14ac:dyDescent="0.25">
      <c r="A1146">
        <v>95208</v>
      </c>
      <c r="B1146" t="str">
        <f t="shared" si="17"/>
        <v>95208U</v>
      </c>
      <c r="C1146" t="s">
        <v>1553</v>
      </c>
      <c r="D1146" t="s">
        <v>180</v>
      </c>
      <c r="E1146">
        <v>51.07</v>
      </c>
    </row>
    <row r="1147" spans="1:5" x14ac:dyDescent="0.25">
      <c r="A1147">
        <v>95209</v>
      </c>
      <c r="B1147" t="str">
        <f t="shared" si="17"/>
        <v>95209U</v>
      </c>
      <c r="C1147" t="s">
        <v>1554</v>
      </c>
      <c r="D1147" t="s">
        <v>180</v>
      </c>
      <c r="E1147">
        <v>6.06</v>
      </c>
    </row>
    <row r="1148" spans="1:5" x14ac:dyDescent="0.25">
      <c r="A1148">
        <v>95210</v>
      </c>
      <c r="B1148" t="str">
        <f t="shared" si="17"/>
        <v>95210U</v>
      </c>
      <c r="C1148" t="s">
        <v>1555</v>
      </c>
      <c r="D1148" t="s">
        <v>180</v>
      </c>
      <c r="E1148">
        <v>55.86</v>
      </c>
    </row>
    <row r="1149" spans="1:5" x14ac:dyDescent="0.25">
      <c r="A1149">
        <v>95211</v>
      </c>
      <c r="B1149" t="str">
        <f t="shared" si="17"/>
        <v>95211U</v>
      </c>
      <c r="C1149" t="s">
        <v>1556</v>
      </c>
      <c r="D1149" t="s">
        <v>180</v>
      </c>
      <c r="E1149">
        <v>8.69</v>
      </c>
    </row>
    <row r="1150" spans="1:5" x14ac:dyDescent="0.25">
      <c r="A1150">
        <v>95217</v>
      </c>
      <c r="B1150" t="str">
        <f t="shared" si="17"/>
        <v>95217U</v>
      </c>
      <c r="C1150" t="s">
        <v>1557</v>
      </c>
      <c r="D1150" t="s">
        <v>180</v>
      </c>
      <c r="E1150">
        <v>0.57999999999999996</v>
      </c>
    </row>
    <row r="1151" spans="1:5" x14ac:dyDescent="0.25">
      <c r="A1151">
        <v>95255</v>
      </c>
      <c r="B1151" t="str">
        <f t="shared" si="17"/>
        <v>95255U</v>
      </c>
      <c r="C1151" t="s">
        <v>1558</v>
      </c>
      <c r="D1151" t="s">
        <v>180</v>
      </c>
      <c r="E1151">
        <v>1.07</v>
      </c>
    </row>
    <row r="1152" spans="1:5" x14ac:dyDescent="0.25">
      <c r="A1152">
        <v>95256</v>
      </c>
      <c r="B1152" t="str">
        <f t="shared" si="17"/>
        <v>95256U</v>
      </c>
      <c r="C1152" t="s">
        <v>1559</v>
      </c>
      <c r="D1152" t="s">
        <v>180</v>
      </c>
      <c r="E1152">
        <v>0.12</v>
      </c>
    </row>
    <row r="1153" spans="1:5" x14ac:dyDescent="0.25">
      <c r="A1153">
        <v>95257</v>
      </c>
      <c r="B1153" t="str">
        <f t="shared" si="17"/>
        <v>95257U</v>
      </c>
      <c r="C1153" t="s">
        <v>1560</v>
      </c>
      <c r="D1153" t="s">
        <v>180</v>
      </c>
      <c r="E1153">
        <v>1.34</v>
      </c>
    </row>
    <row r="1154" spans="1:5" x14ac:dyDescent="0.25">
      <c r="A1154">
        <v>95260</v>
      </c>
      <c r="B1154" t="str">
        <f t="shared" si="17"/>
        <v>95260U</v>
      </c>
      <c r="C1154" t="s">
        <v>1561</v>
      </c>
      <c r="D1154" t="s">
        <v>180</v>
      </c>
      <c r="E1154">
        <v>0.61</v>
      </c>
    </row>
    <row r="1155" spans="1:5" x14ac:dyDescent="0.25">
      <c r="A1155">
        <v>95261</v>
      </c>
      <c r="B1155" t="str">
        <f t="shared" si="17"/>
        <v>95261U</v>
      </c>
      <c r="C1155" t="s">
        <v>1562</v>
      </c>
      <c r="D1155" t="s">
        <v>180</v>
      </c>
      <c r="E1155">
        <v>0.12</v>
      </c>
    </row>
    <row r="1156" spans="1:5" x14ac:dyDescent="0.25">
      <c r="A1156">
        <v>95262</v>
      </c>
      <c r="B1156" t="str">
        <f t="shared" si="17"/>
        <v>95262U</v>
      </c>
      <c r="C1156" t="s">
        <v>1563</v>
      </c>
      <c r="D1156" t="s">
        <v>180</v>
      </c>
      <c r="E1156">
        <v>1.1200000000000001</v>
      </c>
    </row>
    <row r="1157" spans="1:5" x14ac:dyDescent="0.25">
      <c r="A1157">
        <v>95263</v>
      </c>
      <c r="B1157" t="str">
        <f t="shared" si="17"/>
        <v>95263U</v>
      </c>
      <c r="C1157" t="s">
        <v>1564</v>
      </c>
      <c r="D1157" t="s">
        <v>180</v>
      </c>
      <c r="E1157">
        <v>4.51</v>
      </c>
    </row>
    <row r="1158" spans="1:5" x14ac:dyDescent="0.25">
      <c r="A1158">
        <v>95266</v>
      </c>
      <c r="B1158" t="str">
        <f t="shared" si="17"/>
        <v>95266U</v>
      </c>
      <c r="C1158" t="s">
        <v>1565</v>
      </c>
      <c r="D1158" t="s">
        <v>180</v>
      </c>
      <c r="E1158">
        <v>0.46</v>
      </c>
    </row>
    <row r="1159" spans="1:5" x14ac:dyDescent="0.25">
      <c r="A1159">
        <v>95267</v>
      </c>
      <c r="B1159" t="str">
        <f t="shared" si="17"/>
        <v>95267U</v>
      </c>
      <c r="C1159" t="s">
        <v>1566</v>
      </c>
      <c r="D1159" t="s">
        <v>180</v>
      </c>
      <c r="E1159">
        <v>0.04</v>
      </c>
    </row>
    <row r="1160" spans="1:5" x14ac:dyDescent="0.25">
      <c r="A1160">
        <v>95268</v>
      </c>
      <c r="B1160" t="str">
        <f t="shared" ref="B1160:B1223" si="18">A1160&amp;"U"</f>
        <v>95268U</v>
      </c>
      <c r="C1160" t="s">
        <v>1567</v>
      </c>
      <c r="D1160" t="s">
        <v>180</v>
      </c>
      <c r="E1160">
        <v>0.45</v>
      </c>
    </row>
    <row r="1161" spans="1:5" x14ac:dyDescent="0.25">
      <c r="A1161">
        <v>95269</v>
      </c>
      <c r="B1161" t="str">
        <f t="shared" si="18"/>
        <v>95269U</v>
      </c>
      <c r="C1161" t="s">
        <v>1568</v>
      </c>
      <c r="D1161" t="s">
        <v>180</v>
      </c>
      <c r="E1161">
        <v>8.33</v>
      </c>
    </row>
    <row r="1162" spans="1:5" x14ac:dyDescent="0.25">
      <c r="A1162">
        <v>95272</v>
      </c>
      <c r="B1162" t="str">
        <f t="shared" si="18"/>
        <v>95272U</v>
      </c>
      <c r="C1162" t="s">
        <v>1569</v>
      </c>
      <c r="D1162" t="s">
        <v>180</v>
      </c>
      <c r="E1162">
        <v>0.45</v>
      </c>
    </row>
    <row r="1163" spans="1:5" x14ac:dyDescent="0.25">
      <c r="A1163">
        <v>95273</v>
      </c>
      <c r="B1163" t="str">
        <f t="shared" si="18"/>
        <v>95273U</v>
      </c>
      <c r="C1163" t="s">
        <v>1570</v>
      </c>
      <c r="D1163" t="s">
        <v>180</v>
      </c>
      <c r="E1163">
        <v>0.05</v>
      </c>
    </row>
    <row r="1164" spans="1:5" x14ac:dyDescent="0.25">
      <c r="A1164">
        <v>95274</v>
      </c>
      <c r="B1164" t="str">
        <f t="shared" si="18"/>
        <v>95274U</v>
      </c>
      <c r="C1164" t="s">
        <v>1571</v>
      </c>
      <c r="D1164" t="s">
        <v>180</v>
      </c>
      <c r="E1164">
        <v>0.35</v>
      </c>
    </row>
    <row r="1165" spans="1:5" x14ac:dyDescent="0.25">
      <c r="A1165">
        <v>95275</v>
      </c>
      <c r="B1165" t="str">
        <f t="shared" si="18"/>
        <v>95275U</v>
      </c>
      <c r="C1165" t="s">
        <v>1572</v>
      </c>
      <c r="D1165" t="s">
        <v>180</v>
      </c>
      <c r="E1165">
        <v>2.36</v>
      </c>
    </row>
    <row r="1166" spans="1:5" x14ac:dyDescent="0.25">
      <c r="A1166">
        <v>95278</v>
      </c>
      <c r="B1166" t="str">
        <f t="shared" si="18"/>
        <v>95278U</v>
      </c>
      <c r="C1166" t="s">
        <v>1573</v>
      </c>
      <c r="D1166" t="s">
        <v>180</v>
      </c>
      <c r="E1166">
        <v>0.55000000000000004</v>
      </c>
    </row>
    <row r="1167" spans="1:5" x14ac:dyDescent="0.25">
      <c r="A1167">
        <v>95279</v>
      </c>
      <c r="B1167" t="str">
        <f t="shared" si="18"/>
        <v>95279U</v>
      </c>
      <c r="C1167" t="s">
        <v>1574</v>
      </c>
      <c r="D1167" t="s">
        <v>180</v>
      </c>
      <c r="E1167">
        <v>0.05</v>
      </c>
    </row>
    <row r="1168" spans="1:5" x14ac:dyDescent="0.25">
      <c r="A1168">
        <v>95280</v>
      </c>
      <c r="B1168" t="str">
        <f t="shared" si="18"/>
        <v>95280U</v>
      </c>
      <c r="C1168" t="s">
        <v>1575</v>
      </c>
      <c r="D1168" t="s">
        <v>180</v>
      </c>
      <c r="E1168">
        <v>0.54</v>
      </c>
    </row>
    <row r="1169" spans="1:5" x14ac:dyDescent="0.25">
      <c r="A1169">
        <v>95281</v>
      </c>
      <c r="B1169" t="str">
        <f t="shared" si="18"/>
        <v>95281U</v>
      </c>
      <c r="C1169" t="s">
        <v>1576</v>
      </c>
      <c r="D1169" t="s">
        <v>180</v>
      </c>
      <c r="E1169">
        <v>8.33</v>
      </c>
    </row>
    <row r="1170" spans="1:5" x14ac:dyDescent="0.25">
      <c r="A1170">
        <v>95617</v>
      </c>
      <c r="B1170" t="str">
        <f t="shared" si="18"/>
        <v>95617U</v>
      </c>
      <c r="C1170" t="s">
        <v>1577</v>
      </c>
      <c r="D1170" t="s">
        <v>180</v>
      </c>
      <c r="E1170">
        <v>0.88</v>
      </c>
    </row>
    <row r="1171" spans="1:5" x14ac:dyDescent="0.25">
      <c r="A1171">
        <v>95618</v>
      </c>
      <c r="B1171" t="str">
        <f t="shared" si="18"/>
        <v>95618U</v>
      </c>
      <c r="C1171" t="s">
        <v>1578</v>
      </c>
      <c r="D1171" t="s">
        <v>180</v>
      </c>
      <c r="E1171">
        <v>0.1</v>
      </c>
    </row>
    <row r="1172" spans="1:5" x14ac:dyDescent="0.25">
      <c r="A1172">
        <v>95619</v>
      </c>
      <c r="B1172" t="str">
        <f t="shared" si="18"/>
        <v>95619U</v>
      </c>
      <c r="C1172" t="s">
        <v>1579</v>
      </c>
      <c r="D1172" t="s">
        <v>180</v>
      </c>
      <c r="E1172">
        <v>1.1000000000000001</v>
      </c>
    </row>
    <row r="1173" spans="1:5" x14ac:dyDescent="0.25">
      <c r="A1173">
        <v>95627</v>
      </c>
      <c r="B1173" t="str">
        <f t="shared" si="18"/>
        <v>95627U</v>
      </c>
      <c r="C1173" t="s">
        <v>1580</v>
      </c>
      <c r="D1173" t="s">
        <v>180</v>
      </c>
      <c r="E1173">
        <v>44.69</v>
      </c>
    </row>
    <row r="1174" spans="1:5" x14ac:dyDescent="0.25">
      <c r="A1174">
        <v>95628</v>
      </c>
      <c r="B1174" t="str">
        <f t="shared" si="18"/>
        <v>95628U</v>
      </c>
      <c r="C1174" t="s">
        <v>1581</v>
      </c>
      <c r="D1174" t="s">
        <v>180</v>
      </c>
      <c r="E1174">
        <v>6.2</v>
      </c>
    </row>
    <row r="1175" spans="1:5" x14ac:dyDescent="0.25">
      <c r="A1175">
        <v>95629</v>
      </c>
      <c r="B1175" t="str">
        <f t="shared" si="18"/>
        <v>95629U</v>
      </c>
      <c r="C1175" t="s">
        <v>1582</v>
      </c>
      <c r="D1175" t="s">
        <v>180</v>
      </c>
      <c r="E1175">
        <v>55.93</v>
      </c>
    </row>
    <row r="1176" spans="1:5" x14ac:dyDescent="0.25">
      <c r="A1176">
        <v>95630</v>
      </c>
      <c r="B1176" t="str">
        <f t="shared" si="18"/>
        <v>95630U</v>
      </c>
      <c r="C1176" t="s">
        <v>1583</v>
      </c>
      <c r="D1176" t="s">
        <v>180</v>
      </c>
      <c r="E1176">
        <v>111.9</v>
      </c>
    </row>
    <row r="1177" spans="1:5" x14ac:dyDescent="0.25">
      <c r="A1177">
        <v>95698</v>
      </c>
      <c r="B1177" t="str">
        <f t="shared" si="18"/>
        <v>95698U</v>
      </c>
      <c r="C1177" t="s">
        <v>1584</v>
      </c>
      <c r="D1177" t="s">
        <v>180</v>
      </c>
      <c r="E1177">
        <v>3.57</v>
      </c>
    </row>
    <row r="1178" spans="1:5" x14ac:dyDescent="0.25">
      <c r="A1178">
        <v>95699</v>
      </c>
      <c r="B1178" t="str">
        <f t="shared" si="18"/>
        <v>95699U</v>
      </c>
      <c r="C1178" t="s">
        <v>1585</v>
      </c>
      <c r="D1178" t="s">
        <v>180</v>
      </c>
      <c r="E1178">
        <v>0.42</v>
      </c>
    </row>
    <row r="1179" spans="1:5" x14ac:dyDescent="0.25">
      <c r="A1179">
        <v>95700</v>
      </c>
      <c r="B1179" t="str">
        <f t="shared" si="18"/>
        <v>95700U</v>
      </c>
      <c r="C1179" t="s">
        <v>1586</v>
      </c>
      <c r="D1179" t="s">
        <v>180</v>
      </c>
      <c r="E1179">
        <v>4.47</v>
      </c>
    </row>
    <row r="1180" spans="1:5" x14ac:dyDescent="0.25">
      <c r="A1180">
        <v>95701</v>
      </c>
      <c r="B1180" t="str">
        <f t="shared" si="18"/>
        <v>95701U</v>
      </c>
      <c r="C1180" t="s">
        <v>1587</v>
      </c>
      <c r="D1180" t="s">
        <v>180</v>
      </c>
      <c r="E1180">
        <v>2.91</v>
      </c>
    </row>
    <row r="1181" spans="1:5" x14ac:dyDescent="0.25">
      <c r="A1181">
        <v>95704</v>
      </c>
      <c r="B1181" t="str">
        <f t="shared" si="18"/>
        <v>95704U</v>
      </c>
      <c r="C1181" t="s">
        <v>1588</v>
      </c>
      <c r="D1181" t="s">
        <v>180</v>
      </c>
      <c r="E1181">
        <v>46.43</v>
      </c>
    </row>
    <row r="1182" spans="1:5" x14ac:dyDescent="0.25">
      <c r="A1182">
        <v>95705</v>
      </c>
      <c r="B1182" t="str">
        <f t="shared" si="18"/>
        <v>95705U</v>
      </c>
      <c r="C1182" t="s">
        <v>1589</v>
      </c>
      <c r="D1182" t="s">
        <v>180</v>
      </c>
      <c r="E1182">
        <v>6.36</v>
      </c>
    </row>
    <row r="1183" spans="1:5" x14ac:dyDescent="0.25">
      <c r="A1183">
        <v>95706</v>
      </c>
      <c r="B1183" t="str">
        <f t="shared" si="18"/>
        <v>95706U</v>
      </c>
      <c r="C1183" t="s">
        <v>1590</v>
      </c>
      <c r="D1183" t="s">
        <v>180</v>
      </c>
      <c r="E1183">
        <v>58.11</v>
      </c>
    </row>
    <row r="1184" spans="1:5" x14ac:dyDescent="0.25">
      <c r="A1184">
        <v>95707</v>
      </c>
      <c r="B1184" t="str">
        <f t="shared" si="18"/>
        <v>95707U</v>
      </c>
      <c r="C1184" t="s">
        <v>1591</v>
      </c>
      <c r="D1184" t="s">
        <v>180</v>
      </c>
      <c r="E1184">
        <v>3.81</v>
      </c>
    </row>
    <row r="1185" spans="1:5" x14ac:dyDescent="0.25">
      <c r="A1185">
        <v>95710</v>
      </c>
      <c r="B1185" t="str">
        <f t="shared" si="18"/>
        <v>95710U</v>
      </c>
      <c r="C1185" t="s">
        <v>1592</v>
      </c>
      <c r="D1185" t="s">
        <v>180</v>
      </c>
      <c r="E1185">
        <v>55.81</v>
      </c>
    </row>
    <row r="1186" spans="1:5" x14ac:dyDescent="0.25">
      <c r="A1186">
        <v>95711</v>
      </c>
      <c r="B1186" t="str">
        <f t="shared" si="18"/>
        <v>95711U</v>
      </c>
      <c r="C1186" t="s">
        <v>1593</v>
      </c>
      <c r="D1186" t="s">
        <v>180</v>
      </c>
      <c r="E1186">
        <v>7.57</v>
      </c>
    </row>
    <row r="1187" spans="1:5" x14ac:dyDescent="0.25">
      <c r="A1187">
        <v>95712</v>
      </c>
      <c r="B1187" t="str">
        <f t="shared" si="18"/>
        <v>95712U</v>
      </c>
      <c r="C1187" t="s">
        <v>1594</v>
      </c>
      <c r="D1187" t="s">
        <v>180</v>
      </c>
      <c r="E1187">
        <v>69.760000000000005</v>
      </c>
    </row>
    <row r="1188" spans="1:5" x14ac:dyDescent="0.25">
      <c r="A1188">
        <v>95713</v>
      </c>
      <c r="B1188" t="str">
        <f t="shared" si="18"/>
        <v>95713U</v>
      </c>
      <c r="C1188" t="s">
        <v>1595</v>
      </c>
      <c r="D1188" t="s">
        <v>180</v>
      </c>
      <c r="E1188">
        <v>112.72</v>
      </c>
    </row>
    <row r="1189" spans="1:5" x14ac:dyDescent="0.25">
      <c r="A1189">
        <v>95716</v>
      </c>
      <c r="B1189" t="str">
        <f t="shared" si="18"/>
        <v>95716U</v>
      </c>
      <c r="C1189" t="s">
        <v>1596</v>
      </c>
      <c r="D1189" t="s">
        <v>180</v>
      </c>
      <c r="E1189">
        <v>53.72</v>
      </c>
    </row>
    <row r="1190" spans="1:5" x14ac:dyDescent="0.25">
      <c r="A1190">
        <v>95717</v>
      </c>
      <c r="B1190" t="str">
        <f t="shared" si="18"/>
        <v>95717U</v>
      </c>
      <c r="C1190" t="s">
        <v>1597</v>
      </c>
      <c r="D1190" t="s">
        <v>180</v>
      </c>
      <c r="E1190">
        <v>7.29</v>
      </c>
    </row>
    <row r="1191" spans="1:5" x14ac:dyDescent="0.25">
      <c r="A1191">
        <v>95718</v>
      </c>
      <c r="B1191" t="str">
        <f t="shared" si="18"/>
        <v>95718U</v>
      </c>
      <c r="C1191" t="s">
        <v>1598</v>
      </c>
      <c r="D1191" t="s">
        <v>180</v>
      </c>
      <c r="E1191">
        <v>67.16</v>
      </c>
    </row>
    <row r="1192" spans="1:5" x14ac:dyDescent="0.25">
      <c r="A1192">
        <v>95719</v>
      </c>
      <c r="B1192" t="str">
        <f t="shared" si="18"/>
        <v>95719U</v>
      </c>
      <c r="C1192" t="s">
        <v>1599</v>
      </c>
      <c r="D1192" t="s">
        <v>180</v>
      </c>
      <c r="E1192">
        <v>112.72</v>
      </c>
    </row>
    <row r="1193" spans="1:5" x14ac:dyDescent="0.25">
      <c r="A1193">
        <v>95869</v>
      </c>
      <c r="B1193" t="str">
        <f t="shared" si="18"/>
        <v>95869U</v>
      </c>
      <c r="C1193" t="s">
        <v>1600</v>
      </c>
      <c r="D1193" t="s">
        <v>180</v>
      </c>
      <c r="E1193">
        <v>1.53</v>
      </c>
    </row>
    <row r="1194" spans="1:5" x14ac:dyDescent="0.25">
      <c r="A1194">
        <v>95870</v>
      </c>
      <c r="B1194" t="str">
        <f t="shared" si="18"/>
        <v>95870U</v>
      </c>
      <c r="C1194" t="s">
        <v>1601</v>
      </c>
      <c r="D1194" t="s">
        <v>180</v>
      </c>
      <c r="E1194">
        <v>7.62</v>
      </c>
    </row>
    <row r="1195" spans="1:5" x14ac:dyDescent="0.25">
      <c r="A1195">
        <v>95871</v>
      </c>
      <c r="B1195" t="str">
        <f t="shared" si="18"/>
        <v>95871U</v>
      </c>
      <c r="C1195" t="s">
        <v>1602</v>
      </c>
      <c r="D1195" t="s">
        <v>180</v>
      </c>
      <c r="E1195">
        <v>342.3</v>
      </c>
    </row>
    <row r="1196" spans="1:5" x14ac:dyDescent="0.25">
      <c r="A1196">
        <v>95874</v>
      </c>
      <c r="B1196" t="str">
        <f t="shared" si="18"/>
        <v>95874U</v>
      </c>
      <c r="C1196" t="s">
        <v>1603</v>
      </c>
      <c r="D1196" t="s">
        <v>180</v>
      </c>
      <c r="E1196">
        <v>8.5399999999999991</v>
      </c>
    </row>
    <row r="1197" spans="1:5" x14ac:dyDescent="0.25">
      <c r="A1197">
        <v>96008</v>
      </c>
      <c r="B1197" t="str">
        <f t="shared" si="18"/>
        <v>96008U</v>
      </c>
      <c r="C1197" t="s">
        <v>1604</v>
      </c>
      <c r="D1197" t="s">
        <v>180</v>
      </c>
      <c r="E1197">
        <v>23.63</v>
      </c>
    </row>
    <row r="1198" spans="1:5" x14ac:dyDescent="0.25">
      <c r="A1198">
        <v>96009</v>
      </c>
      <c r="B1198" t="str">
        <f t="shared" si="18"/>
        <v>96009U</v>
      </c>
      <c r="C1198" t="s">
        <v>1605</v>
      </c>
      <c r="D1198" t="s">
        <v>180</v>
      </c>
      <c r="E1198">
        <v>3.28</v>
      </c>
    </row>
    <row r="1199" spans="1:5" x14ac:dyDescent="0.25">
      <c r="A1199">
        <v>96011</v>
      </c>
      <c r="B1199" t="str">
        <f t="shared" si="18"/>
        <v>96011U</v>
      </c>
      <c r="C1199" t="s">
        <v>1606</v>
      </c>
      <c r="D1199" t="s">
        <v>180</v>
      </c>
      <c r="E1199">
        <v>25.84</v>
      </c>
    </row>
    <row r="1200" spans="1:5" x14ac:dyDescent="0.25">
      <c r="A1200">
        <v>96012</v>
      </c>
      <c r="B1200" t="str">
        <f t="shared" si="18"/>
        <v>96012U</v>
      </c>
      <c r="C1200" t="s">
        <v>1607</v>
      </c>
      <c r="D1200" t="s">
        <v>180</v>
      </c>
      <c r="E1200">
        <v>121.2</v>
      </c>
    </row>
    <row r="1201" spans="1:5" x14ac:dyDescent="0.25">
      <c r="A1201">
        <v>96015</v>
      </c>
      <c r="B1201" t="str">
        <f t="shared" si="18"/>
        <v>96015U</v>
      </c>
      <c r="C1201" t="s">
        <v>1608</v>
      </c>
      <c r="D1201" t="s">
        <v>180</v>
      </c>
      <c r="E1201">
        <v>23.37</v>
      </c>
    </row>
    <row r="1202" spans="1:5" x14ac:dyDescent="0.25">
      <c r="A1202">
        <v>96016</v>
      </c>
      <c r="B1202" t="str">
        <f t="shared" si="18"/>
        <v>96016U</v>
      </c>
      <c r="C1202" t="s">
        <v>1609</v>
      </c>
      <c r="D1202" t="s">
        <v>180</v>
      </c>
      <c r="E1202">
        <v>3.24</v>
      </c>
    </row>
    <row r="1203" spans="1:5" x14ac:dyDescent="0.25">
      <c r="A1203">
        <v>96018</v>
      </c>
      <c r="B1203" t="str">
        <f t="shared" si="18"/>
        <v>96018U</v>
      </c>
      <c r="C1203" t="s">
        <v>1610</v>
      </c>
      <c r="D1203" t="s">
        <v>180</v>
      </c>
      <c r="E1203">
        <v>25.56</v>
      </c>
    </row>
    <row r="1204" spans="1:5" x14ac:dyDescent="0.25">
      <c r="A1204">
        <v>96019</v>
      </c>
      <c r="B1204" t="str">
        <f t="shared" si="18"/>
        <v>96019U</v>
      </c>
      <c r="C1204" t="s">
        <v>1611</v>
      </c>
      <c r="D1204" t="s">
        <v>180</v>
      </c>
      <c r="E1204">
        <v>121.2</v>
      </c>
    </row>
    <row r="1205" spans="1:5" x14ac:dyDescent="0.25">
      <c r="A1205">
        <v>96023</v>
      </c>
      <c r="B1205" t="str">
        <f t="shared" si="18"/>
        <v>96023U</v>
      </c>
      <c r="C1205" t="s">
        <v>1612</v>
      </c>
      <c r="D1205" t="s">
        <v>180</v>
      </c>
      <c r="E1205">
        <v>18.27</v>
      </c>
    </row>
    <row r="1206" spans="1:5" x14ac:dyDescent="0.25">
      <c r="A1206">
        <v>96024</v>
      </c>
      <c r="B1206" t="str">
        <f t="shared" si="18"/>
        <v>96024U</v>
      </c>
      <c r="C1206" t="s">
        <v>1613</v>
      </c>
      <c r="D1206" t="s">
        <v>180</v>
      </c>
      <c r="E1206">
        <v>2.5299999999999998</v>
      </c>
    </row>
    <row r="1207" spans="1:5" x14ac:dyDescent="0.25">
      <c r="A1207">
        <v>96026</v>
      </c>
      <c r="B1207" t="str">
        <f t="shared" si="18"/>
        <v>96026U</v>
      </c>
      <c r="C1207" t="s">
        <v>1614</v>
      </c>
      <c r="D1207" t="s">
        <v>180</v>
      </c>
      <c r="E1207">
        <v>19.98</v>
      </c>
    </row>
    <row r="1208" spans="1:5" x14ac:dyDescent="0.25">
      <c r="A1208">
        <v>96027</v>
      </c>
      <c r="B1208" t="str">
        <f t="shared" si="18"/>
        <v>96027U</v>
      </c>
      <c r="C1208" t="s">
        <v>1615</v>
      </c>
      <c r="D1208" t="s">
        <v>180</v>
      </c>
      <c r="E1208">
        <v>84.45</v>
      </c>
    </row>
    <row r="1209" spans="1:5" x14ac:dyDescent="0.25">
      <c r="A1209">
        <v>96030</v>
      </c>
      <c r="B1209" t="str">
        <f t="shared" si="18"/>
        <v>96030U</v>
      </c>
      <c r="C1209" t="s">
        <v>1616</v>
      </c>
      <c r="D1209" t="s">
        <v>180</v>
      </c>
      <c r="E1209">
        <v>29.09</v>
      </c>
    </row>
    <row r="1210" spans="1:5" x14ac:dyDescent="0.25">
      <c r="A1210">
        <v>96031</v>
      </c>
      <c r="B1210" t="str">
        <f t="shared" si="18"/>
        <v>96031U</v>
      </c>
      <c r="C1210" t="s">
        <v>1617</v>
      </c>
      <c r="D1210" t="s">
        <v>180</v>
      </c>
      <c r="E1210">
        <v>5.5</v>
      </c>
    </row>
    <row r="1211" spans="1:5" x14ac:dyDescent="0.25">
      <c r="A1211">
        <v>96032</v>
      </c>
      <c r="B1211" t="str">
        <f t="shared" si="18"/>
        <v>96032U</v>
      </c>
      <c r="C1211" t="s">
        <v>1618</v>
      </c>
      <c r="D1211" t="s">
        <v>180</v>
      </c>
      <c r="E1211">
        <v>4.3600000000000003</v>
      </c>
    </row>
    <row r="1212" spans="1:5" x14ac:dyDescent="0.25">
      <c r="A1212">
        <v>96033</v>
      </c>
      <c r="B1212" t="str">
        <f t="shared" si="18"/>
        <v>96033U</v>
      </c>
      <c r="C1212" t="s">
        <v>1619</v>
      </c>
      <c r="D1212" t="s">
        <v>180</v>
      </c>
      <c r="E1212">
        <v>49.16</v>
      </c>
    </row>
    <row r="1213" spans="1:5" x14ac:dyDescent="0.25">
      <c r="A1213">
        <v>96034</v>
      </c>
      <c r="B1213" t="str">
        <f t="shared" si="18"/>
        <v>96034U</v>
      </c>
      <c r="C1213" t="s">
        <v>1620</v>
      </c>
      <c r="D1213" t="s">
        <v>180</v>
      </c>
      <c r="E1213">
        <v>177.75</v>
      </c>
    </row>
    <row r="1214" spans="1:5" x14ac:dyDescent="0.25">
      <c r="A1214">
        <v>96053</v>
      </c>
      <c r="B1214" t="str">
        <f t="shared" si="18"/>
        <v>96053U</v>
      </c>
      <c r="C1214" t="s">
        <v>1621</v>
      </c>
      <c r="D1214" t="s">
        <v>180</v>
      </c>
      <c r="E1214">
        <v>18.53</v>
      </c>
    </row>
    <row r="1215" spans="1:5" x14ac:dyDescent="0.25">
      <c r="A1215">
        <v>96054</v>
      </c>
      <c r="B1215" t="str">
        <f t="shared" si="18"/>
        <v>96054U</v>
      </c>
      <c r="C1215" t="s">
        <v>1622</v>
      </c>
      <c r="D1215" t="s">
        <v>180</v>
      </c>
      <c r="E1215">
        <v>26.41</v>
      </c>
    </row>
    <row r="1216" spans="1:5" x14ac:dyDescent="0.25">
      <c r="A1216">
        <v>96055</v>
      </c>
      <c r="B1216" t="str">
        <f t="shared" si="18"/>
        <v>96055U</v>
      </c>
      <c r="C1216" t="s">
        <v>1623</v>
      </c>
      <c r="D1216" t="s">
        <v>180</v>
      </c>
      <c r="E1216">
        <v>2.57</v>
      </c>
    </row>
    <row r="1217" spans="1:5" x14ac:dyDescent="0.25">
      <c r="A1217">
        <v>96056</v>
      </c>
      <c r="B1217" t="str">
        <f t="shared" si="18"/>
        <v>96056U</v>
      </c>
      <c r="C1217" t="s">
        <v>1624</v>
      </c>
      <c r="D1217" t="s">
        <v>180</v>
      </c>
      <c r="E1217">
        <v>20.260000000000002</v>
      </c>
    </row>
    <row r="1218" spans="1:5" x14ac:dyDescent="0.25">
      <c r="A1218">
        <v>96057</v>
      </c>
      <c r="B1218" t="str">
        <f t="shared" si="18"/>
        <v>96057U</v>
      </c>
      <c r="C1218" t="s">
        <v>1625</v>
      </c>
      <c r="D1218" t="s">
        <v>180</v>
      </c>
      <c r="E1218">
        <v>84.45</v>
      </c>
    </row>
    <row r="1219" spans="1:5" x14ac:dyDescent="0.25">
      <c r="A1219">
        <v>96060</v>
      </c>
      <c r="B1219" t="str">
        <f t="shared" si="18"/>
        <v>96060U</v>
      </c>
      <c r="C1219" t="s">
        <v>1626</v>
      </c>
      <c r="D1219" t="s">
        <v>180</v>
      </c>
      <c r="E1219">
        <v>2.66</v>
      </c>
    </row>
    <row r="1220" spans="1:5" x14ac:dyDescent="0.25">
      <c r="A1220">
        <v>96061</v>
      </c>
      <c r="B1220" t="str">
        <f t="shared" si="18"/>
        <v>96061U</v>
      </c>
      <c r="C1220" t="s">
        <v>1627</v>
      </c>
      <c r="D1220" t="s">
        <v>180</v>
      </c>
      <c r="E1220">
        <v>33.01</v>
      </c>
    </row>
    <row r="1221" spans="1:5" x14ac:dyDescent="0.25">
      <c r="A1221">
        <v>96062</v>
      </c>
      <c r="B1221" t="str">
        <f t="shared" si="18"/>
        <v>96062U</v>
      </c>
      <c r="C1221" t="s">
        <v>1628</v>
      </c>
      <c r="D1221" t="s">
        <v>180</v>
      </c>
      <c r="E1221">
        <v>49.95</v>
      </c>
    </row>
    <row r="1222" spans="1:5" x14ac:dyDescent="0.25">
      <c r="A1222">
        <v>96241</v>
      </c>
      <c r="B1222" t="str">
        <f t="shared" si="18"/>
        <v>96241U</v>
      </c>
      <c r="C1222" t="s">
        <v>1629</v>
      </c>
      <c r="D1222" t="s">
        <v>180</v>
      </c>
      <c r="E1222">
        <v>20.82</v>
      </c>
    </row>
    <row r="1223" spans="1:5" x14ac:dyDescent="0.25">
      <c r="A1223">
        <v>96242</v>
      </c>
      <c r="B1223" t="str">
        <f t="shared" si="18"/>
        <v>96242U</v>
      </c>
      <c r="C1223" t="s">
        <v>1630</v>
      </c>
      <c r="D1223" t="s">
        <v>180</v>
      </c>
      <c r="E1223">
        <v>2.82</v>
      </c>
    </row>
    <row r="1224" spans="1:5" x14ac:dyDescent="0.25">
      <c r="A1224">
        <v>96243</v>
      </c>
      <c r="B1224" t="str">
        <f t="shared" ref="B1224:B1287" si="19">A1224&amp;"U"</f>
        <v>96243U</v>
      </c>
      <c r="C1224" t="s">
        <v>1631</v>
      </c>
      <c r="D1224" t="s">
        <v>180</v>
      </c>
      <c r="E1224">
        <v>26.03</v>
      </c>
    </row>
    <row r="1225" spans="1:5" x14ac:dyDescent="0.25">
      <c r="A1225">
        <v>96244</v>
      </c>
      <c r="B1225" t="str">
        <f t="shared" si="19"/>
        <v>96244U</v>
      </c>
      <c r="C1225" t="s">
        <v>1632</v>
      </c>
      <c r="D1225" t="s">
        <v>180</v>
      </c>
      <c r="E1225">
        <v>21.82</v>
      </c>
    </row>
    <row r="1226" spans="1:5" x14ac:dyDescent="0.25">
      <c r="A1226">
        <v>96301</v>
      </c>
      <c r="B1226" t="str">
        <f t="shared" si="19"/>
        <v>96301U</v>
      </c>
      <c r="C1226" t="s">
        <v>1633</v>
      </c>
      <c r="D1226" t="s">
        <v>180</v>
      </c>
      <c r="E1226">
        <v>61.57</v>
      </c>
    </row>
    <row r="1227" spans="1:5" x14ac:dyDescent="0.25">
      <c r="A1227">
        <v>96457</v>
      </c>
      <c r="B1227" t="str">
        <f t="shared" si="19"/>
        <v>96457U</v>
      </c>
      <c r="C1227" t="s">
        <v>1634</v>
      </c>
      <c r="D1227" t="s">
        <v>180</v>
      </c>
      <c r="E1227">
        <v>80.02</v>
      </c>
    </row>
    <row r="1228" spans="1:5" x14ac:dyDescent="0.25">
      <c r="A1228">
        <v>96458</v>
      </c>
      <c r="B1228" t="str">
        <f t="shared" si="19"/>
        <v>96458U</v>
      </c>
      <c r="C1228" t="s">
        <v>1635</v>
      </c>
      <c r="D1228" t="s">
        <v>180</v>
      </c>
      <c r="E1228">
        <v>62.03</v>
      </c>
    </row>
    <row r="1229" spans="1:5" x14ac:dyDescent="0.25">
      <c r="A1229">
        <v>96459</v>
      </c>
      <c r="B1229" t="str">
        <f t="shared" si="19"/>
        <v>96459U</v>
      </c>
      <c r="C1229" t="s">
        <v>1636</v>
      </c>
      <c r="D1229" t="s">
        <v>180</v>
      </c>
      <c r="E1229">
        <v>6.88</v>
      </c>
    </row>
    <row r="1230" spans="1:5" x14ac:dyDescent="0.25">
      <c r="A1230">
        <v>96460</v>
      </c>
      <c r="B1230" t="str">
        <f t="shared" si="19"/>
        <v>96460U</v>
      </c>
      <c r="C1230" t="s">
        <v>1637</v>
      </c>
      <c r="D1230" t="s">
        <v>180</v>
      </c>
      <c r="E1230">
        <v>49.57</v>
      </c>
    </row>
    <row r="1231" spans="1:5" x14ac:dyDescent="0.25">
      <c r="A1231">
        <v>98760</v>
      </c>
      <c r="B1231" t="str">
        <f t="shared" si="19"/>
        <v>98760U</v>
      </c>
      <c r="C1231" t="s">
        <v>1638</v>
      </c>
      <c r="D1231" t="s">
        <v>180</v>
      </c>
      <c r="E1231">
        <v>0.06</v>
      </c>
    </row>
    <row r="1232" spans="1:5" x14ac:dyDescent="0.25">
      <c r="A1232">
        <v>98761</v>
      </c>
      <c r="B1232" t="str">
        <f t="shared" si="19"/>
        <v>98761U</v>
      </c>
      <c r="C1232" t="s">
        <v>1639</v>
      </c>
      <c r="D1232" t="s">
        <v>180</v>
      </c>
      <c r="E1232">
        <v>0</v>
      </c>
    </row>
    <row r="1233" spans="1:5" x14ac:dyDescent="0.25">
      <c r="A1233">
        <v>98762</v>
      </c>
      <c r="B1233" t="str">
        <f t="shared" si="19"/>
        <v>98762U</v>
      </c>
      <c r="C1233" t="s">
        <v>1640</v>
      </c>
      <c r="D1233" t="s">
        <v>180</v>
      </c>
      <c r="E1233">
        <v>0.08</v>
      </c>
    </row>
    <row r="1234" spans="1:5" x14ac:dyDescent="0.25">
      <c r="A1234">
        <v>98763</v>
      </c>
      <c r="B1234" t="str">
        <f t="shared" si="19"/>
        <v>98763U</v>
      </c>
      <c r="C1234" t="s">
        <v>1641</v>
      </c>
      <c r="D1234" t="s">
        <v>180</v>
      </c>
      <c r="E1234">
        <v>4.26</v>
      </c>
    </row>
    <row r="1235" spans="1:5" x14ac:dyDescent="0.25">
      <c r="A1235">
        <v>99829</v>
      </c>
      <c r="B1235" t="str">
        <f t="shared" si="19"/>
        <v>99829U</v>
      </c>
      <c r="C1235" t="s">
        <v>1642</v>
      </c>
      <c r="D1235" t="s">
        <v>180</v>
      </c>
      <c r="E1235">
        <v>0.19</v>
      </c>
    </row>
    <row r="1236" spans="1:5" x14ac:dyDescent="0.25">
      <c r="A1236">
        <v>99830</v>
      </c>
      <c r="B1236" t="str">
        <f t="shared" si="19"/>
        <v>99830U</v>
      </c>
      <c r="C1236" t="s">
        <v>1643</v>
      </c>
      <c r="D1236" t="s">
        <v>180</v>
      </c>
      <c r="E1236">
        <v>0.02</v>
      </c>
    </row>
    <row r="1237" spans="1:5" x14ac:dyDescent="0.25">
      <c r="A1237">
        <v>99831</v>
      </c>
      <c r="B1237" t="str">
        <f t="shared" si="19"/>
        <v>99831U</v>
      </c>
      <c r="C1237" t="s">
        <v>1644</v>
      </c>
      <c r="D1237" t="s">
        <v>180</v>
      </c>
      <c r="E1237">
        <v>0.24</v>
      </c>
    </row>
    <row r="1238" spans="1:5" x14ac:dyDescent="0.25">
      <c r="A1238">
        <v>99832</v>
      </c>
      <c r="B1238" t="str">
        <f t="shared" si="19"/>
        <v>99832U</v>
      </c>
      <c r="C1238" t="s">
        <v>1645</v>
      </c>
      <c r="D1238" t="s">
        <v>180</v>
      </c>
      <c r="E1238">
        <v>4.1100000000000003</v>
      </c>
    </row>
    <row r="1239" spans="1:5" x14ac:dyDescent="0.25">
      <c r="A1239">
        <v>100637</v>
      </c>
      <c r="B1239" t="str">
        <f t="shared" si="19"/>
        <v>100637U</v>
      </c>
      <c r="C1239" t="s">
        <v>1646</v>
      </c>
      <c r="D1239" t="s">
        <v>180</v>
      </c>
      <c r="E1239">
        <v>130.22</v>
      </c>
    </row>
    <row r="1240" spans="1:5" x14ac:dyDescent="0.25">
      <c r="A1240">
        <v>100638</v>
      </c>
      <c r="B1240" t="str">
        <f t="shared" si="19"/>
        <v>100638U</v>
      </c>
      <c r="C1240" t="s">
        <v>1647</v>
      </c>
      <c r="D1240" t="s">
        <v>180</v>
      </c>
      <c r="E1240">
        <v>23.44</v>
      </c>
    </row>
    <row r="1241" spans="1:5" x14ac:dyDescent="0.25">
      <c r="A1241">
        <v>100639</v>
      </c>
      <c r="B1241" t="str">
        <f t="shared" si="19"/>
        <v>100639U</v>
      </c>
      <c r="C1241" t="s">
        <v>1648</v>
      </c>
      <c r="D1241" t="s">
        <v>180</v>
      </c>
      <c r="E1241">
        <v>209.34</v>
      </c>
    </row>
    <row r="1242" spans="1:5" x14ac:dyDescent="0.25">
      <c r="A1242">
        <v>100640</v>
      </c>
      <c r="B1242" t="str">
        <f t="shared" si="19"/>
        <v>100640U</v>
      </c>
      <c r="C1242" t="s">
        <v>1649</v>
      </c>
      <c r="D1242" t="s">
        <v>180</v>
      </c>
      <c r="E1242">
        <v>221.34</v>
      </c>
    </row>
    <row r="1243" spans="1:5" x14ac:dyDescent="0.25">
      <c r="A1243">
        <v>100643</v>
      </c>
      <c r="B1243" t="str">
        <f t="shared" si="19"/>
        <v>100643U</v>
      </c>
      <c r="C1243" t="s">
        <v>1650</v>
      </c>
      <c r="D1243" t="s">
        <v>180</v>
      </c>
      <c r="E1243">
        <v>342.88</v>
      </c>
    </row>
    <row r="1244" spans="1:5" x14ac:dyDescent="0.25">
      <c r="A1244">
        <v>100644</v>
      </c>
      <c r="B1244" t="str">
        <f t="shared" si="19"/>
        <v>100644U</v>
      </c>
      <c r="C1244" t="s">
        <v>1651</v>
      </c>
      <c r="D1244" t="s">
        <v>180</v>
      </c>
      <c r="E1244">
        <v>61.71</v>
      </c>
    </row>
    <row r="1245" spans="1:5" x14ac:dyDescent="0.25">
      <c r="A1245">
        <v>100645</v>
      </c>
      <c r="B1245" t="str">
        <f t="shared" si="19"/>
        <v>100645U</v>
      </c>
      <c r="C1245" t="s">
        <v>1652</v>
      </c>
      <c r="D1245" t="s">
        <v>180</v>
      </c>
      <c r="E1245">
        <v>551.17999999999995</v>
      </c>
    </row>
    <row r="1246" spans="1:5" x14ac:dyDescent="0.25">
      <c r="A1246">
        <v>100646</v>
      </c>
      <c r="B1246" t="str">
        <f t="shared" si="19"/>
        <v>100646U</v>
      </c>
      <c r="C1246" t="s">
        <v>1653</v>
      </c>
      <c r="D1246" t="s">
        <v>180</v>
      </c>
      <c r="E1246">
        <v>316.2</v>
      </c>
    </row>
    <row r="1247" spans="1:5" x14ac:dyDescent="0.25">
      <c r="A1247">
        <v>102270</v>
      </c>
      <c r="B1247" t="str">
        <f t="shared" si="19"/>
        <v>102270U</v>
      </c>
      <c r="C1247" t="s">
        <v>1654</v>
      </c>
      <c r="D1247" t="s">
        <v>180</v>
      </c>
      <c r="E1247">
        <v>0.53</v>
      </c>
    </row>
    <row r="1248" spans="1:5" x14ac:dyDescent="0.25">
      <c r="A1248">
        <v>102271</v>
      </c>
      <c r="B1248" t="str">
        <f t="shared" si="19"/>
        <v>102271U</v>
      </c>
      <c r="C1248" t="s">
        <v>1655</v>
      </c>
      <c r="D1248" t="s">
        <v>180</v>
      </c>
      <c r="E1248">
        <v>0.06</v>
      </c>
    </row>
    <row r="1249" spans="1:5" x14ac:dyDescent="0.25">
      <c r="A1249">
        <v>102272</v>
      </c>
      <c r="B1249" t="str">
        <f t="shared" si="19"/>
        <v>102272U</v>
      </c>
      <c r="C1249" t="s">
        <v>1656</v>
      </c>
      <c r="D1249" t="s">
        <v>180</v>
      </c>
      <c r="E1249">
        <v>0.66</v>
      </c>
    </row>
    <row r="1250" spans="1:5" x14ac:dyDescent="0.25">
      <c r="A1250">
        <v>102273</v>
      </c>
      <c r="B1250" t="str">
        <f t="shared" si="19"/>
        <v>102273U</v>
      </c>
      <c r="C1250" t="s">
        <v>1657</v>
      </c>
      <c r="D1250" t="s">
        <v>180</v>
      </c>
      <c r="E1250">
        <v>1.58</v>
      </c>
    </row>
    <row r="1251" spans="1:5" x14ac:dyDescent="0.25">
      <c r="A1251">
        <v>102809</v>
      </c>
      <c r="B1251" t="str">
        <f t="shared" si="19"/>
        <v>102809U</v>
      </c>
      <c r="C1251" t="s">
        <v>1658</v>
      </c>
      <c r="D1251" t="s">
        <v>180</v>
      </c>
      <c r="E1251">
        <v>19.510000000000002</v>
      </c>
    </row>
    <row r="1252" spans="1:5" x14ac:dyDescent="0.25">
      <c r="A1252">
        <v>102815</v>
      </c>
      <c r="B1252" t="str">
        <f t="shared" si="19"/>
        <v>102815U</v>
      </c>
      <c r="C1252" t="s">
        <v>1659</v>
      </c>
      <c r="D1252" t="s">
        <v>180</v>
      </c>
      <c r="E1252">
        <v>3.16</v>
      </c>
    </row>
    <row r="1253" spans="1:5" x14ac:dyDescent="0.25">
      <c r="A1253">
        <v>102826</v>
      </c>
      <c r="B1253" t="str">
        <f t="shared" si="19"/>
        <v>102826U</v>
      </c>
      <c r="C1253" t="s">
        <v>1660</v>
      </c>
      <c r="D1253" t="s">
        <v>180</v>
      </c>
      <c r="E1253">
        <v>5.93</v>
      </c>
    </row>
    <row r="1254" spans="1:5" x14ac:dyDescent="0.25">
      <c r="A1254">
        <v>102832</v>
      </c>
      <c r="B1254" t="str">
        <f t="shared" si="19"/>
        <v>102832U</v>
      </c>
      <c r="C1254" t="s">
        <v>1661</v>
      </c>
      <c r="D1254" t="s">
        <v>180</v>
      </c>
      <c r="E1254">
        <v>7.9</v>
      </c>
    </row>
    <row r="1255" spans="1:5" x14ac:dyDescent="0.25">
      <c r="A1255">
        <v>102843</v>
      </c>
      <c r="B1255" t="str">
        <f t="shared" si="19"/>
        <v>102843U</v>
      </c>
      <c r="C1255" t="s">
        <v>1662</v>
      </c>
      <c r="D1255" t="s">
        <v>180</v>
      </c>
      <c r="E1255">
        <v>168.75</v>
      </c>
    </row>
    <row r="1256" spans="1:5" x14ac:dyDescent="0.25">
      <c r="A1256">
        <v>102849</v>
      </c>
      <c r="B1256" t="str">
        <f t="shared" si="19"/>
        <v>102849U</v>
      </c>
      <c r="C1256" t="s">
        <v>1663</v>
      </c>
      <c r="D1256" t="s">
        <v>180</v>
      </c>
      <c r="E1256">
        <v>82.5</v>
      </c>
    </row>
    <row r="1257" spans="1:5" x14ac:dyDescent="0.25">
      <c r="A1257">
        <v>102855</v>
      </c>
      <c r="B1257" t="str">
        <f t="shared" si="19"/>
        <v>102855U</v>
      </c>
      <c r="C1257" t="s">
        <v>1664</v>
      </c>
      <c r="D1257" t="s">
        <v>180</v>
      </c>
      <c r="E1257">
        <v>82.5</v>
      </c>
    </row>
    <row r="1258" spans="1:5" x14ac:dyDescent="0.25">
      <c r="A1258">
        <v>102861</v>
      </c>
      <c r="B1258" t="str">
        <f t="shared" si="19"/>
        <v>102861U</v>
      </c>
      <c r="C1258" t="s">
        <v>1665</v>
      </c>
      <c r="D1258" t="s">
        <v>180</v>
      </c>
      <c r="E1258">
        <v>1.1599999999999999</v>
      </c>
    </row>
    <row r="1259" spans="1:5" x14ac:dyDescent="0.25">
      <c r="A1259">
        <v>102867</v>
      </c>
      <c r="B1259" t="str">
        <f t="shared" si="19"/>
        <v>102867U</v>
      </c>
      <c r="C1259" t="s">
        <v>1666</v>
      </c>
      <c r="D1259" t="s">
        <v>180</v>
      </c>
      <c r="E1259">
        <v>0.63</v>
      </c>
    </row>
    <row r="1260" spans="1:5" x14ac:dyDescent="0.25">
      <c r="A1260">
        <v>102873</v>
      </c>
      <c r="B1260" t="str">
        <f t="shared" si="19"/>
        <v>102873U</v>
      </c>
      <c r="C1260" t="s">
        <v>1667</v>
      </c>
      <c r="D1260" t="s">
        <v>180</v>
      </c>
      <c r="E1260">
        <v>149.91999999999999</v>
      </c>
    </row>
    <row r="1261" spans="1:5" x14ac:dyDescent="0.25">
      <c r="A1261">
        <v>102879</v>
      </c>
      <c r="B1261" t="str">
        <f t="shared" si="19"/>
        <v>102879U</v>
      </c>
      <c r="C1261" t="s">
        <v>1668</v>
      </c>
      <c r="D1261" t="s">
        <v>180</v>
      </c>
      <c r="E1261">
        <v>225</v>
      </c>
    </row>
    <row r="1262" spans="1:5" x14ac:dyDescent="0.25">
      <c r="A1262">
        <v>102885</v>
      </c>
      <c r="B1262" t="str">
        <f t="shared" si="19"/>
        <v>102885U</v>
      </c>
      <c r="C1262" t="s">
        <v>1669</v>
      </c>
      <c r="D1262" t="s">
        <v>180</v>
      </c>
      <c r="E1262">
        <v>1.19</v>
      </c>
    </row>
    <row r="1263" spans="1:5" x14ac:dyDescent="0.25">
      <c r="A1263">
        <v>102891</v>
      </c>
      <c r="B1263" t="str">
        <f t="shared" si="19"/>
        <v>102891U</v>
      </c>
      <c r="C1263" t="s">
        <v>1670</v>
      </c>
      <c r="D1263" t="s">
        <v>180</v>
      </c>
      <c r="E1263">
        <v>1.19</v>
      </c>
    </row>
    <row r="1264" spans="1:5" x14ac:dyDescent="0.25">
      <c r="A1264">
        <v>102897</v>
      </c>
      <c r="B1264" t="str">
        <f t="shared" si="19"/>
        <v>102897U</v>
      </c>
      <c r="C1264" t="s">
        <v>1671</v>
      </c>
      <c r="D1264" t="s">
        <v>180</v>
      </c>
      <c r="E1264">
        <v>112.72</v>
      </c>
    </row>
    <row r="1265" spans="1:5" x14ac:dyDescent="0.25">
      <c r="A1265">
        <v>102903</v>
      </c>
      <c r="B1265" t="str">
        <f t="shared" si="19"/>
        <v>102903U</v>
      </c>
      <c r="C1265" t="s">
        <v>1672</v>
      </c>
      <c r="D1265" t="s">
        <v>180</v>
      </c>
      <c r="E1265">
        <v>14.62</v>
      </c>
    </row>
    <row r="1266" spans="1:5" x14ac:dyDescent="0.25">
      <c r="A1266">
        <v>102909</v>
      </c>
      <c r="B1266" t="str">
        <f t="shared" si="19"/>
        <v>102909U</v>
      </c>
      <c r="C1266" t="s">
        <v>1673</v>
      </c>
      <c r="D1266" t="s">
        <v>180</v>
      </c>
      <c r="E1266">
        <v>90.9</v>
      </c>
    </row>
    <row r="1267" spans="1:5" x14ac:dyDescent="0.25">
      <c r="A1267">
        <v>102915</v>
      </c>
      <c r="B1267" t="str">
        <f t="shared" si="19"/>
        <v>102915U</v>
      </c>
      <c r="C1267" t="s">
        <v>1674</v>
      </c>
      <c r="D1267" t="s">
        <v>180</v>
      </c>
      <c r="E1267">
        <v>0.57999999999999996</v>
      </c>
    </row>
    <row r="1268" spans="1:5" x14ac:dyDescent="0.25">
      <c r="A1268">
        <v>102927</v>
      </c>
      <c r="B1268" t="str">
        <f t="shared" si="19"/>
        <v>102927U</v>
      </c>
      <c r="C1268" t="s">
        <v>1675</v>
      </c>
      <c r="D1268" t="s">
        <v>180</v>
      </c>
      <c r="E1268">
        <v>0.87</v>
      </c>
    </row>
    <row r="1269" spans="1:5" x14ac:dyDescent="0.25">
      <c r="A1269">
        <v>102933</v>
      </c>
      <c r="B1269" t="str">
        <f t="shared" si="19"/>
        <v>102933U</v>
      </c>
      <c r="C1269" t="s">
        <v>1676</v>
      </c>
      <c r="D1269" t="s">
        <v>180</v>
      </c>
      <c r="E1269">
        <v>0.87</v>
      </c>
    </row>
    <row r="1270" spans="1:5" x14ac:dyDescent="0.25">
      <c r="A1270">
        <v>102939</v>
      </c>
      <c r="B1270" t="str">
        <f t="shared" si="19"/>
        <v>102939U</v>
      </c>
      <c r="C1270" t="s">
        <v>1677</v>
      </c>
      <c r="D1270" t="s">
        <v>180</v>
      </c>
      <c r="E1270">
        <v>8.69</v>
      </c>
    </row>
    <row r="1271" spans="1:5" x14ac:dyDescent="0.25">
      <c r="A1271">
        <v>102945</v>
      </c>
      <c r="B1271" t="str">
        <f t="shared" si="19"/>
        <v>102945U</v>
      </c>
      <c r="C1271" t="s">
        <v>1678</v>
      </c>
      <c r="D1271" t="s">
        <v>180</v>
      </c>
      <c r="E1271">
        <v>0.01</v>
      </c>
    </row>
    <row r="1272" spans="1:5" x14ac:dyDescent="0.25">
      <c r="A1272">
        <v>102951</v>
      </c>
      <c r="B1272" t="str">
        <f t="shared" si="19"/>
        <v>102951U</v>
      </c>
      <c r="C1272" t="s">
        <v>1679</v>
      </c>
      <c r="D1272" t="s">
        <v>180</v>
      </c>
      <c r="E1272">
        <v>0.57999999999999996</v>
      </c>
    </row>
    <row r="1273" spans="1:5" x14ac:dyDescent="0.25">
      <c r="A1273">
        <v>102957</v>
      </c>
      <c r="B1273" t="str">
        <f t="shared" si="19"/>
        <v>102957U</v>
      </c>
      <c r="C1273" t="s">
        <v>1680</v>
      </c>
      <c r="D1273" t="s">
        <v>180</v>
      </c>
      <c r="E1273">
        <v>63.97</v>
      </c>
    </row>
    <row r="1274" spans="1:5" x14ac:dyDescent="0.25">
      <c r="A1274">
        <v>102963</v>
      </c>
      <c r="B1274" t="str">
        <f t="shared" si="19"/>
        <v>102963U</v>
      </c>
      <c r="C1274" t="s">
        <v>1681</v>
      </c>
      <c r="D1274" t="s">
        <v>180</v>
      </c>
      <c r="E1274">
        <v>106.27</v>
      </c>
    </row>
    <row r="1275" spans="1:5" x14ac:dyDescent="0.25">
      <c r="A1275">
        <v>102969</v>
      </c>
      <c r="B1275" t="str">
        <f t="shared" si="19"/>
        <v>102969U</v>
      </c>
      <c r="C1275" t="s">
        <v>1682</v>
      </c>
      <c r="D1275" t="s">
        <v>180</v>
      </c>
      <c r="E1275">
        <v>1.18</v>
      </c>
    </row>
    <row r="1276" spans="1:5" x14ac:dyDescent="0.25">
      <c r="A1276">
        <v>102985</v>
      </c>
      <c r="B1276" t="str">
        <f t="shared" si="19"/>
        <v>102985U</v>
      </c>
      <c r="C1276" t="s">
        <v>1683</v>
      </c>
      <c r="D1276" t="s">
        <v>180</v>
      </c>
      <c r="E1276">
        <v>3.75</v>
      </c>
    </row>
    <row r="1277" spans="1:5" x14ac:dyDescent="0.25">
      <c r="A1277">
        <v>103156</v>
      </c>
      <c r="B1277" t="str">
        <f t="shared" si="19"/>
        <v>103156U</v>
      </c>
      <c r="C1277" t="s">
        <v>1684</v>
      </c>
      <c r="D1277" t="s">
        <v>180</v>
      </c>
      <c r="E1277">
        <v>2.21</v>
      </c>
    </row>
    <row r="1278" spans="1:5" x14ac:dyDescent="0.25">
      <c r="A1278">
        <v>103162</v>
      </c>
      <c r="B1278" t="str">
        <f t="shared" si="19"/>
        <v>103162U</v>
      </c>
      <c r="C1278" t="s">
        <v>1685</v>
      </c>
      <c r="D1278" t="s">
        <v>180</v>
      </c>
      <c r="E1278">
        <v>2.77</v>
      </c>
    </row>
    <row r="1279" spans="1:5" x14ac:dyDescent="0.25">
      <c r="A1279">
        <v>103168</v>
      </c>
      <c r="B1279" t="str">
        <f t="shared" si="19"/>
        <v>103168U</v>
      </c>
      <c r="C1279" t="s">
        <v>1686</v>
      </c>
      <c r="D1279" t="s">
        <v>180</v>
      </c>
      <c r="E1279">
        <v>3.16</v>
      </c>
    </row>
    <row r="1280" spans="1:5" x14ac:dyDescent="0.25">
      <c r="A1280">
        <v>103174</v>
      </c>
      <c r="B1280" t="str">
        <f t="shared" si="19"/>
        <v>103174U</v>
      </c>
      <c r="C1280" t="s">
        <v>1687</v>
      </c>
      <c r="D1280" t="s">
        <v>180</v>
      </c>
      <c r="E1280">
        <v>7.9</v>
      </c>
    </row>
    <row r="1281" spans="1:5" x14ac:dyDescent="0.25">
      <c r="A1281">
        <v>103180</v>
      </c>
      <c r="B1281" t="str">
        <f t="shared" si="19"/>
        <v>103180U</v>
      </c>
      <c r="C1281" t="s">
        <v>1688</v>
      </c>
      <c r="D1281" t="s">
        <v>180</v>
      </c>
      <c r="E1281">
        <v>18.18</v>
      </c>
    </row>
    <row r="1282" spans="1:5" x14ac:dyDescent="0.25">
      <c r="A1282">
        <v>103223</v>
      </c>
      <c r="B1282" t="str">
        <f t="shared" si="19"/>
        <v>103223U</v>
      </c>
      <c r="C1282" t="s">
        <v>1689</v>
      </c>
      <c r="D1282" t="s">
        <v>180</v>
      </c>
      <c r="E1282">
        <v>43.95</v>
      </c>
    </row>
    <row r="1283" spans="1:5" x14ac:dyDescent="0.25">
      <c r="A1283">
        <v>103229</v>
      </c>
      <c r="B1283" t="str">
        <f t="shared" si="19"/>
        <v>103229U</v>
      </c>
      <c r="C1283" t="s">
        <v>1690</v>
      </c>
      <c r="D1283" t="s">
        <v>180</v>
      </c>
      <c r="E1283">
        <v>109.12</v>
      </c>
    </row>
    <row r="1284" spans="1:5" x14ac:dyDescent="0.25">
      <c r="A1284">
        <v>103235</v>
      </c>
      <c r="B1284" t="str">
        <f t="shared" si="19"/>
        <v>103235U</v>
      </c>
      <c r="C1284" t="s">
        <v>1691</v>
      </c>
      <c r="D1284" t="s">
        <v>180</v>
      </c>
      <c r="E1284">
        <v>193.05</v>
      </c>
    </row>
    <row r="1285" spans="1:5" x14ac:dyDescent="0.25">
      <c r="A1285">
        <v>103241</v>
      </c>
      <c r="B1285" t="str">
        <f t="shared" si="19"/>
        <v>103241U</v>
      </c>
      <c r="C1285" t="s">
        <v>1692</v>
      </c>
      <c r="D1285" t="s">
        <v>180</v>
      </c>
      <c r="E1285">
        <v>8.42</v>
      </c>
    </row>
    <row r="1286" spans="1:5" x14ac:dyDescent="0.25">
      <c r="A1286">
        <v>103660</v>
      </c>
      <c r="B1286" t="str">
        <f t="shared" si="19"/>
        <v>103660U</v>
      </c>
      <c r="C1286" t="s">
        <v>1693</v>
      </c>
      <c r="D1286" t="s">
        <v>180</v>
      </c>
      <c r="E1286">
        <v>8.68</v>
      </c>
    </row>
    <row r="1287" spans="1:5" x14ac:dyDescent="0.25">
      <c r="A1287">
        <v>103666</v>
      </c>
      <c r="B1287" t="str">
        <f t="shared" si="19"/>
        <v>103666U</v>
      </c>
      <c r="C1287" t="s">
        <v>1694</v>
      </c>
      <c r="D1287" t="s">
        <v>180</v>
      </c>
      <c r="E1287">
        <v>116.4</v>
      </c>
    </row>
    <row r="1288" spans="1:5" x14ac:dyDescent="0.25">
      <c r="A1288">
        <v>103792</v>
      </c>
      <c r="B1288" t="str">
        <f t="shared" ref="B1288:B1351" si="20">A1288&amp;"U"</f>
        <v>103792U</v>
      </c>
      <c r="C1288" t="s">
        <v>6727</v>
      </c>
      <c r="D1288" t="s">
        <v>180</v>
      </c>
      <c r="E1288">
        <v>0.26</v>
      </c>
    </row>
    <row r="1289" spans="1:5" x14ac:dyDescent="0.25">
      <c r="A1289">
        <v>103937</v>
      </c>
      <c r="B1289" t="str">
        <f t="shared" si="20"/>
        <v>103937U</v>
      </c>
      <c r="C1289" t="s">
        <v>11966</v>
      </c>
      <c r="D1289" t="s">
        <v>180</v>
      </c>
      <c r="E1289">
        <v>1.42</v>
      </c>
    </row>
    <row r="1290" spans="1:5" x14ac:dyDescent="0.25">
      <c r="A1290">
        <v>103943</v>
      </c>
      <c r="B1290" t="str">
        <f t="shared" si="20"/>
        <v>103943U</v>
      </c>
      <c r="C1290" t="s">
        <v>11967</v>
      </c>
      <c r="D1290" t="s">
        <v>180</v>
      </c>
      <c r="E1290">
        <v>1.42</v>
      </c>
    </row>
    <row r="1291" spans="1:5" x14ac:dyDescent="0.25">
      <c r="A1291">
        <v>104087</v>
      </c>
      <c r="B1291" t="str">
        <f t="shared" si="20"/>
        <v>104087U</v>
      </c>
      <c r="C1291" t="s">
        <v>11968</v>
      </c>
      <c r="D1291" t="s">
        <v>180</v>
      </c>
      <c r="E1291">
        <v>0.06</v>
      </c>
    </row>
    <row r="1292" spans="1:5" x14ac:dyDescent="0.25">
      <c r="A1292">
        <v>104088</v>
      </c>
      <c r="B1292" t="str">
        <f t="shared" si="20"/>
        <v>104088U</v>
      </c>
      <c r="C1292" t="s">
        <v>11969</v>
      </c>
      <c r="D1292" t="s">
        <v>180</v>
      </c>
      <c r="E1292">
        <v>7.0000000000000007E-2</v>
      </c>
    </row>
    <row r="1293" spans="1:5" x14ac:dyDescent="0.25">
      <c r="A1293">
        <v>104089</v>
      </c>
      <c r="B1293" t="str">
        <f t="shared" si="20"/>
        <v>104089U</v>
      </c>
      <c r="C1293" t="s">
        <v>11970</v>
      </c>
      <c r="D1293" t="s">
        <v>180</v>
      </c>
      <c r="E1293">
        <v>7.0000000000000007E-2</v>
      </c>
    </row>
    <row r="1294" spans="1:5" x14ac:dyDescent="0.25">
      <c r="A1294">
        <v>104090</v>
      </c>
      <c r="B1294" t="str">
        <f t="shared" si="20"/>
        <v>104090U</v>
      </c>
      <c r="C1294" t="s">
        <v>11971</v>
      </c>
      <c r="D1294" t="s">
        <v>180</v>
      </c>
      <c r="E1294">
        <v>0.63</v>
      </c>
    </row>
    <row r="1295" spans="1:5" x14ac:dyDescent="0.25">
      <c r="A1295">
        <v>104093</v>
      </c>
      <c r="B1295" t="str">
        <f t="shared" si="20"/>
        <v>104093U</v>
      </c>
      <c r="C1295" t="s">
        <v>11972</v>
      </c>
      <c r="D1295" t="s">
        <v>180</v>
      </c>
      <c r="E1295">
        <v>0.08</v>
      </c>
    </row>
    <row r="1296" spans="1:5" x14ac:dyDescent="0.25">
      <c r="A1296">
        <v>104094</v>
      </c>
      <c r="B1296" t="str">
        <f t="shared" si="20"/>
        <v>104094U</v>
      </c>
      <c r="C1296" t="s">
        <v>11973</v>
      </c>
      <c r="D1296" t="s">
        <v>180</v>
      </c>
      <c r="E1296">
        <v>0.1</v>
      </c>
    </row>
    <row r="1297" spans="1:5" x14ac:dyDescent="0.25">
      <c r="A1297">
        <v>104095</v>
      </c>
      <c r="B1297" t="str">
        <f t="shared" si="20"/>
        <v>104095U</v>
      </c>
      <c r="C1297" t="s">
        <v>11974</v>
      </c>
      <c r="D1297" t="s">
        <v>180</v>
      </c>
      <c r="E1297">
        <v>0.1</v>
      </c>
    </row>
    <row r="1298" spans="1:5" x14ac:dyDescent="0.25">
      <c r="A1298">
        <v>104096</v>
      </c>
      <c r="B1298" t="str">
        <f t="shared" si="20"/>
        <v>104096U</v>
      </c>
      <c r="C1298" t="s">
        <v>11975</v>
      </c>
      <c r="D1298" t="s">
        <v>180</v>
      </c>
      <c r="E1298">
        <v>0.87</v>
      </c>
    </row>
    <row r="1299" spans="1:5" x14ac:dyDescent="0.25">
      <c r="A1299">
        <v>92259</v>
      </c>
      <c r="B1299" t="str">
        <f t="shared" si="20"/>
        <v>92259U</v>
      </c>
      <c r="C1299" t="s">
        <v>1695</v>
      </c>
      <c r="D1299" t="s">
        <v>28</v>
      </c>
      <c r="E1299">
        <v>454.19</v>
      </c>
    </row>
    <row r="1300" spans="1:5" x14ac:dyDescent="0.25">
      <c r="A1300">
        <v>92260</v>
      </c>
      <c r="B1300" t="str">
        <f t="shared" si="20"/>
        <v>92260U</v>
      </c>
      <c r="C1300" t="s">
        <v>1696</v>
      </c>
      <c r="D1300" t="s">
        <v>28</v>
      </c>
      <c r="E1300">
        <v>508.71</v>
      </c>
    </row>
    <row r="1301" spans="1:5" x14ac:dyDescent="0.25">
      <c r="A1301">
        <v>92261</v>
      </c>
      <c r="B1301" t="str">
        <f t="shared" si="20"/>
        <v>92261U</v>
      </c>
      <c r="C1301" t="s">
        <v>1697</v>
      </c>
      <c r="D1301" t="s">
        <v>28</v>
      </c>
      <c r="E1301">
        <v>561.55999999999995</v>
      </c>
    </row>
    <row r="1302" spans="1:5" x14ac:dyDescent="0.25">
      <c r="A1302">
        <v>92262</v>
      </c>
      <c r="B1302" t="str">
        <f t="shared" si="20"/>
        <v>92262U</v>
      </c>
      <c r="C1302" t="s">
        <v>1698</v>
      </c>
      <c r="D1302" t="s">
        <v>28</v>
      </c>
      <c r="E1302">
        <v>646.65</v>
      </c>
    </row>
    <row r="1303" spans="1:5" x14ac:dyDescent="0.25">
      <c r="A1303">
        <v>92539</v>
      </c>
      <c r="B1303" t="str">
        <f t="shared" si="20"/>
        <v>92539U</v>
      </c>
      <c r="C1303" t="s">
        <v>1699</v>
      </c>
      <c r="D1303" t="s">
        <v>72</v>
      </c>
      <c r="E1303">
        <v>75.78</v>
      </c>
    </row>
    <row r="1304" spans="1:5" x14ac:dyDescent="0.25">
      <c r="A1304">
        <v>92540</v>
      </c>
      <c r="B1304" t="str">
        <f t="shared" si="20"/>
        <v>92540U</v>
      </c>
      <c r="C1304" t="s">
        <v>1700</v>
      </c>
      <c r="D1304" t="s">
        <v>72</v>
      </c>
      <c r="E1304">
        <v>83.98</v>
      </c>
    </row>
    <row r="1305" spans="1:5" x14ac:dyDescent="0.25">
      <c r="A1305">
        <v>92541</v>
      </c>
      <c r="B1305" t="str">
        <f t="shared" si="20"/>
        <v>92541U</v>
      </c>
      <c r="C1305" t="s">
        <v>1701</v>
      </c>
      <c r="D1305" t="s">
        <v>72</v>
      </c>
      <c r="E1305">
        <v>81.95</v>
      </c>
    </row>
    <row r="1306" spans="1:5" x14ac:dyDescent="0.25">
      <c r="A1306">
        <v>92542</v>
      </c>
      <c r="B1306" t="str">
        <f t="shared" si="20"/>
        <v>92542U</v>
      </c>
      <c r="C1306" t="s">
        <v>1702</v>
      </c>
      <c r="D1306" t="s">
        <v>72</v>
      </c>
      <c r="E1306">
        <v>98.6</v>
      </c>
    </row>
    <row r="1307" spans="1:5" x14ac:dyDescent="0.25">
      <c r="A1307">
        <v>92543</v>
      </c>
      <c r="B1307" t="str">
        <f t="shared" si="20"/>
        <v>92543U</v>
      </c>
      <c r="C1307" t="s">
        <v>1703</v>
      </c>
      <c r="D1307" t="s">
        <v>72</v>
      </c>
      <c r="E1307">
        <v>23.17</v>
      </c>
    </row>
    <row r="1308" spans="1:5" x14ac:dyDescent="0.25">
      <c r="A1308">
        <v>92544</v>
      </c>
      <c r="B1308" t="str">
        <f t="shared" si="20"/>
        <v>92544U</v>
      </c>
      <c r="C1308" t="s">
        <v>1704</v>
      </c>
      <c r="D1308" t="s">
        <v>72</v>
      </c>
      <c r="E1308">
        <v>18.43</v>
      </c>
    </row>
    <row r="1309" spans="1:5" x14ac:dyDescent="0.25">
      <c r="A1309">
        <v>92545</v>
      </c>
      <c r="B1309" t="str">
        <f t="shared" si="20"/>
        <v>92545U</v>
      </c>
      <c r="C1309" t="s">
        <v>1705</v>
      </c>
      <c r="D1309" t="s">
        <v>28</v>
      </c>
      <c r="E1309">
        <v>991.07</v>
      </c>
    </row>
    <row r="1310" spans="1:5" x14ac:dyDescent="0.25">
      <c r="A1310">
        <v>92546</v>
      </c>
      <c r="B1310" t="str">
        <f t="shared" si="20"/>
        <v>92546U</v>
      </c>
      <c r="C1310" t="s">
        <v>1706</v>
      </c>
      <c r="D1310" t="s">
        <v>28</v>
      </c>
      <c r="E1310">
        <v>1212.43</v>
      </c>
    </row>
    <row r="1311" spans="1:5" x14ac:dyDescent="0.25">
      <c r="A1311">
        <v>92547</v>
      </c>
      <c r="B1311" t="str">
        <f t="shared" si="20"/>
        <v>92547U</v>
      </c>
      <c r="C1311" t="s">
        <v>1707</v>
      </c>
      <c r="D1311" t="s">
        <v>28</v>
      </c>
      <c r="E1311">
        <v>1287.98</v>
      </c>
    </row>
    <row r="1312" spans="1:5" x14ac:dyDescent="0.25">
      <c r="A1312">
        <v>92548</v>
      </c>
      <c r="B1312" t="str">
        <f t="shared" si="20"/>
        <v>92548U</v>
      </c>
      <c r="C1312" t="s">
        <v>1708</v>
      </c>
      <c r="D1312" t="s">
        <v>28</v>
      </c>
      <c r="E1312">
        <v>1432.55</v>
      </c>
    </row>
    <row r="1313" spans="1:5" x14ac:dyDescent="0.25">
      <c r="A1313">
        <v>92549</v>
      </c>
      <c r="B1313" t="str">
        <f t="shared" si="20"/>
        <v>92549U</v>
      </c>
      <c r="C1313" t="s">
        <v>1709</v>
      </c>
      <c r="D1313" t="s">
        <v>28</v>
      </c>
      <c r="E1313">
        <v>1774.21</v>
      </c>
    </row>
    <row r="1314" spans="1:5" x14ac:dyDescent="0.25">
      <c r="A1314">
        <v>92550</v>
      </c>
      <c r="B1314" t="str">
        <f t="shared" si="20"/>
        <v>92550U</v>
      </c>
      <c r="C1314" t="s">
        <v>1710</v>
      </c>
      <c r="D1314" t="s">
        <v>28</v>
      </c>
      <c r="E1314">
        <v>2191.89</v>
      </c>
    </row>
    <row r="1315" spans="1:5" x14ac:dyDescent="0.25">
      <c r="A1315">
        <v>92551</v>
      </c>
      <c r="B1315" t="str">
        <f t="shared" si="20"/>
        <v>92551U</v>
      </c>
      <c r="C1315" t="s">
        <v>1711</v>
      </c>
      <c r="D1315" t="s">
        <v>28</v>
      </c>
      <c r="E1315">
        <v>2288.7600000000002</v>
      </c>
    </row>
    <row r="1316" spans="1:5" x14ac:dyDescent="0.25">
      <c r="A1316">
        <v>92552</v>
      </c>
      <c r="B1316" t="str">
        <f t="shared" si="20"/>
        <v>92552U</v>
      </c>
      <c r="C1316" t="s">
        <v>1712</v>
      </c>
      <c r="D1316" t="s">
        <v>28</v>
      </c>
      <c r="E1316">
        <v>2485.2199999999998</v>
      </c>
    </row>
    <row r="1317" spans="1:5" x14ac:dyDescent="0.25">
      <c r="A1317">
        <v>92553</v>
      </c>
      <c r="B1317" t="str">
        <f t="shared" si="20"/>
        <v>92553U</v>
      </c>
      <c r="C1317" t="s">
        <v>1713</v>
      </c>
      <c r="D1317" t="s">
        <v>28</v>
      </c>
      <c r="E1317">
        <v>2838.29</v>
      </c>
    </row>
    <row r="1318" spans="1:5" x14ac:dyDescent="0.25">
      <c r="A1318">
        <v>92554</v>
      </c>
      <c r="B1318" t="str">
        <f t="shared" si="20"/>
        <v>92554U</v>
      </c>
      <c r="C1318" t="s">
        <v>1714</v>
      </c>
      <c r="D1318" t="s">
        <v>28</v>
      </c>
      <c r="E1318">
        <v>2949.26</v>
      </c>
    </row>
    <row r="1319" spans="1:5" x14ac:dyDescent="0.25">
      <c r="A1319">
        <v>92555</v>
      </c>
      <c r="B1319" t="str">
        <f t="shared" si="20"/>
        <v>92555U</v>
      </c>
      <c r="C1319" t="s">
        <v>1715</v>
      </c>
      <c r="D1319" t="s">
        <v>28</v>
      </c>
      <c r="E1319">
        <v>976.58</v>
      </c>
    </row>
    <row r="1320" spans="1:5" x14ac:dyDescent="0.25">
      <c r="A1320">
        <v>92556</v>
      </c>
      <c r="B1320" t="str">
        <f t="shared" si="20"/>
        <v>92556U</v>
      </c>
      <c r="C1320" t="s">
        <v>1716</v>
      </c>
      <c r="D1320" t="s">
        <v>28</v>
      </c>
      <c r="E1320">
        <v>1187.04</v>
      </c>
    </row>
    <row r="1321" spans="1:5" x14ac:dyDescent="0.25">
      <c r="A1321">
        <v>92557</v>
      </c>
      <c r="B1321" t="str">
        <f t="shared" si="20"/>
        <v>92557U</v>
      </c>
      <c r="C1321" t="s">
        <v>1717</v>
      </c>
      <c r="D1321" t="s">
        <v>28</v>
      </c>
      <c r="E1321">
        <v>1262.5899999999999</v>
      </c>
    </row>
    <row r="1322" spans="1:5" x14ac:dyDescent="0.25">
      <c r="A1322">
        <v>92558</v>
      </c>
      <c r="B1322" t="str">
        <f t="shared" si="20"/>
        <v>92558U</v>
      </c>
      <c r="C1322" t="s">
        <v>1718</v>
      </c>
      <c r="D1322" t="s">
        <v>28</v>
      </c>
      <c r="E1322">
        <v>1418.06</v>
      </c>
    </row>
    <row r="1323" spans="1:5" x14ac:dyDescent="0.25">
      <c r="A1323">
        <v>92559</v>
      </c>
      <c r="B1323" t="str">
        <f t="shared" si="20"/>
        <v>92559U</v>
      </c>
      <c r="C1323" t="s">
        <v>1719</v>
      </c>
      <c r="D1323" t="s">
        <v>28</v>
      </c>
      <c r="E1323">
        <v>1747.23</v>
      </c>
    </row>
    <row r="1324" spans="1:5" x14ac:dyDescent="0.25">
      <c r="A1324">
        <v>92560</v>
      </c>
      <c r="B1324" t="str">
        <f t="shared" si="20"/>
        <v>92560U</v>
      </c>
      <c r="C1324" t="s">
        <v>1720</v>
      </c>
      <c r="D1324" t="s">
        <v>28</v>
      </c>
      <c r="E1324">
        <v>2155.14</v>
      </c>
    </row>
    <row r="1325" spans="1:5" x14ac:dyDescent="0.25">
      <c r="A1325">
        <v>92561</v>
      </c>
      <c r="B1325" t="str">
        <f t="shared" si="20"/>
        <v>92561U</v>
      </c>
      <c r="C1325" t="s">
        <v>1721</v>
      </c>
      <c r="D1325" t="s">
        <v>28</v>
      </c>
      <c r="E1325">
        <v>2253.0100000000002</v>
      </c>
    </row>
    <row r="1326" spans="1:5" x14ac:dyDescent="0.25">
      <c r="A1326">
        <v>92562</v>
      </c>
      <c r="B1326" t="str">
        <f t="shared" si="20"/>
        <v>92562U</v>
      </c>
      <c r="C1326" t="s">
        <v>1722</v>
      </c>
      <c r="D1326" t="s">
        <v>28</v>
      </c>
      <c r="E1326">
        <v>2424.08</v>
      </c>
    </row>
    <row r="1327" spans="1:5" x14ac:dyDescent="0.25">
      <c r="A1327">
        <v>92563</v>
      </c>
      <c r="B1327" t="str">
        <f t="shared" si="20"/>
        <v>92563U</v>
      </c>
      <c r="C1327" t="s">
        <v>1723</v>
      </c>
      <c r="D1327" t="s">
        <v>28</v>
      </c>
      <c r="E1327">
        <v>2766.79</v>
      </c>
    </row>
    <row r="1328" spans="1:5" x14ac:dyDescent="0.25">
      <c r="A1328">
        <v>92564</v>
      </c>
      <c r="B1328" t="str">
        <f t="shared" si="20"/>
        <v>92564U</v>
      </c>
      <c r="C1328" t="s">
        <v>1724</v>
      </c>
      <c r="D1328" t="s">
        <v>28</v>
      </c>
      <c r="E1328">
        <v>2861.68</v>
      </c>
    </row>
    <row r="1329" spans="1:5" x14ac:dyDescent="0.25">
      <c r="A1329">
        <v>92565</v>
      </c>
      <c r="B1329" t="str">
        <f t="shared" si="20"/>
        <v>92565U</v>
      </c>
      <c r="C1329" t="s">
        <v>1725</v>
      </c>
      <c r="D1329" t="s">
        <v>72</v>
      </c>
      <c r="E1329">
        <v>37.950000000000003</v>
      </c>
    </row>
    <row r="1330" spans="1:5" x14ac:dyDescent="0.25">
      <c r="A1330">
        <v>92566</v>
      </c>
      <c r="B1330" t="str">
        <f t="shared" si="20"/>
        <v>92566U</v>
      </c>
      <c r="C1330" t="s">
        <v>1726</v>
      </c>
      <c r="D1330" t="s">
        <v>72</v>
      </c>
      <c r="E1330">
        <v>23.86</v>
      </c>
    </row>
    <row r="1331" spans="1:5" x14ac:dyDescent="0.25">
      <c r="A1331">
        <v>92567</v>
      </c>
      <c r="B1331" t="str">
        <f t="shared" si="20"/>
        <v>92567U</v>
      </c>
      <c r="C1331" t="s">
        <v>1727</v>
      </c>
      <c r="D1331" t="s">
        <v>72</v>
      </c>
      <c r="E1331">
        <v>34.49</v>
      </c>
    </row>
    <row r="1332" spans="1:5" x14ac:dyDescent="0.25">
      <c r="A1332">
        <v>100379</v>
      </c>
      <c r="B1332" t="str">
        <f t="shared" si="20"/>
        <v>100379U</v>
      </c>
      <c r="C1332" t="s">
        <v>1728</v>
      </c>
      <c r="D1332" t="s">
        <v>72</v>
      </c>
      <c r="E1332">
        <v>37.950000000000003</v>
      </c>
    </row>
    <row r="1333" spans="1:5" x14ac:dyDescent="0.25">
      <c r="A1333">
        <v>100380</v>
      </c>
      <c r="B1333" t="str">
        <f t="shared" si="20"/>
        <v>100380U</v>
      </c>
      <c r="C1333" t="s">
        <v>1729</v>
      </c>
      <c r="D1333" t="s">
        <v>72</v>
      </c>
      <c r="E1333">
        <v>49.43</v>
      </c>
    </row>
    <row r="1334" spans="1:5" x14ac:dyDescent="0.25">
      <c r="A1334">
        <v>100381</v>
      </c>
      <c r="B1334" t="str">
        <f t="shared" si="20"/>
        <v>100381U</v>
      </c>
      <c r="C1334" t="s">
        <v>1730</v>
      </c>
      <c r="D1334" t="s">
        <v>72</v>
      </c>
      <c r="E1334">
        <v>54.58</v>
      </c>
    </row>
    <row r="1335" spans="1:5" x14ac:dyDescent="0.25">
      <c r="A1335">
        <v>100383</v>
      </c>
      <c r="B1335" t="str">
        <f t="shared" si="20"/>
        <v>100383U</v>
      </c>
      <c r="C1335" t="s">
        <v>1731</v>
      </c>
      <c r="D1335" t="s">
        <v>72</v>
      </c>
      <c r="E1335">
        <v>25.98</v>
      </c>
    </row>
    <row r="1336" spans="1:5" x14ac:dyDescent="0.25">
      <c r="A1336">
        <v>100384</v>
      </c>
      <c r="B1336" t="str">
        <f t="shared" si="20"/>
        <v>100384U</v>
      </c>
      <c r="C1336" t="s">
        <v>1732</v>
      </c>
      <c r="D1336" t="s">
        <v>72</v>
      </c>
      <c r="E1336">
        <v>26.87</v>
      </c>
    </row>
    <row r="1337" spans="1:5" x14ac:dyDescent="0.25">
      <c r="A1337">
        <v>100385</v>
      </c>
      <c r="B1337" t="str">
        <f t="shared" si="20"/>
        <v>100385U</v>
      </c>
      <c r="C1337" t="s">
        <v>1733</v>
      </c>
      <c r="D1337" t="s">
        <v>72</v>
      </c>
      <c r="E1337">
        <v>34.49</v>
      </c>
    </row>
    <row r="1338" spans="1:5" x14ac:dyDescent="0.25">
      <c r="A1338">
        <v>100386</v>
      </c>
      <c r="B1338" t="str">
        <f t="shared" si="20"/>
        <v>100386U</v>
      </c>
      <c r="C1338" t="s">
        <v>1734</v>
      </c>
      <c r="D1338" t="s">
        <v>72</v>
      </c>
      <c r="E1338">
        <v>43.83</v>
      </c>
    </row>
    <row r="1339" spans="1:5" x14ac:dyDescent="0.25">
      <c r="A1339">
        <v>100387</v>
      </c>
      <c r="B1339" t="str">
        <f t="shared" si="20"/>
        <v>100387U</v>
      </c>
      <c r="C1339" t="s">
        <v>1735</v>
      </c>
      <c r="D1339" t="s">
        <v>72</v>
      </c>
      <c r="E1339">
        <v>52.88</v>
      </c>
    </row>
    <row r="1340" spans="1:5" x14ac:dyDescent="0.25">
      <c r="A1340">
        <v>100388</v>
      </c>
      <c r="B1340" t="str">
        <f t="shared" si="20"/>
        <v>100388U</v>
      </c>
      <c r="C1340" t="s">
        <v>1736</v>
      </c>
      <c r="D1340" t="s">
        <v>72</v>
      </c>
      <c r="E1340">
        <v>17.77</v>
      </c>
    </row>
    <row r="1341" spans="1:5" x14ac:dyDescent="0.25">
      <c r="A1341">
        <v>100389</v>
      </c>
      <c r="B1341" t="str">
        <f t="shared" si="20"/>
        <v>100389U</v>
      </c>
      <c r="C1341" t="s">
        <v>1737</v>
      </c>
      <c r="D1341" t="s">
        <v>72</v>
      </c>
      <c r="E1341">
        <v>15.8</v>
      </c>
    </row>
    <row r="1342" spans="1:5" x14ac:dyDescent="0.25">
      <c r="A1342">
        <v>100390</v>
      </c>
      <c r="B1342" t="str">
        <f t="shared" si="20"/>
        <v>100390U</v>
      </c>
      <c r="C1342" t="s">
        <v>1738</v>
      </c>
      <c r="D1342" t="s">
        <v>72</v>
      </c>
      <c r="E1342">
        <v>20.99</v>
      </c>
    </row>
    <row r="1343" spans="1:5" x14ac:dyDescent="0.25">
      <c r="A1343">
        <v>100391</v>
      </c>
      <c r="B1343" t="str">
        <f t="shared" si="20"/>
        <v>100391U</v>
      </c>
      <c r="C1343" t="s">
        <v>1739</v>
      </c>
      <c r="D1343" t="s">
        <v>72</v>
      </c>
      <c r="E1343">
        <v>17.989999999999998</v>
      </c>
    </row>
    <row r="1344" spans="1:5" x14ac:dyDescent="0.25">
      <c r="A1344">
        <v>100392</v>
      </c>
      <c r="B1344" t="str">
        <f t="shared" si="20"/>
        <v>100392U</v>
      </c>
      <c r="C1344" t="s">
        <v>1740</v>
      </c>
      <c r="D1344" t="s">
        <v>72</v>
      </c>
      <c r="E1344">
        <v>14.04</v>
      </c>
    </row>
    <row r="1345" spans="1:5" x14ac:dyDescent="0.25">
      <c r="A1345">
        <v>100393</v>
      </c>
      <c r="B1345" t="str">
        <f t="shared" si="20"/>
        <v>100393U</v>
      </c>
      <c r="C1345" t="s">
        <v>1741</v>
      </c>
      <c r="D1345" t="s">
        <v>72</v>
      </c>
      <c r="E1345">
        <v>18.14</v>
      </c>
    </row>
    <row r="1346" spans="1:5" x14ac:dyDescent="0.25">
      <c r="A1346">
        <v>100394</v>
      </c>
      <c r="B1346" t="str">
        <f t="shared" si="20"/>
        <v>100394U</v>
      </c>
      <c r="C1346" t="s">
        <v>1742</v>
      </c>
      <c r="D1346" t="s">
        <v>72</v>
      </c>
      <c r="E1346">
        <v>16.579999999999998</v>
      </c>
    </row>
    <row r="1347" spans="1:5" x14ac:dyDescent="0.25">
      <c r="A1347">
        <v>100395</v>
      </c>
      <c r="B1347" t="str">
        <f t="shared" si="20"/>
        <v>100395U</v>
      </c>
      <c r="C1347" t="s">
        <v>1743</v>
      </c>
      <c r="D1347" t="s">
        <v>72</v>
      </c>
      <c r="E1347">
        <v>21.36</v>
      </c>
    </row>
    <row r="1348" spans="1:5" x14ac:dyDescent="0.25">
      <c r="A1348">
        <v>94189</v>
      </c>
      <c r="B1348" t="str">
        <f t="shared" si="20"/>
        <v>94189U</v>
      </c>
      <c r="C1348" t="s">
        <v>1744</v>
      </c>
      <c r="D1348" t="s">
        <v>72</v>
      </c>
      <c r="E1348">
        <v>38.590000000000003</v>
      </c>
    </row>
    <row r="1349" spans="1:5" x14ac:dyDescent="0.25">
      <c r="A1349">
        <v>94192</v>
      </c>
      <c r="B1349" t="str">
        <f t="shared" si="20"/>
        <v>94192U</v>
      </c>
      <c r="C1349" t="s">
        <v>1745</v>
      </c>
      <c r="D1349" t="s">
        <v>72</v>
      </c>
      <c r="E1349">
        <v>40.700000000000003</v>
      </c>
    </row>
    <row r="1350" spans="1:5" x14ac:dyDescent="0.25">
      <c r="A1350">
        <v>94195</v>
      </c>
      <c r="B1350" t="str">
        <f t="shared" si="20"/>
        <v>94195U</v>
      </c>
      <c r="C1350" t="s">
        <v>1746</v>
      </c>
      <c r="D1350" t="s">
        <v>72</v>
      </c>
      <c r="E1350">
        <v>39.18</v>
      </c>
    </row>
    <row r="1351" spans="1:5" x14ac:dyDescent="0.25">
      <c r="A1351">
        <v>94198</v>
      </c>
      <c r="B1351" t="str">
        <f t="shared" si="20"/>
        <v>94198U</v>
      </c>
      <c r="C1351" t="s">
        <v>1747</v>
      </c>
      <c r="D1351" t="s">
        <v>72</v>
      </c>
      <c r="E1351">
        <v>41.97</v>
      </c>
    </row>
    <row r="1352" spans="1:5" x14ac:dyDescent="0.25">
      <c r="A1352">
        <v>94201</v>
      </c>
      <c r="B1352" t="str">
        <f t="shared" ref="B1352:B1415" si="21">A1352&amp;"U"</f>
        <v>94201U</v>
      </c>
      <c r="C1352" t="s">
        <v>1748</v>
      </c>
      <c r="D1352" t="s">
        <v>72</v>
      </c>
      <c r="E1352">
        <v>55.21</v>
      </c>
    </row>
    <row r="1353" spans="1:5" x14ac:dyDescent="0.25">
      <c r="A1353">
        <v>94204</v>
      </c>
      <c r="B1353" t="str">
        <f t="shared" si="21"/>
        <v>94204U</v>
      </c>
      <c r="C1353" t="s">
        <v>1749</v>
      </c>
      <c r="D1353" t="s">
        <v>72</v>
      </c>
      <c r="E1353">
        <v>59.96</v>
      </c>
    </row>
    <row r="1354" spans="1:5" x14ac:dyDescent="0.25">
      <c r="A1354">
        <v>94224</v>
      </c>
      <c r="B1354" t="str">
        <f t="shared" si="21"/>
        <v>94224U</v>
      </c>
      <c r="C1354" t="s">
        <v>1750</v>
      </c>
      <c r="D1354" t="s">
        <v>98</v>
      </c>
      <c r="E1354">
        <v>22.49</v>
      </c>
    </row>
    <row r="1355" spans="1:5" x14ac:dyDescent="0.25">
      <c r="A1355">
        <v>94226</v>
      </c>
      <c r="B1355" t="str">
        <f t="shared" si="21"/>
        <v>94226U</v>
      </c>
      <c r="C1355" t="s">
        <v>1751</v>
      </c>
      <c r="D1355" t="s">
        <v>72</v>
      </c>
      <c r="E1355">
        <v>19.73</v>
      </c>
    </row>
    <row r="1356" spans="1:5" x14ac:dyDescent="0.25">
      <c r="A1356">
        <v>94232</v>
      </c>
      <c r="B1356" t="str">
        <f t="shared" si="21"/>
        <v>94232U</v>
      </c>
      <c r="C1356" t="s">
        <v>1752</v>
      </c>
      <c r="D1356" t="s">
        <v>28</v>
      </c>
      <c r="E1356">
        <v>2.5299999999999998</v>
      </c>
    </row>
    <row r="1357" spans="1:5" x14ac:dyDescent="0.25">
      <c r="A1357">
        <v>94440</v>
      </c>
      <c r="B1357" t="str">
        <f t="shared" si="21"/>
        <v>94440U</v>
      </c>
      <c r="C1357" t="s">
        <v>1753</v>
      </c>
      <c r="D1357" t="s">
        <v>72</v>
      </c>
      <c r="E1357">
        <v>39.18</v>
      </c>
    </row>
    <row r="1358" spans="1:5" x14ac:dyDescent="0.25">
      <c r="A1358">
        <v>94441</v>
      </c>
      <c r="B1358" t="str">
        <f t="shared" si="21"/>
        <v>94441U</v>
      </c>
      <c r="C1358" t="s">
        <v>1754</v>
      </c>
      <c r="D1358" t="s">
        <v>72</v>
      </c>
      <c r="E1358">
        <v>41.97</v>
      </c>
    </row>
    <row r="1359" spans="1:5" x14ac:dyDescent="0.25">
      <c r="A1359">
        <v>94442</v>
      </c>
      <c r="B1359" t="str">
        <f t="shared" si="21"/>
        <v>94442U</v>
      </c>
      <c r="C1359" t="s">
        <v>1755</v>
      </c>
      <c r="D1359" t="s">
        <v>72</v>
      </c>
      <c r="E1359">
        <v>39.18</v>
      </c>
    </row>
    <row r="1360" spans="1:5" x14ac:dyDescent="0.25">
      <c r="A1360">
        <v>94443</v>
      </c>
      <c r="B1360" t="str">
        <f t="shared" si="21"/>
        <v>94443U</v>
      </c>
      <c r="C1360" t="s">
        <v>1756</v>
      </c>
      <c r="D1360" t="s">
        <v>72</v>
      </c>
      <c r="E1360">
        <v>41.97</v>
      </c>
    </row>
    <row r="1361" spans="1:5" x14ac:dyDescent="0.25">
      <c r="A1361">
        <v>94445</v>
      </c>
      <c r="B1361" t="str">
        <f t="shared" si="21"/>
        <v>94445U</v>
      </c>
      <c r="C1361" t="s">
        <v>1757</v>
      </c>
      <c r="D1361" t="s">
        <v>72</v>
      </c>
      <c r="E1361">
        <v>55.21</v>
      </c>
    </row>
    <row r="1362" spans="1:5" x14ac:dyDescent="0.25">
      <c r="A1362">
        <v>94446</v>
      </c>
      <c r="B1362" t="str">
        <f t="shared" si="21"/>
        <v>94446U</v>
      </c>
      <c r="C1362" t="s">
        <v>1758</v>
      </c>
      <c r="D1362" t="s">
        <v>72</v>
      </c>
      <c r="E1362">
        <v>59.96</v>
      </c>
    </row>
    <row r="1363" spans="1:5" x14ac:dyDescent="0.25">
      <c r="A1363">
        <v>94447</v>
      </c>
      <c r="B1363" t="str">
        <f t="shared" si="21"/>
        <v>94447U</v>
      </c>
      <c r="C1363" t="s">
        <v>1759</v>
      </c>
      <c r="D1363" t="s">
        <v>72</v>
      </c>
      <c r="E1363">
        <v>55.21</v>
      </c>
    </row>
    <row r="1364" spans="1:5" x14ac:dyDescent="0.25">
      <c r="A1364">
        <v>94448</v>
      </c>
      <c r="B1364" t="str">
        <f t="shared" si="21"/>
        <v>94448U</v>
      </c>
      <c r="C1364" t="s">
        <v>1760</v>
      </c>
      <c r="D1364" t="s">
        <v>72</v>
      </c>
      <c r="E1364">
        <v>59.96</v>
      </c>
    </row>
    <row r="1365" spans="1:5" x14ac:dyDescent="0.25">
      <c r="A1365">
        <v>94207</v>
      </c>
      <c r="B1365" t="str">
        <f t="shared" si="21"/>
        <v>94207U</v>
      </c>
      <c r="C1365" t="s">
        <v>1761</v>
      </c>
      <c r="D1365" t="s">
        <v>72</v>
      </c>
      <c r="E1365">
        <v>63.04</v>
      </c>
    </row>
    <row r="1366" spans="1:5" x14ac:dyDescent="0.25">
      <c r="A1366">
        <v>94210</v>
      </c>
      <c r="B1366" t="str">
        <f t="shared" si="21"/>
        <v>94210U</v>
      </c>
      <c r="C1366" t="s">
        <v>1762</v>
      </c>
      <c r="D1366" t="s">
        <v>72</v>
      </c>
      <c r="E1366">
        <v>66.900000000000006</v>
      </c>
    </row>
    <row r="1367" spans="1:5" x14ac:dyDescent="0.25">
      <c r="A1367">
        <v>94218</v>
      </c>
      <c r="B1367" t="str">
        <f t="shared" si="21"/>
        <v>94218U</v>
      </c>
      <c r="C1367" t="s">
        <v>1763</v>
      </c>
      <c r="D1367" t="s">
        <v>72</v>
      </c>
      <c r="E1367">
        <v>172.56</v>
      </c>
    </row>
    <row r="1368" spans="1:5" x14ac:dyDescent="0.25">
      <c r="A1368">
        <v>94213</v>
      </c>
      <c r="B1368" t="str">
        <f t="shared" si="21"/>
        <v>94213U</v>
      </c>
      <c r="C1368" t="s">
        <v>1764</v>
      </c>
      <c r="D1368" t="s">
        <v>72</v>
      </c>
      <c r="E1368">
        <v>95.4</v>
      </c>
    </row>
    <row r="1369" spans="1:5" x14ac:dyDescent="0.25">
      <c r="A1369">
        <v>94216</v>
      </c>
      <c r="B1369" t="str">
        <f t="shared" si="21"/>
        <v>94216U</v>
      </c>
      <c r="C1369" t="s">
        <v>1765</v>
      </c>
      <c r="D1369" t="s">
        <v>72</v>
      </c>
      <c r="E1369">
        <v>282.81</v>
      </c>
    </row>
    <row r="1370" spans="1:5" x14ac:dyDescent="0.25">
      <c r="A1370">
        <v>94219</v>
      </c>
      <c r="B1370" t="str">
        <f t="shared" si="21"/>
        <v>94219U</v>
      </c>
      <c r="C1370" t="s">
        <v>1766</v>
      </c>
      <c r="D1370" t="s">
        <v>98</v>
      </c>
      <c r="E1370">
        <v>32.19</v>
      </c>
    </row>
    <row r="1371" spans="1:5" x14ac:dyDescent="0.25">
      <c r="A1371">
        <v>94220</v>
      </c>
      <c r="B1371" t="str">
        <f t="shared" si="21"/>
        <v>94220U</v>
      </c>
      <c r="C1371" t="s">
        <v>1767</v>
      </c>
      <c r="D1371" t="s">
        <v>98</v>
      </c>
      <c r="E1371">
        <v>52.32</v>
      </c>
    </row>
    <row r="1372" spans="1:5" x14ac:dyDescent="0.25">
      <c r="A1372">
        <v>94221</v>
      </c>
      <c r="B1372" t="str">
        <f t="shared" si="21"/>
        <v>94221U</v>
      </c>
      <c r="C1372" t="s">
        <v>1768</v>
      </c>
      <c r="D1372" t="s">
        <v>98</v>
      </c>
      <c r="E1372">
        <v>26.68</v>
      </c>
    </row>
    <row r="1373" spans="1:5" x14ac:dyDescent="0.25">
      <c r="A1373">
        <v>94222</v>
      </c>
      <c r="B1373" t="str">
        <f t="shared" si="21"/>
        <v>94222U</v>
      </c>
      <c r="C1373" t="s">
        <v>1769</v>
      </c>
      <c r="D1373" t="s">
        <v>98</v>
      </c>
      <c r="E1373">
        <v>46.81</v>
      </c>
    </row>
    <row r="1374" spans="1:5" x14ac:dyDescent="0.25">
      <c r="A1374">
        <v>94223</v>
      </c>
      <c r="B1374" t="str">
        <f t="shared" si="21"/>
        <v>94223U</v>
      </c>
      <c r="C1374" t="s">
        <v>1770</v>
      </c>
      <c r="D1374" t="s">
        <v>98</v>
      </c>
      <c r="E1374">
        <v>110.94</v>
      </c>
    </row>
    <row r="1375" spans="1:5" x14ac:dyDescent="0.25">
      <c r="A1375">
        <v>94451</v>
      </c>
      <c r="B1375" t="str">
        <f t="shared" si="21"/>
        <v>94451U</v>
      </c>
      <c r="C1375" t="s">
        <v>1771</v>
      </c>
      <c r="D1375" t="s">
        <v>98</v>
      </c>
      <c r="E1375">
        <v>124.64</v>
      </c>
    </row>
    <row r="1376" spans="1:5" x14ac:dyDescent="0.25">
      <c r="A1376">
        <v>100325</v>
      </c>
      <c r="B1376" t="str">
        <f t="shared" si="21"/>
        <v>100325U</v>
      </c>
      <c r="C1376" t="s">
        <v>1772</v>
      </c>
      <c r="D1376" t="s">
        <v>98</v>
      </c>
      <c r="E1376">
        <v>121.46</v>
      </c>
    </row>
    <row r="1377" spans="1:5" x14ac:dyDescent="0.25">
      <c r="A1377">
        <v>100327</v>
      </c>
      <c r="B1377" t="str">
        <f t="shared" si="21"/>
        <v>100327U</v>
      </c>
      <c r="C1377" t="s">
        <v>1773</v>
      </c>
      <c r="D1377" t="s">
        <v>98</v>
      </c>
      <c r="E1377">
        <v>58.61</v>
      </c>
    </row>
    <row r="1378" spans="1:5" x14ac:dyDescent="0.25">
      <c r="A1378">
        <v>100328</v>
      </c>
      <c r="B1378" t="str">
        <f t="shared" si="21"/>
        <v>100328U</v>
      </c>
      <c r="C1378" t="s">
        <v>1774</v>
      </c>
      <c r="D1378" t="s">
        <v>72</v>
      </c>
      <c r="E1378">
        <v>13.19</v>
      </c>
    </row>
    <row r="1379" spans="1:5" x14ac:dyDescent="0.25">
      <c r="A1379">
        <v>100329</v>
      </c>
      <c r="B1379" t="str">
        <f t="shared" si="21"/>
        <v>100329U</v>
      </c>
      <c r="C1379" t="s">
        <v>1775</v>
      </c>
      <c r="D1379" t="s">
        <v>72</v>
      </c>
      <c r="E1379">
        <v>15.99</v>
      </c>
    </row>
    <row r="1380" spans="1:5" x14ac:dyDescent="0.25">
      <c r="A1380">
        <v>100330</v>
      </c>
      <c r="B1380" t="str">
        <f t="shared" si="21"/>
        <v>100330U</v>
      </c>
      <c r="C1380" t="s">
        <v>1776</v>
      </c>
      <c r="D1380" t="s">
        <v>72</v>
      </c>
      <c r="E1380">
        <v>17.920000000000002</v>
      </c>
    </row>
    <row r="1381" spans="1:5" x14ac:dyDescent="0.25">
      <c r="A1381">
        <v>100331</v>
      </c>
      <c r="B1381" t="str">
        <f t="shared" si="21"/>
        <v>100331U</v>
      </c>
      <c r="C1381" t="s">
        <v>1777</v>
      </c>
      <c r="D1381" t="s">
        <v>72</v>
      </c>
      <c r="E1381">
        <v>22.7</v>
      </c>
    </row>
    <row r="1382" spans="1:5" x14ac:dyDescent="0.25">
      <c r="A1382">
        <v>100434</v>
      </c>
      <c r="B1382" t="str">
        <f t="shared" si="21"/>
        <v>100434U</v>
      </c>
      <c r="C1382" t="s">
        <v>1778</v>
      </c>
      <c r="D1382" t="s">
        <v>98</v>
      </c>
      <c r="E1382">
        <v>68.650000000000006</v>
      </c>
    </row>
    <row r="1383" spans="1:5" x14ac:dyDescent="0.25">
      <c r="A1383">
        <v>100435</v>
      </c>
      <c r="B1383" t="str">
        <f t="shared" si="21"/>
        <v>100435U</v>
      </c>
      <c r="C1383" t="s">
        <v>1779</v>
      </c>
      <c r="D1383" t="s">
        <v>98</v>
      </c>
      <c r="E1383">
        <v>86.26</v>
      </c>
    </row>
    <row r="1384" spans="1:5" x14ac:dyDescent="0.25">
      <c r="A1384">
        <v>94227</v>
      </c>
      <c r="B1384" t="str">
        <f t="shared" si="21"/>
        <v>94227U</v>
      </c>
      <c r="C1384" t="s">
        <v>1780</v>
      </c>
      <c r="D1384" t="s">
        <v>98</v>
      </c>
      <c r="E1384">
        <v>65.14</v>
      </c>
    </row>
    <row r="1385" spans="1:5" x14ac:dyDescent="0.25">
      <c r="A1385">
        <v>94228</v>
      </c>
      <c r="B1385" t="str">
        <f t="shared" si="21"/>
        <v>94228U</v>
      </c>
      <c r="C1385" t="s">
        <v>1781</v>
      </c>
      <c r="D1385" t="s">
        <v>98</v>
      </c>
      <c r="E1385">
        <v>87.72</v>
      </c>
    </row>
    <row r="1386" spans="1:5" x14ac:dyDescent="0.25">
      <c r="A1386">
        <v>94229</v>
      </c>
      <c r="B1386" t="str">
        <f t="shared" si="21"/>
        <v>94229U</v>
      </c>
      <c r="C1386" t="s">
        <v>1782</v>
      </c>
      <c r="D1386" t="s">
        <v>98</v>
      </c>
      <c r="E1386">
        <v>170.07</v>
      </c>
    </row>
    <row r="1387" spans="1:5" x14ac:dyDescent="0.25">
      <c r="A1387">
        <v>94231</v>
      </c>
      <c r="B1387" t="str">
        <f t="shared" si="21"/>
        <v>94231U</v>
      </c>
      <c r="C1387" t="s">
        <v>1783</v>
      </c>
      <c r="D1387" t="s">
        <v>98</v>
      </c>
      <c r="E1387">
        <v>52.55</v>
      </c>
    </row>
    <row r="1388" spans="1:5" x14ac:dyDescent="0.25">
      <c r="A1388">
        <v>94449</v>
      </c>
      <c r="B1388" t="str">
        <f t="shared" si="21"/>
        <v>94449U</v>
      </c>
      <c r="C1388" t="s">
        <v>1784</v>
      </c>
      <c r="D1388" t="s">
        <v>72</v>
      </c>
      <c r="E1388">
        <v>68.790000000000006</v>
      </c>
    </row>
    <row r="1389" spans="1:5" x14ac:dyDescent="0.25">
      <c r="A1389">
        <v>92255</v>
      </c>
      <c r="B1389" t="str">
        <f t="shared" si="21"/>
        <v>92255U</v>
      </c>
      <c r="C1389" t="s">
        <v>1785</v>
      </c>
      <c r="D1389" t="s">
        <v>28</v>
      </c>
      <c r="E1389">
        <v>170.58</v>
      </c>
    </row>
    <row r="1390" spans="1:5" x14ac:dyDescent="0.25">
      <c r="A1390">
        <v>92256</v>
      </c>
      <c r="B1390" t="str">
        <f t="shared" si="21"/>
        <v>92256U</v>
      </c>
      <c r="C1390" t="s">
        <v>1786</v>
      </c>
      <c r="D1390" t="s">
        <v>28</v>
      </c>
      <c r="E1390">
        <v>212.51</v>
      </c>
    </row>
    <row r="1391" spans="1:5" x14ac:dyDescent="0.25">
      <c r="A1391">
        <v>92257</v>
      </c>
      <c r="B1391" t="str">
        <f t="shared" si="21"/>
        <v>92257U</v>
      </c>
      <c r="C1391" t="s">
        <v>1787</v>
      </c>
      <c r="D1391" t="s">
        <v>28</v>
      </c>
      <c r="E1391">
        <v>253.81</v>
      </c>
    </row>
    <row r="1392" spans="1:5" x14ac:dyDescent="0.25">
      <c r="A1392">
        <v>92258</v>
      </c>
      <c r="B1392" t="str">
        <f t="shared" si="21"/>
        <v>92258U</v>
      </c>
      <c r="C1392" t="s">
        <v>1788</v>
      </c>
      <c r="D1392" t="s">
        <v>28</v>
      </c>
      <c r="E1392">
        <v>320.25</v>
      </c>
    </row>
    <row r="1393" spans="1:5" x14ac:dyDescent="0.25">
      <c r="A1393">
        <v>92568</v>
      </c>
      <c r="B1393" t="str">
        <f t="shared" si="21"/>
        <v>92568U</v>
      </c>
      <c r="C1393" t="s">
        <v>1789</v>
      </c>
      <c r="D1393" t="s">
        <v>72</v>
      </c>
      <c r="E1393">
        <v>152.63</v>
      </c>
    </row>
    <row r="1394" spans="1:5" x14ac:dyDescent="0.25">
      <c r="A1394">
        <v>92569</v>
      </c>
      <c r="B1394" t="str">
        <f t="shared" si="21"/>
        <v>92569U</v>
      </c>
      <c r="C1394" t="s">
        <v>1790</v>
      </c>
      <c r="D1394" t="s">
        <v>72</v>
      </c>
      <c r="E1394">
        <v>85.58</v>
      </c>
    </row>
    <row r="1395" spans="1:5" x14ac:dyDescent="0.25">
      <c r="A1395">
        <v>92570</v>
      </c>
      <c r="B1395" t="str">
        <f t="shared" si="21"/>
        <v>92570U</v>
      </c>
      <c r="C1395" t="s">
        <v>1791</v>
      </c>
      <c r="D1395" t="s">
        <v>72</v>
      </c>
      <c r="E1395">
        <v>54.58</v>
      </c>
    </row>
    <row r="1396" spans="1:5" x14ac:dyDescent="0.25">
      <c r="A1396">
        <v>92571</v>
      </c>
      <c r="B1396" t="str">
        <f t="shared" si="21"/>
        <v>92571U</v>
      </c>
      <c r="C1396" t="s">
        <v>1792</v>
      </c>
      <c r="D1396" t="s">
        <v>72</v>
      </c>
      <c r="E1396">
        <v>160.94</v>
      </c>
    </row>
    <row r="1397" spans="1:5" x14ac:dyDescent="0.25">
      <c r="A1397">
        <v>92572</v>
      </c>
      <c r="B1397" t="str">
        <f t="shared" si="21"/>
        <v>92572U</v>
      </c>
      <c r="C1397" t="s">
        <v>1793</v>
      </c>
      <c r="D1397" t="s">
        <v>72</v>
      </c>
      <c r="E1397">
        <v>97.26</v>
      </c>
    </row>
    <row r="1398" spans="1:5" x14ac:dyDescent="0.25">
      <c r="A1398">
        <v>92573</v>
      </c>
      <c r="B1398" t="str">
        <f t="shared" si="21"/>
        <v>92573U</v>
      </c>
      <c r="C1398" t="s">
        <v>1794</v>
      </c>
      <c r="D1398" t="s">
        <v>72</v>
      </c>
      <c r="E1398">
        <v>58.08</v>
      </c>
    </row>
    <row r="1399" spans="1:5" x14ac:dyDescent="0.25">
      <c r="A1399">
        <v>92574</v>
      </c>
      <c r="B1399" t="str">
        <f t="shared" si="21"/>
        <v>92574U</v>
      </c>
      <c r="C1399" t="s">
        <v>1795</v>
      </c>
      <c r="D1399" t="s">
        <v>72</v>
      </c>
      <c r="E1399">
        <v>154.91999999999999</v>
      </c>
    </row>
    <row r="1400" spans="1:5" x14ac:dyDescent="0.25">
      <c r="A1400">
        <v>92575</v>
      </c>
      <c r="B1400" t="str">
        <f t="shared" si="21"/>
        <v>92575U</v>
      </c>
      <c r="C1400" t="s">
        <v>1796</v>
      </c>
      <c r="D1400" t="s">
        <v>72</v>
      </c>
      <c r="E1400">
        <v>78.13</v>
      </c>
    </row>
    <row r="1401" spans="1:5" x14ac:dyDescent="0.25">
      <c r="A1401">
        <v>92576</v>
      </c>
      <c r="B1401" t="str">
        <f t="shared" si="21"/>
        <v>92576U</v>
      </c>
      <c r="C1401" t="s">
        <v>1797</v>
      </c>
      <c r="D1401" t="s">
        <v>72</v>
      </c>
      <c r="E1401">
        <v>43</v>
      </c>
    </row>
    <row r="1402" spans="1:5" x14ac:dyDescent="0.25">
      <c r="A1402">
        <v>92577</v>
      </c>
      <c r="B1402" t="str">
        <f t="shared" si="21"/>
        <v>92577U</v>
      </c>
      <c r="C1402" t="s">
        <v>1798</v>
      </c>
      <c r="D1402" t="s">
        <v>72</v>
      </c>
      <c r="E1402">
        <v>163.79</v>
      </c>
    </row>
    <row r="1403" spans="1:5" x14ac:dyDescent="0.25">
      <c r="A1403">
        <v>92578</v>
      </c>
      <c r="B1403" t="str">
        <f t="shared" si="21"/>
        <v>92578U</v>
      </c>
      <c r="C1403" t="s">
        <v>1799</v>
      </c>
      <c r="D1403" t="s">
        <v>72</v>
      </c>
      <c r="E1403">
        <v>83.04</v>
      </c>
    </row>
    <row r="1404" spans="1:5" x14ac:dyDescent="0.25">
      <c r="A1404">
        <v>92579</v>
      </c>
      <c r="B1404" t="str">
        <f t="shared" si="21"/>
        <v>92579U</v>
      </c>
      <c r="C1404" t="s">
        <v>1800</v>
      </c>
      <c r="D1404" t="s">
        <v>72</v>
      </c>
      <c r="E1404">
        <v>45.8</v>
      </c>
    </row>
    <row r="1405" spans="1:5" x14ac:dyDescent="0.25">
      <c r="A1405">
        <v>92580</v>
      </c>
      <c r="B1405" t="str">
        <f t="shared" si="21"/>
        <v>92580U</v>
      </c>
      <c r="C1405" t="s">
        <v>1801</v>
      </c>
      <c r="D1405" t="s">
        <v>72</v>
      </c>
      <c r="E1405">
        <v>56.88</v>
      </c>
    </row>
    <row r="1406" spans="1:5" x14ac:dyDescent="0.25">
      <c r="A1406">
        <v>92581</v>
      </c>
      <c r="B1406" t="str">
        <f t="shared" si="21"/>
        <v>92581U</v>
      </c>
      <c r="C1406" t="s">
        <v>1802</v>
      </c>
      <c r="D1406" t="s">
        <v>72</v>
      </c>
      <c r="E1406">
        <v>59.57</v>
      </c>
    </row>
    <row r="1407" spans="1:5" x14ac:dyDescent="0.25">
      <c r="A1407">
        <v>92582</v>
      </c>
      <c r="B1407" t="str">
        <f t="shared" si="21"/>
        <v>92582U</v>
      </c>
      <c r="C1407" t="s">
        <v>1803</v>
      </c>
      <c r="D1407" t="s">
        <v>28</v>
      </c>
      <c r="E1407">
        <v>799.37</v>
      </c>
    </row>
    <row r="1408" spans="1:5" x14ac:dyDescent="0.25">
      <c r="A1408">
        <v>92584</v>
      </c>
      <c r="B1408" t="str">
        <f t="shared" si="21"/>
        <v>92584U</v>
      </c>
      <c r="C1408" t="s">
        <v>1804</v>
      </c>
      <c r="D1408" t="s">
        <v>28</v>
      </c>
      <c r="E1408">
        <v>949.36</v>
      </c>
    </row>
    <row r="1409" spans="1:5" x14ac:dyDescent="0.25">
      <c r="A1409">
        <v>92586</v>
      </c>
      <c r="B1409" t="str">
        <f t="shared" si="21"/>
        <v>92586U</v>
      </c>
      <c r="C1409" t="s">
        <v>1805</v>
      </c>
      <c r="D1409" t="s">
        <v>28</v>
      </c>
      <c r="E1409">
        <v>1099.3599999999999</v>
      </c>
    </row>
    <row r="1410" spans="1:5" x14ac:dyDescent="0.25">
      <c r="A1410">
        <v>92588</v>
      </c>
      <c r="B1410" t="str">
        <f t="shared" si="21"/>
        <v>92588U</v>
      </c>
      <c r="C1410" t="s">
        <v>1806</v>
      </c>
      <c r="D1410" t="s">
        <v>28</v>
      </c>
      <c r="E1410">
        <v>1390.95</v>
      </c>
    </row>
    <row r="1411" spans="1:5" x14ac:dyDescent="0.25">
      <c r="A1411">
        <v>92590</v>
      </c>
      <c r="B1411" t="str">
        <f t="shared" si="21"/>
        <v>92590U</v>
      </c>
      <c r="C1411" t="s">
        <v>1807</v>
      </c>
      <c r="D1411" t="s">
        <v>28</v>
      </c>
      <c r="E1411">
        <v>1540.94</v>
      </c>
    </row>
    <row r="1412" spans="1:5" x14ac:dyDescent="0.25">
      <c r="A1412">
        <v>92592</v>
      </c>
      <c r="B1412" t="str">
        <f t="shared" si="21"/>
        <v>92592U</v>
      </c>
      <c r="C1412" t="s">
        <v>1808</v>
      </c>
      <c r="D1412" t="s">
        <v>28</v>
      </c>
      <c r="E1412">
        <v>1732.24</v>
      </c>
    </row>
    <row r="1413" spans="1:5" x14ac:dyDescent="0.25">
      <c r="A1413">
        <v>92593</v>
      </c>
      <c r="B1413" t="str">
        <f t="shared" si="21"/>
        <v>92593U</v>
      </c>
      <c r="C1413" t="s">
        <v>1809</v>
      </c>
      <c r="D1413" t="s">
        <v>95</v>
      </c>
      <c r="E1413">
        <v>13.16</v>
      </c>
    </row>
    <row r="1414" spans="1:5" x14ac:dyDescent="0.25">
      <c r="A1414">
        <v>92594</v>
      </c>
      <c r="B1414" t="str">
        <f t="shared" si="21"/>
        <v>92594U</v>
      </c>
      <c r="C1414" t="s">
        <v>1810</v>
      </c>
      <c r="D1414" t="s">
        <v>28</v>
      </c>
      <c r="E1414">
        <v>2019.85</v>
      </c>
    </row>
    <row r="1415" spans="1:5" x14ac:dyDescent="0.25">
      <c r="A1415">
        <v>92596</v>
      </c>
      <c r="B1415" t="str">
        <f t="shared" si="21"/>
        <v>92596U</v>
      </c>
      <c r="C1415" t="s">
        <v>1811</v>
      </c>
      <c r="D1415" t="s">
        <v>28</v>
      </c>
      <c r="E1415">
        <v>2242.7199999999998</v>
      </c>
    </row>
    <row r="1416" spans="1:5" x14ac:dyDescent="0.25">
      <c r="A1416">
        <v>92598</v>
      </c>
      <c r="B1416" t="str">
        <f t="shared" ref="B1416:B1479" si="22">A1416&amp;"U"</f>
        <v>92598U</v>
      </c>
      <c r="C1416" t="s">
        <v>1812</v>
      </c>
      <c r="D1416" t="s">
        <v>28</v>
      </c>
      <c r="E1416">
        <v>2392.71</v>
      </c>
    </row>
    <row r="1417" spans="1:5" x14ac:dyDescent="0.25">
      <c r="A1417">
        <v>92600</v>
      </c>
      <c r="B1417" t="str">
        <f t="shared" si="22"/>
        <v>92600U</v>
      </c>
      <c r="C1417" t="s">
        <v>1813</v>
      </c>
      <c r="D1417" t="s">
        <v>28</v>
      </c>
      <c r="E1417">
        <v>2580.65</v>
      </c>
    </row>
    <row r="1418" spans="1:5" x14ac:dyDescent="0.25">
      <c r="A1418">
        <v>92602</v>
      </c>
      <c r="B1418" t="str">
        <f t="shared" si="22"/>
        <v>92602U</v>
      </c>
      <c r="C1418" t="s">
        <v>1814</v>
      </c>
      <c r="D1418" t="s">
        <v>28</v>
      </c>
      <c r="E1418">
        <v>799.37</v>
      </c>
    </row>
    <row r="1419" spans="1:5" x14ac:dyDescent="0.25">
      <c r="A1419">
        <v>92604</v>
      </c>
      <c r="B1419" t="str">
        <f t="shared" si="22"/>
        <v>92604U</v>
      </c>
      <c r="C1419" t="s">
        <v>1815</v>
      </c>
      <c r="D1419" t="s">
        <v>28</v>
      </c>
      <c r="E1419">
        <v>911.41</v>
      </c>
    </row>
    <row r="1420" spans="1:5" x14ac:dyDescent="0.25">
      <c r="A1420">
        <v>92606</v>
      </c>
      <c r="B1420" t="str">
        <f t="shared" si="22"/>
        <v>92606U</v>
      </c>
      <c r="C1420" t="s">
        <v>1816</v>
      </c>
      <c r="D1420" t="s">
        <v>28</v>
      </c>
      <c r="E1420">
        <v>1061.4000000000001</v>
      </c>
    </row>
    <row r="1421" spans="1:5" x14ac:dyDescent="0.25">
      <c r="A1421">
        <v>92608</v>
      </c>
      <c r="B1421" t="str">
        <f t="shared" si="22"/>
        <v>92608U</v>
      </c>
      <c r="C1421" t="s">
        <v>1817</v>
      </c>
      <c r="D1421" t="s">
        <v>28</v>
      </c>
      <c r="E1421">
        <v>1315.04</v>
      </c>
    </row>
    <row r="1422" spans="1:5" x14ac:dyDescent="0.25">
      <c r="A1422">
        <v>92610</v>
      </c>
      <c r="B1422" t="str">
        <f t="shared" si="22"/>
        <v>92610U</v>
      </c>
      <c r="C1422" t="s">
        <v>1818</v>
      </c>
      <c r="D1422" t="s">
        <v>28</v>
      </c>
      <c r="E1422">
        <v>1465.03</v>
      </c>
    </row>
    <row r="1423" spans="1:5" x14ac:dyDescent="0.25">
      <c r="A1423">
        <v>92612</v>
      </c>
      <c r="B1423" t="str">
        <f t="shared" si="22"/>
        <v>92612U</v>
      </c>
      <c r="C1423" t="s">
        <v>1819</v>
      </c>
      <c r="D1423" t="s">
        <v>28</v>
      </c>
      <c r="E1423">
        <v>1656.33</v>
      </c>
    </row>
    <row r="1424" spans="1:5" x14ac:dyDescent="0.25">
      <c r="A1424">
        <v>92614</v>
      </c>
      <c r="B1424" t="str">
        <f t="shared" si="22"/>
        <v>92614U</v>
      </c>
      <c r="C1424" t="s">
        <v>1820</v>
      </c>
      <c r="D1424" t="s">
        <v>28</v>
      </c>
      <c r="E1424">
        <v>1868.04</v>
      </c>
    </row>
    <row r="1425" spans="1:5" x14ac:dyDescent="0.25">
      <c r="A1425">
        <v>92616</v>
      </c>
      <c r="B1425" t="str">
        <f t="shared" si="22"/>
        <v>92616U</v>
      </c>
      <c r="C1425" t="s">
        <v>1821</v>
      </c>
      <c r="D1425" t="s">
        <v>28</v>
      </c>
      <c r="E1425">
        <v>2128.85</v>
      </c>
    </row>
    <row r="1426" spans="1:5" x14ac:dyDescent="0.25">
      <c r="A1426">
        <v>92618</v>
      </c>
      <c r="B1426" t="str">
        <f t="shared" si="22"/>
        <v>92618U</v>
      </c>
      <c r="C1426" t="s">
        <v>1822</v>
      </c>
      <c r="D1426" t="s">
        <v>28</v>
      </c>
      <c r="E1426">
        <v>2278.85</v>
      </c>
    </row>
    <row r="1427" spans="1:5" x14ac:dyDescent="0.25">
      <c r="A1427">
        <v>92620</v>
      </c>
      <c r="B1427" t="str">
        <f t="shared" si="22"/>
        <v>92620U</v>
      </c>
      <c r="C1427" t="s">
        <v>1823</v>
      </c>
      <c r="D1427" t="s">
        <v>28</v>
      </c>
      <c r="E1427">
        <v>2428.83</v>
      </c>
    </row>
    <row r="1428" spans="1:5" x14ac:dyDescent="0.25">
      <c r="A1428">
        <v>100357</v>
      </c>
      <c r="B1428" t="str">
        <f t="shared" si="22"/>
        <v>100357U</v>
      </c>
      <c r="C1428" t="s">
        <v>1824</v>
      </c>
      <c r="D1428" t="s">
        <v>28</v>
      </c>
      <c r="E1428">
        <v>1031.01</v>
      </c>
    </row>
    <row r="1429" spans="1:5" x14ac:dyDescent="0.25">
      <c r="A1429">
        <v>100358</v>
      </c>
      <c r="B1429" t="str">
        <f t="shared" si="22"/>
        <v>100358U</v>
      </c>
      <c r="C1429" t="s">
        <v>1825</v>
      </c>
      <c r="D1429" t="s">
        <v>28</v>
      </c>
      <c r="E1429">
        <v>1377.67</v>
      </c>
    </row>
    <row r="1430" spans="1:5" x14ac:dyDescent="0.25">
      <c r="A1430">
        <v>100359</v>
      </c>
      <c r="B1430" t="str">
        <f t="shared" si="22"/>
        <v>100359U</v>
      </c>
      <c r="C1430" t="s">
        <v>1826</v>
      </c>
      <c r="D1430" t="s">
        <v>28</v>
      </c>
      <c r="E1430">
        <v>1454.6</v>
      </c>
    </row>
    <row r="1431" spans="1:5" x14ac:dyDescent="0.25">
      <c r="A1431">
        <v>100360</v>
      </c>
      <c r="B1431" t="str">
        <f t="shared" si="22"/>
        <v>100360U</v>
      </c>
      <c r="C1431" t="s">
        <v>1827</v>
      </c>
      <c r="D1431" t="s">
        <v>28</v>
      </c>
      <c r="E1431">
        <v>1614.02</v>
      </c>
    </row>
    <row r="1432" spans="1:5" x14ac:dyDescent="0.25">
      <c r="A1432">
        <v>100361</v>
      </c>
      <c r="B1432" t="str">
        <f t="shared" si="22"/>
        <v>100361U</v>
      </c>
      <c r="C1432" t="s">
        <v>1828</v>
      </c>
      <c r="D1432" t="s">
        <v>28</v>
      </c>
      <c r="E1432">
        <v>1992.81</v>
      </c>
    </row>
    <row r="1433" spans="1:5" x14ac:dyDescent="0.25">
      <c r="A1433">
        <v>100362</v>
      </c>
      <c r="B1433" t="str">
        <f t="shared" si="22"/>
        <v>100362U</v>
      </c>
      <c r="C1433" t="s">
        <v>1829</v>
      </c>
      <c r="D1433" t="s">
        <v>28</v>
      </c>
      <c r="E1433">
        <v>2671.42</v>
      </c>
    </row>
    <row r="1434" spans="1:5" x14ac:dyDescent="0.25">
      <c r="A1434">
        <v>100363</v>
      </c>
      <c r="B1434" t="str">
        <f t="shared" si="22"/>
        <v>100363U</v>
      </c>
      <c r="C1434" t="s">
        <v>1830</v>
      </c>
      <c r="D1434" t="s">
        <v>28</v>
      </c>
      <c r="E1434">
        <v>2766.81</v>
      </c>
    </row>
    <row r="1435" spans="1:5" x14ac:dyDescent="0.25">
      <c r="A1435">
        <v>100364</v>
      </c>
      <c r="B1435" t="str">
        <f t="shared" si="22"/>
        <v>100364U</v>
      </c>
      <c r="C1435" t="s">
        <v>1831</v>
      </c>
      <c r="D1435" t="s">
        <v>28</v>
      </c>
      <c r="E1435">
        <v>3003.86</v>
      </c>
    </row>
    <row r="1436" spans="1:5" x14ac:dyDescent="0.25">
      <c r="A1436">
        <v>100365</v>
      </c>
      <c r="B1436" t="str">
        <f t="shared" si="22"/>
        <v>100365U</v>
      </c>
      <c r="C1436" t="s">
        <v>1832</v>
      </c>
      <c r="D1436" t="s">
        <v>28</v>
      </c>
      <c r="E1436">
        <v>3440.6</v>
      </c>
    </row>
    <row r="1437" spans="1:5" x14ac:dyDescent="0.25">
      <c r="A1437">
        <v>100366</v>
      </c>
      <c r="B1437" t="str">
        <f t="shared" si="22"/>
        <v>100366U</v>
      </c>
      <c r="C1437" t="s">
        <v>1833</v>
      </c>
      <c r="D1437" t="s">
        <v>28</v>
      </c>
      <c r="E1437">
        <v>3692.16</v>
      </c>
    </row>
    <row r="1438" spans="1:5" x14ac:dyDescent="0.25">
      <c r="A1438">
        <v>100367</v>
      </c>
      <c r="B1438" t="str">
        <f t="shared" si="22"/>
        <v>100367U</v>
      </c>
      <c r="C1438" t="s">
        <v>1834</v>
      </c>
      <c r="D1438" t="s">
        <v>28</v>
      </c>
      <c r="E1438">
        <v>1002.03</v>
      </c>
    </row>
    <row r="1439" spans="1:5" x14ac:dyDescent="0.25">
      <c r="A1439">
        <v>100368</v>
      </c>
      <c r="B1439" t="str">
        <f t="shared" si="22"/>
        <v>100368U</v>
      </c>
      <c r="C1439" t="s">
        <v>1835</v>
      </c>
      <c r="D1439" t="s">
        <v>28</v>
      </c>
      <c r="E1439">
        <v>1341.92</v>
      </c>
    </row>
    <row r="1440" spans="1:5" x14ac:dyDescent="0.25">
      <c r="A1440">
        <v>100369</v>
      </c>
      <c r="B1440" t="str">
        <f t="shared" si="22"/>
        <v>100369U</v>
      </c>
      <c r="C1440" t="s">
        <v>1836</v>
      </c>
      <c r="D1440" t="s">
        <v>28</v>
      </c>
      <c r="E1440">
        <v>1418.85</v>
      </c>
    </row>
    <row r="1441" spans="1:5" x14ac:dyDescent="0.25">
      <c r="A1441">
        <v>100370</v>
      </c>
      <c r="B1441" t="str">
        <f t="shared" si="22"/>
        <v>100370U</v>
      </c>
      <c r="C1441" t="s">
        <v>1837</v>
      </c>
      <c r="D1441" t="s">
        <v>28</v>
      </c>
      <c r="E1441">
        <v>1689.01</v>
      </c>
    </row>
    <row r="1442" spans="1:5" x14ac:dyDescent="0.25">
      <c r="A1442">
        <v>100371</v>
      </c>
      <c r="B1442" t="str">
        <f t="shared" si="22"/>
        <v>100371U</v>
      </c>
      <c r="C1442" t="s">
        <v>1838</v>
      </c>
      <c r="D1442" t="s">
        <v>28</v>
      </c>
      <c r="E1442">
        <v>1897.46</v>
      </c>
    </row>
    <row r="1443" spans="1:5" x14ac:dyDescent="0.25">
      <c r="A1443">
        <v>100372</v>
      </c>
      <c r="B1443" t="str">
        <f t="shared" si="22"/>
        <v>100372U</v>
      </c>
      <c r="C1443" t="s">
        <v>1839</v>
      </c>
      <c r="D1443" t="s">
        <v>28</v>
      </c>
      <c r="E1443">
        <v>2508.08</v>
      </c>
    </row>
    <row r="1444" spans="1:5" x14ac:dyDescent="0.25">
      <c r="A1444">
        <v>100373</v>
      </c>
      <c r="B1444" t="str">
        <f t="shared" si="22"/>
        <v>100373U</v>
      </c>
      <c r="C1444" t="s">
        <v>1840</v>
      </c>
      <c r="D1444" t="s">
        <v>28</v>
      </c>
      <c r="E1444">
        <v>2601.14</v>
      </c>
    </row>
    <row r="1445" spans="1:5" x14ac:dyDescent="0.25">
      <c r="A1445">
        <v>100374</v>
      </c>
      <c r="B1445" t="str">
        <f t="shared" si="22"/>
        <v>100374U</v>
      </c>
      <c r="C1445" t="s">
        <v>1841</v>
      </c>
      <c r="D1445" t="s">
        <v>28</v>
      </c>
      <c r="E1445">
        <v>2784.48</v>
      </c>
    </row>
    <row r="1446" spans="1:5" x14ac:dyDescent="0.25">
      <c r="A1446">
        <v>100375</v>
      </c>
      <c r="B1446" t="str">
        <f t="shared" si="22"/>
        <v>100375U</v>
      </c>
      <c r="C1446" t="s">
        <v>1842</v>
      </c>
      <c r="D1446" t="s">
        <v>28</v>
      </c>
      <c r="E1446">
        <v>3115.07</v>
      </c>
    </row>
    <row r="1447" spans="1:5" x14ac:dyDescent="0.25">
      <c r="A1447">
        <v>100376</v>
      </c>
      <c r="B1447" t="str">
        <f t="shared" si="22"/>
        <v>100376U</v>
      </c>
      <c r="C1447" t="s">
        <v>1843</v>
      </c>
      <c r="D1447" t="s">
        <v>28</v>
      </c>
      <c r="E1447">
        <v>3046.43</v>
      </c>
    </row>
    <row r="1448" spans="1:5" x14ac:dyDescent="0.25">
      <c r="A1448">
        <v>100377</v>
      </c>
      <c r="B1448" t="str">
        <f t="shared" si="22"/>
        <v>100377U</v>
      </c>
      <c r="C1448" t="s">
        <v>1844</v>
      </c>
      <c r="D1448" t="s">
        <v>95</v>
      </c>
      <c r="E1448">
        <v>13.57</v>
      </c>
    </row>
    <row r="1449" spans="1:5" x14ac:dyDescent="0.25">
      <c r="A1449">
        <v>100378</v>
      </c>
      <c r="B1449" t="str">
        <f t="shared" si="22"/>
        <v>100378U</v>
      </c>
      <c r="C1449" t="s">
        <v>1845</v>
      </c>
      <c r="D1449" t="s">
        <v>95</v>
      </c>
      <c r="E1449">
        <v>12.83</v>
      </c>
    </row>
    <row r="1450" spans="1:5" x14ac:dyDescent="0.25">
      <c r="A1450">
        <v>100382</v>
      </c>
      <c r="B1450" t="str">
        <f t="shared" si="22"/>
        <v>100382U</v>
      </c>
      <c r="C1450" t="s">
        <v>1846</v>
      </c>
      <c r="D1450" t="s">
        <v>72</v>
      </c>
      <c r="E1450">
        <v>23.86</v>
      </c>
    </row>
    <row r="1451" spans="1:5" x14ac:dyDescent="0.25">
      <c r="A1451">
        <v>94444</v>
      </c>
      <c r="B1451" t="str">
        <f t="shared" si="22"/>
        <v>94444U</v>
      </c>
      <c r="C1451" t="s">
        <v>1847</v>
      </c>
      <c r="D1451" t="s">
        <v>72</v>
      </c>
      <c r="E1451">
        <v>982.36</v>
      </c>
    </row>
    <row r="1452" spans="1:5" x14ac:dyDescent="0.25">
      <c r="A1452">
        <v>102661</v>
      </c>
      <c r="B1452" t="str">
        <f t="shared" si="22"/>
        <v>102661U</v>
      </c>
      <c r="C1452" t="s">
        <v>1848</v>
      </c>
      <c r="D1452" t="s">
        <v>98</v>
      </c>
      <c r="E1452">
        <v>43.65</v>
      </c>
    </row>
    <row r="1453" spans="1:5" x14ac:dyDescent="0.25">
      <c r="A1453">
        <v>102663</v>
      </c>
      <c r="B1453" t="str">
        <f t="shared" si="22"/>
        <v>102663U</v>
      </c>
      <c r="C1453" t="s">
        <v>1849</v>
      </c>
      <c r="D1453" t="s">
        <v>98</v>
      </c>
      <c r="E1453">
        <v>68.08</v>
      </c>
    </row>
    <row r="1454" spans="1:5" x14ac:dyDescent="0.25">
      <c r="A1454">
        <v>102664</v>
      </c>
      <c r="B1454" t="str">
        <f t="shared" si="22"/>
        <v>102664U</v>
      </c>
      <c r="C1454" t="s">
        <v>1850</v>
      </c>
      <c r="D1454" t="s">
        <v>98</v>
      </c>
      <c r="E1454">
        <v>45.02</v>
      </c>
    </row>
    <row r="1455" spans="1:5" x14ac:dyDescent="0.25">
      <c r="A1455">
        <v>102665</v>
      </c>
      <c r="B1455" t="str">
        <f t="shared" si="22"/>
        <v>102665U</v>
      </c>
      <c r="C1455" t="s">
        <v>1851</v>
      </c>
      <c r="D1455" t="s">
        <v>98</v>
      </c>
      <c r="E1455">
        <v>23.17</v>
      </c>
    </row>
    <row r="1456" spans="1:5" x14ac:dyDescent="0.25">
      <c r="A1456">
        <v>102666</v>
      </c>
      <c r="B1456" t="str">
        <f t="shared" si="22"/>
        <v>102666U</v>
      </c>
      <c r="C1456" t="s">
        <v>1852</v>
      </c>
      <c r="D1456" t="s">
        <v>98</v>
      </c>
      <c r="E1456">
        <v>55.97</v>
      </c>
    </row>
    <row r="1457" spans="1:5" x14ac:dyDescent="0.25">
      <c r="A1457">
        <v>102669</v>
      </c>
      <c r="B1457" t="str">
        <f t="shared" si="22"/>
        <v>102669U</v>
      </c>
      <c r="C1457" t="s">
        <v>1853</v>
      </c>
      <c r="D1457" t="s">
        <v>98</v>
      </c>
      <c r="E1457">
        <v>81.88</v>
      </c>
    </row>
    <row r="1458" spans="1:5" x14ac:dyDescent="0.25">
      <c r="A1458">
        <v>102670</v>
      </c>
      <c r="B1458" t="str">
        <f t="shared" si="22"/>
        <v>102670U</v>
      </c>
      <c r="C1458" t="s">
        <v>1854</v>
      </c>
      <c r="D1458" t="s">
        <v>98</v>
      </c>
      <c r="E1458">
        <v>144.6</v>
      </c>
    </row>
    <row r="1459" spans="1:5" x14ac:dyDescent="0.25">
      <c r="A1459">
        <v>102673</v>
      </c>
      <c r="B1459" t="str">
        <f t="shared" si="22"/>
        <v>102673U</v>
      </c>
      <c r="C1459" t="s">
        <v>1855</v>
      </c>
      <c r="D1459" t="s">
        <v>98</v>
      </c>
      <c r="E1459">
        <v>193.21</v>
      </c>
    </row>
    <row r="1460" spans="1:5" x14ac:dyDescent="0.25">
      <c r="A1460">
        <v>102674</v>
      </c>
      <c r="B1460" t="str">
        <f t="shared" si="22"/>
        <v>102674U</v>
      </c>
      <c r="C1460" t="s">
        <v>1856</v>
      </c>
      <c r="D1460" t="s">
        <v>98</v>
      </c>
      <c r="E1460">
        <v>159.84</v>
      </c>
    </row>
    <row r="1461" spans="1:5" x14ac:dyDescent="0.25">
      <c r="A1461">
        <v>102677</v>
      </c>
      <c r="B1461" t="str">
        <f t="shared" si="22"/>
        <v>102677U</v>
      </c>
      <c r="C1461" t="s">
        <v>1857</v>
      </c>
      <c r="D1461" t="s">
        <v>98</v>
      </c>
      <c r="E1461">
        <v>189.66</v>
      </c>
    </row>
    <row r="1462" spans="1:5" x14ac:dyDescent="0.25">
      <c r="A1462">
        <v>102678</v>
      </c>
      <c r="B1462" t="str">
        <f t="shared" si="22"/>
        <v>102678U</v>
      </c>
      <c r="C1462" t="s">
        <v>1858</v>
      </c>
      <c r="D1462" t="s">
        <v>98</v>
      </c>
      <c r="E1462">
        <v>134.04</v>
      </c>
    </row>
    <row r="1463" spans="1:5" x14ac:dyDescent="0.25">
      <c r="A1463">
        <v>102679</v>
      </c>
      <c r="B1463" t="str">
        <f t="shared" si="22"/>
        <v>102679U</v>
      </c>
      <c r="C1463" t="s">
        <v>1859</v>
      </c>
      <c r="D1463" t="s">
        <v>98</v>
      </c>
      <c r="E1463">
        <v>145.26</v>
      </c>
    </row>
    <row r="1464" spans="1:5" x14ac:dyDescent="0.25">
      <c r="A1464">
        <v>102680</v>
      </c>
      <c r="B1464" t="str">
        <f t="shared" si="22"/>
        <v>102680U</v>
      </c>
      <c r="C1464" t="s">
        <v>1860</v>
      </c>
      <c r="D1464" t="s">
        <v>98</v>
      </c>
      <c r="E1464">
        <v>146.08000000000001</v>
      </c>
    </row>
    <row r="1465" spans="1:5" x14ac:dyDescent="0.25">
      <c r="A1465">
        <v>102683</v>
      </c>
      <c r="B1465" t="str">
        <f t="shared" si="22"/>
        <v>102683U</v>
      </c>
      <c r="C1465" t="s">
        <v>1861</v>
      </c>
      <c r="D1465" t="s">
        <v>98</v>
      </c>
      <c r="E1465">
        <v>181.94</v>
      </c>
    </row>
    <row r="1466" spans="1:5" x14ac:dyDescent="0.25">
      <c r="A1466">
        <v>102684</v>
      </c>
      <c r="B1466" t="str">
        <f t="shared" si="22"/>
        <v>102684U</v>
      </c>
      <c r="C1466" t="s">
        <v>1862</v>
      </c>
      <c r="D1466" t="s">
        <v>98</v>
      </c>
      <c r="E1466">
        <v>157.29</v>
      </c>
    </row>
    <row r="1467" spans="1:5" x14ac:dyDescent="0.25">
      <c r="A1467">
        <v>102687</v>
      </c>
      <c r="B1467" t="str">
        <f t="shared" si="22"/>
        <v>102687U</v>
      </c>
      <c r="C1467" t="s">
        <v>1863</v>
      </c>
      <c r="D1467" t="s">
        <v>98</v>
      </c>
      <c r="E1467">
        <v>188.58</v>
      </c>
    </row>
    <row r="1468" spans="1:5" x14ac:dyDescent="0.25">
      <c r="A1468">
        <v>102688</v>
      </c>
      <c r="B1468" t="str">
        <f t="shared" si="22"/>
        <v>102688U</v>
      </c>
      <c r="C1468" t="s">
        <v>1864</v>
      </c>
      <c r="D1468" t="s">
        <v>98</v>
      </c>
      <c r="E1468">
        <v>49.21</v>
      </c>
    </row>
    <row r="1469" spans="1:5" x14ac:dyDescent="0.25">
      <c r="A1469">
        <v>102690</v>
      </c>
      <c r="B1469" t="str">
        <f t="shared" si="22"/>
        <v>102690U</v>
      </c>
      <c r="C1469" t="s">
        <v>1865</v>
      </c>
      <c r="D1469" t="s">
        <v>98</v>
      </c>
      <c r="E1469">
        <v>61.54</v>
      </c>
    </row>
    <row r="1470" spans="1:5" x14ac:dyDescent="0.25">
      <c r="A1470">
        <v>102694</v>
      </c>
      <c r="B1470" t="str">
        <f t="shared" si="22"/>
        <v>102694U</v>
      </c>
      <c r="C1470" t="s">
        <v>1866</v>
      </c>
      <c r="D1470" t="s">
        <v>98</v>
      </c>
      <c r="E1470">
        <v>100.41</v>
      </c>
    </row>
    <row r="1471" spans="1:5" x14ac:dyDescent="0.25">
      <c r="A1471">
        <v>102697</v>
      </c>
      <c r="B1471" t="str">
        <f t="shared" si="22"/>
        <v>102697U</v>
      </c>
      <c r="C1471" t="s">
        <v>1867</v>
      </c>
      <c r="D1471" t="s">
        <v>98</v>
      </c>
      <c r="E1471">
        <v>105.84</v>
      </c>
    </row>
    <row r="1472" spans="1:5" x14ac:dyDescent="0.25">
      <c r="A1472">
        <v>102704</v>
      </c>
      <c r="B1472" t="str">
        <f t="shared" si="22"/>
        <v>102704U</v>
      </c>
      <c r="C1472" t="s">
        <v>1868</v>
      </c>
      <c r="D1472" t="s">
        <v>98</v>
      </c>
      <c r="E1472">
        <v>11.74</v>
      </c>
    </row>
    <row r="1473" spans="1:5" x14ac:dyDescent="0.25">
      <c r="A1473">
        <v>102706</v>
      </c>
      <c r="B1473" t="str">
        <f t="shared" si="22"/>
        <v>102706U</v>
      </c>
      <c r="C1473" t="s">
        <v>1869</v>
      </c>
      <c r="D1473" t="s">
        <v>98</v>
      </c>
      <c r="E1473">
        <v>13.56</v>
      </c>
    </row>
    <row r="1474" spans="1:5" x14ac:dyDescent="0.25">
      <c r="A1474">
        <v>102707</v>
      </c>
      <c r="B1474" t="str">
        <f t="shared" si="22"/>
        <v>102707U</v>
      </c>
      <c r="C1474" t="s">
        <v>1870</v>
      </c>
      <c r="D1474" t="s">
        <v>98</v>
      </c>
      <c r="E1474">
        <v>41.18</v>
      </c>
    </row>
    <row r="1475" spans="1:5" x14ac:dyDescent="0.25">
      <c r="A1475">
        <v>102708</v>
      </c>
      <c r="B1475" t="str">
        <f t="shared" si="22"/>
        <v>102708U</v>
      </c>
      <c r="C1475" t="s">
        <v>1871</v>
      </c>
      <c r="D1475" t="s">
        <v>28</v>
      </c>
      <c r="E1475">
        <v>21.65</v>
      </c>
    </row>
    <row r="1476" spans="1:5" x14ac:dyDescent="0.25">
      <c r="A1476">
        <v>102710</v>
      </c>
      <c r="B1476" t="str">
        <f t="shared" si="22"/>
        <v>102710U</v>
      </c>
      <c r="C1476" t="s">
        <v>1872</v>
      </c>
      <c r="D1476" t="s">
        <v>28</v>
      </c>
      <c r="E1476">
        <v>54.54</v>
      </c>
    </row>
    <row r="1477" spans="1:5" x14ac:dyDescent="0.25">
      <c r="A1477">
        <v>102711</v>
      </c>
      <c r="B1477" t="str">
        <f t="shared" si="22"/>
        <v>102711U</v>
      </c>
      <c r="C1477" t="s">
        <v>1873</v>
      </c>
      <c r="D1477" t="s">
        <v>28</v>
      </c>
      <c r="E1477">
        <v>76.83</v>
      </c>
    </row>
    <row r="1478" spans="1:5" x14ac:dyDescent="0.25">
      <c r="A1478">
        <v>102712</v>
      </c>
      <c r="B1478" t="str">
        <f t="shared" si="22"/>
        <v>102712U</v>
      </c>
      <c r="C1478" t="s">
        <v>1874</v>
      </c>
      <c r="D1478" t="s">
        <v>72</v>
      </c>
      <c r="E1478">
        <v>8.4600000000000009</v>
      </c>
    </row>
    <row r="1479" spans="1:5" x14ac:dyDescent="0.25">
      <c r="A1479">
        <v>102713</v>
      </c>
      <c r="B1479" t="str">
        <f t="shared" si="22"/>
        <v>102713U</v>
      </c>
      <c r="C1479" t="s">
        <v>1875</v>
      </c>
      <c r="D1479" t="s">
        <v>72</v>
      </c>
      <c r="E1479">
        <v>11.65</v>
      </c>
    </row>
    <row r="1480" spans="1:5" x14ac:dyDescent="0.25">
      <c r="A1480">
        <v>102715</v>
      </c>
      <c r="B1480" t="str">
        <f t="shared" ref="B1480:B1543" si="23">A1480&amp;"U"</f>
        <v>102715U</v>
      </c>
      <c r="C1480" t="s">
        <v>1876</v>
      </c>
      <c r="D1480" t="s">
        <v>72</v>
      </c>
      <c r="E1480">
        <v>23.13</v>
      </c>
    </row>
    <row r="1481" spans="1:5" x14ac:dyDescent="0.25">
      <c r="A1481">
        <v>102716</v>
      </c>
      <c r="B1481" t="str">
        <f t="shared" si="23"/>
        <v>102716U</v>
      </c>
      <c r="C1481" t="s">
        <v>1877</v>
      </c>
      <c r="D1481" t="s">
        <v>80</v>
      </c>
      <c r="E1481">
        <v>196.21</v>
      </c>
    </row>
    <row r="1482" spans="1:5" x14ac:dyDescent="0.25">
      <c r="A1482">
        <v>102717</v>
      </c>
      <c r="B1482" t="str">
        <f t="shared" si="23"/>
        <v>102717U</v>
      </c>
      <c r="C1482" t="s">
        <v>1878</v>
      </c>
      <c r="D1482" t="s">
        <v>80</v>
      </c>
      <c r="E1482">
        <v>133.58000000000001</v>
      </c>
    </row>
    <row r="1483" spans="1:5" x14ac:dyDescent="0.25">
      <c r="A1483">
        <v>102718</v>
      </c>
      <c r="B1483" t="str">
        <f t="shared" si="23"/>
        <v>102718U</v>
      </c>
      <c r="C1483" t="s">
        <v>1879</v>
      </c>
      <c r="D1483" t="s">
        <v>80</v>
      </c>
      <c r="E1483">
        <v>200.5</v>
      </c>
    </row>
    <row r="1484" spans="1:5" x14ac:dyDescent="0.25">
      <c r="A1484">
        <v>102719</v>
      </c>
      <c r="B1484" t="str">
        <f t="shared" si="23"/>
        <v>102719U</v>
      </c>
      <c r="C1484" t="s">
        <v>1880</v>
      </c>
      <c r="D1484" t="s">
        <v>80</v>
      </c>
      <c r="E1484">
        <v>137.87</v>
      </c>
    </row>
    <row r="1485" spans="1:5" x14ac:dyDescent="0.25">
      <c r="A1485">
        <v>102722</v>
      </c>
      <c r="B1485" t="str">
        <f t="shared" si="23"/>
        <v>102722U</v>
      </c>
      <c r="C1485" t="s">
        <v>1881</v>
      </c>
      <c r="D1485" t="s">
        <v>98</v>
      </c>
      <c r="E1485">
        <v>49.8</v>
      </c>
    </row>
    <row r="1486" spans="1:5" x14ac:dyDescent="0.25">
      <c r="A1486">
        <v>102723</v>
      </c>
      <c r="B1486" t="str">
        <f t="shared" si="23"/>
        <v>102723U</v>
      </c>
      <c r="C1486" t="s">
        <v>1882</v>
      </c>
      <c r="D1486" t="s">
        <v>98</v>
      </c>
      <c r="E1486">
        <v>50.33</v>
      </c>
    </row>
    <row r="1487" spans="1:5" x14ac:dyDescent="0.25">
      <c r="A1487">
        <v>102724</v>
      </c>
      <c r="B1487" t="str">
        <f t="shared" si="23"/>
        <v>102724U</v>
      </c>
      <c r="C1487" t="s">
        <v>1883</v>
      </c>
      <c r="D1487" t="s">
        <v>28</v>
      </c>
      <c r="E1487">
        <v>28.09</v>
      </c>
    </row>
    <row r="1488" spans="1:5" x14ac:dyDescent="0.25">
      <c r="A1488">
        <v>102725</v>
      </c>
      <c r="B1488" t="str">
        <f t="shared" si="23"/>
        <v>102725U</v>
      </c>
      <c r="C1488" t="s">
        <v>1884</v>
      </c>
      <c r="D1488" t="s">
        <v>28</v>
      </c>
      <c r="E1488">
        <v>26.78</v>
      </c>
    </row>
    <row r="1489" spans="1:5" x14ac:dyDescent="0.25">
      <c r="A1489">
        <v>102726</v>
      </c>
      <c r="B1489" t="str">
        <f t="shared" si="23"/>
        <v>102726U</v>
      </c>
      <c r="C1489" t="s">
        <v>1885</v>
      </c>
      <c r="D1489" t="s">
        <v>28</v>
      </c>
      <c r="E1489">
        <v>24.03</v>
      </c>
    </row>
    <row r="1490" spans="1:5" x14ac:dyDescent="0.25">
      <c r="A1490">
        <v>103653</v>
      </c>
      <c r="B1490" t="str">
        <f t="shared" si="23"/>
        <v>103653U</v>
      </c>
      <c r="C1490" t="s">
        <v>1886</v>
      </c>
      <c r="D1490" t="s">
        <v>72</v>
      </c>
      <c r="E1490">
        <v>27.63</v>
      </c>
    </row>
    <row r="1491" spans="1:5" x14ac:dyDescent="0.25">
      <c r="A1491">
        <v>92743</v>
      </c>
      <c r="B1491" t="str">
        <f t="shared" si="23"/>
        <v>92743U</v>
      </c>
      <c r="C1491" t="s">
        <v>1887</v>
      </c>
      <c r="D1491" t="s">
        <v>80</v>
      </c>
      <c r="E1491">
        <v>671.47</v>
      </c>
    </row>
    <row r="1492" spans="1:5" x14ac:dyDescent="0.25">
      <c r="A1492">
        <v>92744</v>
      </c>
      <c r="B1492" t="str">
        <f t="shared" si="23"/>
        <v>92744U</v>
      </c>
      <c r="C1492" t="s">
        <v>1888</v>
      </c>
      <c r="D1492" t="s">
        <v>80</v>
      </c>
      <c r="E1492">
        <v>653.20000000000005</v>
      </c>
    </row>
    <row r="1493" spans="1:5" x14ac:dyDescent="0.25">
      <c r="A1493">
        <v>92745</v>
      </c>
      <c r="B1493" t="str">
        <f t="shared" si="23"/>
        <v>92745U</v>
      </c>
      <c r="C1493" t="s">
        <v>1889</v>
      </c>
      <c r="D1493" t="s">
        <v>80</v>
      </c>
      <c r="E1493">
        <v>835.32</v>
      </c>
    </row>
    <row r="1494" spans="1:5" x14ac:dyDescent="0.25">
      <c r="A1494">
        <v>92746</v>
      </c>
      <c r="B1494" t="str">
        <f t="shared" si="23"/>
        <v>92746U</v>
      </c>
      <c r="C1494" t="s">
        <v>1890</v>
      </c>
      <c r="D1494" t="s">
        <v>80</v>
      </c>
      <c r="E1494">
        <v>773.87</v>
      </c>
    </row>
    <row r="1495" spans="1:5" x14ac:dyDescent="0.25">
      <c r="A1495">
        <v>92747</v>
      </c>
      <c r="B1495" t="str">
        <f t="shared" si="23"/>
        <v>92747U</v>
      </c>
      <c r="C1495" t="s">
        <v>1891</v>
      </c>
      <c r="D1495" t="s">
        <v>80</v>
      </c>
      <c r="E1495">
        <v>928.91</v>
      </c>
    </row>
    <row r="1496" spans="1:5" x14ac:dyDescent="0.25">
      <c r="A1496">
        <v>92748</v>
      </c>
      <c r="B1496" t="str">
        <f t="shared" si="23"/>
        <v>92748U</v>
      </c>
      <c r="C1496" t="s">
        <v>1892</v>
      </c>
      <c r="D1496" t="s">
        <v>80</v>
      </c>
      <c r="E1496">
        <v>843.23</v>
      </c>
    </row>
    <row r="1497" spans="1:5" x14ac:dyDescent="0.25">
      <c r="A1497">
        <v>92749</v>
      </c>
      <c r="B1497" t="str">
        <f t="shared" si="23"/>
        <v>92749U</v>
      </c>
      <c r="C1497" t="s">
        <v>1893</v>
      </c>
      <c r="D1497" t="s">
        <v>80</v>
      </c>
      <c r="E1497">
        <v>971.37</v>
      </c>
    </row>
    <row r="1498" spans="1:5" x14ac:dyDescent="0.25">
      <c r="A1498">
        <v>92750</v>
      </c>
      <c r="B1498" t="str">
        <f t="shared" si="23"/>
        <v>92750U</v>
      </c>
      <c r="C1498" t="s">
        <v>1894</v>
      </c>
      <c r="D1498" t="s">
        <v>80</v>
      </c>
      <c r="E1498">
        <v>1682.25</v>
      </c>
    </row>
    <row r="1499" spans="1:5" x14ac:dyDescent="0.25">
      <c r="A1499">
        <v>92751</v>
      </c>
      <c r="B1499" t="str">
        <f t="shared" si="23"/>
        <v>92751U</v>
      </c>
      <c r="C1499" t="s">
        <v>1895</v>
      </c>
      <c r="D1499" t="s">
        <v>80</v>
      </c>
      <c r="E1499">
        <v>2095.77</v>
      </c>
    </row>
    <row r="1500" spans="1:5" x14ac:dyDescent="0.25">
      <c r="A1500">
        <v>92752</v>
      </c>
      <c r="B1500" t="str">
        <f t="shared" si="23"/>
        <v>92752U</v>
      </c>
      <c r="C1500" t="s">
        <v>1896</v>
      </c>
      <c r="D1500" t="s">
        <v>80</v>
      </c>
      <c r="E1500">
        <v>2507.7800000000002</v>
      </c>
    </row>
    <row r="1501" spans="1:5" x14ac:dyDescent="0.25">
      <c r="A1501">
        <v>92753</v>
      </c>
      <c r="B1501" t="str">
        <f t="shared" si="23"/>
        <v>92753U</v>
      </c>
      <c r="C1501" t="s">
        <v>1897</v>
      </c>
      <c r="D1501" t="s">
        <v>80</v>
      </c>
      <c r="E1501">
        <v>633.30999999999995</v>
      </c>
    </row>
    <row r="1502" spans="1:5" x14ac:dyDescent="0.25">
      <c r="A1502">
        <v>92754</v>
      </c>
      <c r="B1502" t="str">
        <f t="shared" si="23"/>
        <v>92754U</v>
      </c>
      <c r="C1502" t="s">
        <v>1898</v>
      </c>
      <c r="D1502" t="s">
        <v>80</v>
      </c>
      <c r="E1502">
        <v>577.63</v>
      </c>
    </row>
    <row r="1503" spans="1:5" x14ac:dyDescent="0.25">
      <c r="A1503">
        <v>92755</v>
      </c>
      <c r="B1503" t="str">
        <f t="shared" si="23"/>
        <v>92755U</v>
      </c>
      <c r="C1503" t="s">
        <v>1899</v>
      </c>
      <c r="D1503" t="s">
        <v>72</v>
      </c>
      <c r="E1503">
        <v>247.16</v>
      </c>
    </row>
    <row r="1504" spans="1:5" x14ac:dyDescent="0.25">
      <c r="A1504">
        <v>92756</v>
      </c>
      <c r="B1504" t="str">
        <f t="shared" si="23"/>
        <v>92756U</v>
      </c>
      <c r="C1504" t="s">
        <v>1900</v>
      </c>
      <c r="D1504" t="s">
        <v>72</v>
      </c>
      <c r="E1504">
        <v>280.24</v>
      </c>
    </row>
    <row r="1505" spans="1:5" x14ac:dyDescent="0.25">
      <c r="A1505">
        <v>92757</v>
      </c>
      <c r="B1505" t="str">
        <f t="shared" si="23"/>
        <v>92757U</v>
      </c>
      <c r="C1505" t="s">
        <v>1901</v>
      </c>
      <c r="D1505" t="s">
        <v>72</v>
      </c>
      <c r="E1505">
        <v>320.5</v>
      </c>
    </row>
    <row r="1506" spans="1:5" x14ac:dyDescent="0.25">
      <c r="A1506">
        <v>92758</v>
      </c>
      <c r="B1506" t="str">
        <f t="shared" si="23"/>
        <v>92758U</v>
      </c>
      <c r="C1506" t="s">
        <v>1902</v>
      </c>
      <c r="D1506" t="s">
        <v>80</v>
      </c>
      <c r="E1506">
        <v>764.05</v>
      </c>
    </row>
    <row r="1507" spans="1:5" x14ac:dyDescent="0.25">
      <c r="A1507">
        <v>91069</v>
      </c>
      <c r="B1507" t="str">
        <f t="shared" si="23"/>
        <v>91069U</v>
      </c>
      <c r="C1507" t="s">
        <v>1903</v>
      </c>
      <c r="D1507" t="s">
        <v>72</v>
      </c>
      <c r="E1507">
        <v>127.8</v>
      </c>
    </row>
    <row r="1508" spans="1:5" x14ac:dyDescent="0.25">
      <c r="A1508">
        <v>91070</v>
      </c>
      <c r="B1508" t="str">
        <f t="shared" si="23"/>
        <v>91070U</v>
      </c>
      <c r="C1508" t="s">
        <v>1904</v>
      </c>
      <c r="D1508" t="s">
        <v>72</v>
      </c>
      <c r="E1508">
        <v>141.44</v>
      </c>
    </row>
    <row r="1509" spans="1:5" x14ac:dyDescent="0.25">
      <c r="A1509">
        <v>91071</v>
      </c>
      <c r="B1509" t="str">
        <f t="shared" si="23"/>
        <v>91071U</v>
      </c>
      <c r="C1509" t="s">
        <v>1905</v>
      </c>
      <c r="D1509" t="s">
        <v>72</v>
      </c>
      <c r="E1509">
        <v>166.82</v>
      </c>
    </row>
    <row r="1510" spans="1:5" x14ac:dyDescent="0.25">
      <c r="A1510">
        <v>91072</v>
      </c>
      <c r="B1510" t="str">
        <f t="shared" si="23"/>
        <v>91072U</v>
      </c>
      <c r="C1510" t="s">
        <v>1906</v>
      </c>
      <c r="D1510" t="s">
        <v>72</v>
      </c>
      <c r="E1510">
        <v>180.38</v>
      </c>
    </row>
    <row r="1511" spans="1:5" x14ac:dyDescent="0.25">
      <c r="A1511">
        <v>91073</v>
      </c>
      <c r="B1511" t="str">
        <f t="shared" si="23"/>
        <v>91073U</v>
      </c>
      <c r="C1511" t="s">
        <v>1907</v>
      </c>
      <c r="D1511" t="s">
        <v>72</v>
      </c>
      <c r="E1511">
        <v>141.07</v>
      </c>
    </row>
    <row r="1512" spans="1:5" x14ac:dyDescent="0.25">
      <c r="A1512">
        <v>91074</v>
      </c>
      <c r="B1512" t="str">
        <f t="shared" si="23"/>
        <v>91074U</v>
      </c>
      <c r="C1512" t="s">
        <v>1908</v>
      </c>
      <c r="D1512" t="s">
        <v>72</v>
      </c>
      <c r="E1512">
        <v>156.08000000000001</v>
      </c>
    </row>
    <row r="1513" spans="1:5" x14ac:dyDescent="0.25">
      <c r="A1513">
        <v>91075</v>
      </c>
      <c r="B1513" t="str">
        <f t="shared" si="23"/>
        <v>91075U</v>
      </c>
      <c r="C1513" t="s">
        <v>1909</v>
      </c>
      <c r="D1513" t="s">
        <v>72</v>
      </c>
      <c r="E1513">
        <v>182.24</v>
      </c>
    </row>
    <row r="1514" spans="1:5" x14ac:dyDescent="0.25">
      <c r="A1514">
        <v>91076</v>
      </c>
      <c r="B1514" t="str">
        <f t="shared" si="23"/>
        <v>91076U</v>
      </c>
      <c r="C1514" t="s">
        <v>1910</v>
      </c>
      <c r="D1514" t="s">
        <v>72</v>
      </c>
      <c r="E1514">
        <v>197.25</v>
      </c>
    </row>
    <row r="1515" spans="1:5" x14ac:dyDescent="0.25">
      <c r="A1515">
        <v>91077</v>
      </c>
      <c r="B1515" t="str">
        <f t="shared" si="23"/>
        <v>91077U</v>
      </c>
      <c r="C1515" t="s">
        <v>1911</v>
      </c>
      <c r="D1515" t="s">
        <v>72</v>
      </c>
      <c r="E1515">
        <v>134.97</v>
      </c>
    </row>
    <row r="1516" spans="1:5" x14ac:dyDescent="0.25">
      <c r="A1516">
        <v>91078</v>
      </c>
      <c r="B1516" t="str">
        <f t="shared" si="23"/>
        <v>91078U</v>
      </c>
      <c r="C1516" t="s">
        <v>1912</v>
      </c>
      <c r="D1516" t="s">
        <v>72</v>
      </c>
      <c r="E1516">
        <v>158.47</v>
      </c>
    </row>
    <row r="1517" spans="1:5" x14ac:dyDescent="0.25">
      <c r="A1517">
        <v>91079</v>
      </c>
      <c r="B1517" t="str">
        <f t="shared" si="23"/>
        <v>91079U</v>
      </c>
      <c r="C1517" t="s">
        <v>1913</v>
      </c>
      <c r="D1517" t="s">
        <v>72</v>
      </c>
      <c r="E1517">
        <v>140.78</v>
      </c>
    </row>
    <row r="1518" spans="1:5" x14ac:dyDescent="0.25">
      <c r="A1518">
        <v>91080</v>
      </c>
      <c r="B1518" t="str">
        <f t="shared" si="23"/>
        <v>91080U</v>
      </c>
      <c r="C1518" t="s">
        <v>1914</v>
      </c>
      <c r="D1518" t="s">
        <v>72</v>
      </c>
      <c r="E1518">
        <v>164.04</v>
      </c>
    </row>
    <row r="1519" spans="1:5" x14ac:dyDescent="0.25">
      <c r="A1519">
        <v>91081</v>
      </c>
      <c r="B1519" t="str">
        <f t="shared" si="23"/>
        <v>91081U</v>
      </c>
      <c r="C1519" t="s">
        <v>1915</v>
      </c>
      <c r="D1519" t="s">
        <v>72</v>
      </c>
      <c r="E1519">
        <v>149.91999999999999</v>
      </c>
    </row>
    <row r="1520" spans="1:5" x14ac:dyDescent="0.25">
      <c r="A1520">
        <v>91082</v>
      </c>
      <c r="B1520" t="str">
        <f t="shared" si="23"/>
        <v>91082U</v>
      </c>
      <c r="C1520" t="s">
        <v>1916</v>
      </c>
      <c r="D1520" t="s">
        <v>72</v>
      </c>
      <c r="E1520">
        <v>174.6</v>
      </c>
    </row>
    <row r="1521" spans="1:5" x14ac:dyDescent="0.25">
      <c r="A1521">
        <v>91083</v>
      </c>
      <c r="B1521" t="str">
        <f t="shared" si="23"/>
        <v>91083U</v>
      </c>
      <c r="C1521" t="s">
        <v>1917</v>
      </c>
      <c r="D1521" t="s">
        <v>72</v>
      </c>
      <c r="E1521">
        <v>159.88</v>
      </c>
    </row>
    <row r="1522" spans="1:5" x14ac:dyDescent="0.25">
      <c r="A1522">
        <v>91084</v>
      </c>
      <c r="B1522" t="str">
        <f t="shared" si="23"/>
        <v>91084U</v>
      </c>
      <c r="C1522" t="s">
        <v>1918</v>
      </c>
      <c r="D1522" t="s">
        <v>72</v>
      </c>
      <c r="E1522">
        <v>184.27</v>
      </c>
    </row>
    <row r="1523" spans="1:5" x14ac:dyDescent="0.25">
      <c r="A1523">
        <v>91086</v>
      </c>
      <c r="B1523" t="str">
        <f t="shared" si="23"/>
        <v>91086U</v>
      </c>
      <c r="C1523" t="s">
        <v>1919</v>
      </c>
      <c r="D1523" t="s">
        <v>72</v>
      </c>
      <c r="E1523">
        <v>137.91999999999999</v>
      </c>
    </row>
    <row r="1524" spans="1:5" x14ac:dyDescent="0.25">
      <c r="A1524">
        <v>91087</v>
      </c>
      <c r="B1524" t="str">
        <f t="shared" si="23"/>
        <v>91087U</v>
      </c>
      <c r="C1524" t="s">
        <v>1920</v>
      </c>
      <c r="D1524" t="s">
        <v>72</v>
      </c>
      <c r="E1524">
        <v>151.9</v>
      </c>
    </row>
    <row r="1525" spans="1:5" x14ac:dyDescent="0.25">
      <c r="A1525">
        <v>91088</v>
      </c>
      <c r="B1525" t="str">
        <f t="shared" si="23"/>
        <v>91088U</v>
      </c>
      <c r="C1525" t="s">
        <v>1921</v>
      </c>
      <c r="D1525" t="s">
        <v>72</v>
      </c>
      <c r="E1525">
        <v>178.26</v>
      </c>
    </row>
    <row r="1526" spans="1:5" x14ac:dyDescent="0.25">
      <c r="A1526">
        <v>91089</v>
      </c>
      <c r="B1526" t="str">
        <f t="shared" si="23"/>
        <v>91089U</v>
      </c>
      <c r="C1526" t="s">
        <v>1922</v>
      </c>
      <c r="D1526" t="s">
        <v>72</v>
      </c>
      <c r="E1526">
        <v>192.38</v>
      </c>
    </row>
    <row r="1527" spans="1:5" x14ac:dyDescent="0.25">
      <c r="A1527">
        <v>91090</v>
      </c>
      <c r="B1527" t="str">
        <f t="shared" si="23"/>
        <v>91090U</v>
      </c>
      <c r="C1527" t="s">
        <v>1923</v>
      </c>
      <c r="D1527" t="s">
        <v>72</v>
      </c>
      <c r="E1527">
        <v>149.22</v>
      </c>
    </row>
    <row r="1528" spans="1:5" x14ac:dyDescent="0.25">
      <c r="A1528">
        <v>91091</v>
      </c>
      <c r="B1528" t="str">
        <f t="shared" si="23"/>
        <v>91091U</v>
      </c>
      <c r="C1528" t="s">
        <v>1924</v>
      </c>
      <c r="D1528" t="s">
        <v>72</v>
      </c>
      <c r="E1528">
        <v>164.79</v>
      </c>
    </row>
    <row r="1529" spans="1:5" x14ac:dyDescent="0.25">
      <c r="A1529">
        <v>91092</v>
      </c>
      <c r="B1529" t="str">
        <f t="shared" si="23"/>
        <v>91092U</v>
      </c>
      <c r="C1529" t="s">
        <v>1925</v>
      </c>
      <c r="D1529" t="s">
        <v>72</v>
      </c>
      <c r="E1529">
        <v>191.27</v>
      </c>
    </row>
    <row r="1530" spans="1:5" x14ac:dyDescent="0.25">
      <c r="A1530">
        <v>91093</v>
      </c>
      <c r="B1530" t="str">
        <f t="shared" si="23"/>
        <v>91093U</v>
      </c>
      <c r="C1530" t="s">
        <v>1926</v>
      </c>
      <c r="D1530" t="s">
        <v>72</v>
      </c>
      <c r="E1530">
        <v>207.17</v>
      </c>
    </row>
    <row r="1531" spans="1:5" x14ac:dyDescent="0.25">
      <c r="A1531">
        <v>91094</v>
      </c>
      <c r="B1531" t="str">
        <f t="shared" si="23"/>
        <v>91094U</v>
      </c>
      <c r="C1531" t="s">
        <v>1927</v>
      </c>
      <c r="D1531" t="s">
        <v>72</v>
      </c>
      <c r="E1531">
        <v>140.71</v>
      </c>
    </row>
    <row r="1532" spans="1:5" x14ac:dyDescent="0.25">
      <c r="A1532">
        <v>91095</v>
      </c>
      <c r="B1532" t="str">
        <f t="shared" si="23"/>
        <v>91095U</v>
      </c>
      <c r="C1532" t="s">
        <v>1928</v>
      </c>
      <c r="D1532" t="s">
        <v>72</v>
      </c>
      <c r="E1532">
        <v>164.65</v>
      </c>
    </row>
    <row r="1533" spans="1:5" x14ac:dyDescent="0.25">
      <c r="A1533">
        <v>91096</v>
      </c>
      <c r="B1533" t="str">
        <f t="shared" si="23"/>
        <v>91096U</v>
      </c>
      <c r="C1533" t="s">
        <v>1929</v>
      </c>
      <c r="D1533" t="s">
        <v>72</v>
      </c>
      <c r="E1533">
        <v>143.66</v>
      </c>
    </row>
    <row r="1534" spans="1:5" x14ac:dyDescent="0.25">
      <c r="A1534">
        <v>91097</v>
      </c>
      <c r="B1534" t="str">
        <f t="shared" si="23"/>
        <v>91097U</v>
      </c>
      <c r="C1534" t="s">
        <v>1930</v>
      </c>
      <c r="D1534" t="s">
        <v>72</v>
      </c>
      <c r="E1534">
        <v>167.43</v>
      </c>
    </row>
    <row r="1535" spans="1:5" x14ac:dyDescent="0.25">
      <c r="A1535">
        <v>91098</v>
      </c>
      <c r="B1535" t="str">
        <f t="shared" si="23"/>
        <v>91098U</v>
      </c>
      <c r="C1535" t="s">
        <v>1931</v>
      </c>
      <c r="D1535" t="s">
        <v>72</v>
      </c>
      <c r="E1535">
        <v>155.43</v>
      </c>
    </row>
    <row r="1536" spans="1:5" x14ac:dyDescent="0.25">
      <c r="A1536">
        <v>91099</v>
      </c>
      <c r="B1536" t="str">
        <f t="shared" si="23"/>
        <v>91099U</v>
      </c>
      <c r="C1536" t="s">
        <v>1932</v>
      </c>
      <c r="D1536" t="s">
        <v>72</v>
      </c>
      <c r="E1536">
        <v>180.7</v>
      </c>
    </row>
    <row r="1537" spans="1:5" x14ac:dyDescent="0.25">
      <c r="A1537">
        <v>91100</v>
      </c>
      <c r="B1537" t="str">
        <f t="shared" si="23"/>
        <v>91100U</v>
      </c>
      <c r="C1537" t="s">
        <v>1933</v>
      </c>
      <c r="D1537" t="s">
        <v>72</v>
      </c>
      <c r="E1537">
        <v>163.33000000000001</v>
      </c>
    </row>
    <row r="1538" spans="1:5" x14ac:dyDescent="0.25">
      <c r="A1538">
        <v>91101</v>
      </c>
      <c r="B1538" t="str">
        <f t="shared" si="23"/>
        <v>91101U</v>
      </c>
      <c r="C1538" t="s">
        <v>1934</v>
      </c>
      <c r="D1538" t="s">
        <v>72</v>
      </c>
      <c r="E1538">
        <v>188.46</v>
      </c>
    </row>
    <row r="1539" spans="1:5" x14ac:dyDescent="0.25">
      <c r="A1539">
        <v>93952</v>
      </c>
      <c r="B1539" t="str">
        <f t="shared" si="23"/>
        <v>93952U</v>
      </c>
      <c r="C1539" t="s">
        <v>1935</v>
      </c>
      <c r="D1539" t="s">
        <v>98</v>
      </c>
      <c r="E1539">
        <v>222.44</v>
      </c>
    </row>
    <row r="1540" spans="1:5" x14ac:dyDescent="0.25">
      <c r="A1540">
        <v>93953</v>
      </c>
      <c r="B1540" t="str">
        <f t="shared" si="23"/>
        <v>93953U</v>
      </c>
      <c r="C1540" t="s">
        <v>1936</v>
      </c>
      <c r="D1540" t="s">
        <v>98</v>
      </c>
      <c r="E1540">
        <v>207.25</v>
      </c>
    </row>
    <row r="1541" spans="1:5" x14ac:dyDescent="0.25">
      <c r="A1541">
        <v>93954</v>
      </c>
      <c r="B1541" t="str">
        <f t="shared" si="23"/>
        <v>93954U</v>
      </c>
      <c r="C1541" t="s">
        <v>1937</v>
      </c>
      <c r="D1541" t="s">
        <v>98</v>
      </c>
      <c r="E1541">
        <v>198.08</v>
      </c>
    </row>
    <row r="1542" spans="1:5" x14ac:dyDescent="0.25">
      <c r="A1542">
        <v>93955</v>
      </c>
      <c r="B1542" t="str">
        <f t="shared" si="23"/>
        <v>93955U</v>
      </c>
      <c r="C1542" t="s">
        <v>1938</v>
      </c>
      <c r="D1542" t="s">
        <v>98</v>
      </c>
      <c r="E1542">
        <v>191.55</v>
      </c>
    </row>
    <row r="1543" spans="1:5" x14ac:dyDescent="0.25">
      <c r="A1543">
        <v>93956</v>
      </c>
      <c r="B1543" t="str">
        <f t="shared" si="23"/>
        <v>93956U</v>
      </c>
      <c r="C1543" t="s">
        <v>1939</v>
      </c>
      <c r="D1543" t="s">
        <v>98</v>
      </c>
      <c r="E1543">
        <v>186.37</v>
      </c>
    </row>
    <row r="1544" spans="1:5" x14ac:dyDescent="0.25">
      <c r="A1544">
        <v>93957</v>
      </c>
      <c r="B1544" t="str">
        <f t="shared" ref="B1544:B1607" si="24">A1544&amp;"U"</f>
        <v>93957U</v>
      </c>
      <c r="C1544" t="s">
        <v>1940</v>
      </c>
      <c r="D1544" t="s">
        <v>98</v>
      </c>
      <c r="E1544">
        <v>237.81</v>
      </c>
    </row>
    <row r="1545" spans="1:5" x14ac:dyDescent="0.25">
      <c r="A1545">
        <v>93958</v>
      </c>
      <c r="B1545" t="str">
        <f t="shared" si="24"/>
        <v>93958U</v>
      </c>
      <c r="C1545" t="s">
        <v>1941</v>
      </c>
      <c r="D1545" t="s">
        <v>98</v>
      </c>
      <c r="E1545">
        <v>221.73</v>
      </c>
    </row>
    <row r="1546" spans="1:5" x14ac:dyDescent="0.25">
      <c r="A1546">
        <v>93959</v>
      </c>
      <c r="B1546" t="str">
        <f t="shared" si="24"/>
        <v>93959U</v>
      </c>
      <c r="C1546" t="s">
        <v>1942</v>
      </c>
      <c r="D1546" t="s">
        <v>98</v>
      </c>
      <c r="E1546">
        <v>212.11</v>
      </c>
    </row>
    <row r="1547" spans="1:5" x14ac:dyDescent="0.25">
      <c r="A1547">
        <v>93960</v>
      </c>
      <c r="B1547" t="str">
        <f t="shared" si="24"/>
        <v>93960U</v>
      </c>
      <c r="C1547" t="s">
        <v>1943</v>
      </c>
      <c r="D1547" t="s">
        <v>98</v>
      </c>
      <c r="E1547">
        <v>205.29</v>
      </c>
    </row>
    <row r="1548" spans="1:5" x14ac:dyDescent="0.25">
      <c r="A1548">
        <v>93961</v>
      </c>
      <c r="B1548" t="str">
        <f t="shared" si="24"/>
        <v>93961U</v>
      </c>
      <c r="C1548" t="s">
        <v>1944</v>
      </c>
      <c r="D1548" t="s">
        <v>98</v>
      </c>
      <c r="E1548">
        <v>199.93</v>
      </c>
    </row>
    <row r="1549" spans="1:5" x14ac:dyDescent="0.25">
      <c r="A1549">
        <v>93962</v>
      </c>
      <c r="B1549" t="str">
        <f t="shared" si="24"/>
        <v>93962U</v>
      </c>
      <c r="C1549" t="s">
        <v>1945</v>
      </c>
      <c r="D1549" t="s">
        <v>98</v>
      </c>
      <c r="E1549">
        <v>209.76</v>
      </c>
    </row>
    <row r="1550" spans="1:5" x14ac:dyDescent="0.25">
      <c r="A1550">
        <v>93963</v>
      </c>
      <c r="B1550" t="str">
        <f t="shared" si="24"/>
        <v>93963U</v>
      </c>
      <c r="C1550" t="s">
        <v>1946</v>
      </c>
      <c r="D1550" t="s">
        <v>98</v>
      </c>
      <c r="E1550">
        <v>194.62</v>
      </c>
    </row>
    <row r="1551" spans="1:5" x14ac:dyDescent="0.25">
      <c r="A1551">
        <v>93964</v>
      </c>
      <c r="B1551" t="str">
        <f t="shared" si="24"/>
        <v>93964U</v>
      </c>
      <c r="C1551" t="s">
        <v>1947</v>
      </c>
      <c r="D1551" t="s">
        <v>98</v>
      </c>
      <c r="E1551">
        <v>185.49</v>
      </c>
    </row>
    <row r="1552" spans="1:5" x14ac:dyDescent="0.25">
      <c r="A1552">
        <v>93965</v>
      </c>
      <c r="B1552" t="str">
        <f t="shared" si="24"/>
        <v>93965U</v>
      </c>
      <c r="C1552" t="s">
        <v>1948</v>
      </c>
      <c r="D1552" t="s">
        <v>98</v>
      </c>
      <c r="E1552">
        <v>176.63</v>
      </c>
    </row>
    <row r="1553" spans="1:5" x14ac:dyDescent="0.25">
      <c r="A1553">
        <v>93966</v>
      </c>
      <c r="B1553" t="str">
        <f t="shared" si="24"/>
        <v>93966U</v>
      </c>
      <c r="C1553" t="s">
        <v>1949</v>
      </c>
      <c r="D1553" t="s">
        <v>98</v>
      </c>
      <c r="E1553">
        <v>173.84</v>
      </c>
    </row>
    <row r="1554" spans="1:5" x14ac:dyDescent="0.25">
      <c r="A1554">
        <v>93967</v>
      </c>
      <c r="B1554" t="str">
        <f t="shared" si="24"/>
        <v>93967U</v>
      </c>
      <c r="C1554" t="s">
        <v>1950</v>
      </c>
      <c r="D1554" t="s">
        <v>98</v>
      </c>
      <c r="E1554">
        <v>225.16</v>
      </c>
    </row>
    <row r="1555" spans="1:5" x14ac:dyDescent="0.25">
      <c r="A1555">
        <v>93968</v>
      </c>
      <c r="B1555" t="str">
        <f t="shared" si="24"/>
        <v>93968U</v>
      </c>
      <c r="C1555" t="s">
        <v>1951</v>
      </c>
      <c r="D1555" t="s">
        <v>98</v>
      </c>
      <c r="E1555">
        <v>209.1</v>
      </c>
    </row>
    <row r="1556" spans="1:5" x14ac:dyDescent="0.25">
      <c r="A1556">
        <v>93969</v>
      </c>
      <c r="B1556" t="str">
        <f t="shared" si="24"/>
        <v>93969U</v>
      </c>
      <c r="C1556" t="s">
        <v>1952</v>
      </c>
      <c r="D1556" t="s">
        <v>98</v>
      </c>
      <c r="E1556">
        <v>199.53</v>
      </c>
    </row>
    <row r="1557" spans="1:5" x14ac:dyDescent="0.25">
      <c r="A1557">
        <v>93970</v>
      </c>
      <c r="B1557" t="str">
        <f t="shared" si="24"/>
        <v>93970U</v>
      </c>
      <c r="C1557" t="s">
        <v>1953</v>
      </c>
      <c r="D1557" t="s">
        <v>98</v>
      </c>
      <c r="E1557">
        <v>192.76</v>
      </c>
    </row>
    <row r="1558" spans="1:5" x14ac:dyDescent="0.25">
      <c r="A1558">
        <v>93971</v>
      </c>
      <c r="B1558" t="str">
        <f t="shared" si="24"/>
        <v>93971U</v>
      </c>
      <c r="C1558" t="s">
        <v>1954</v>
      </c>
      <c r="D1558" t="s">
        <v>98</v>
      </c>
      <c r="E1558">
        <v>181.48</v>
      </c>
    </row>
    <row r="1559" spans="1:5" x14ac:dyDescent="0.25">
      <c r="A1559">
        <v>95108</v>
      </c>
      <c r="B1559" t="str">
        <f t="shared" si="24"/>
        <v>95108U</v>
      </c>
      <c r="C1559" t="s">
        <v>1955</v>
      </c>
      <c r="D1559" t="s">
        <v>28</v>
      </c>
      <c r="E1559">
        <v>27.9</v>
      </c>
    </row>
    <row r="1560" spans="1:5" x14ac:dyDescent="0.25">
      <c r="A1560">
        <v>100332</v>
      </c>
      <c r="B1560" t="str">
        <f t="shared" si="24"/>
        <v>100332U</v>
      </c>
      <c r="C1560" t="s">
        <v>1956</v>
      </c>
      <c r="D1560" t="s">
        <v>72</v>
      </c>
      <c r="E1560">
        <v>988.81</v>
      </c>
    </row>
    <row r="1561" spans="1:5" x14ac:dyDescent="0.25">
      <c r="A1561">
        <v>100333</v>
      </c>
      <c r="B1561" t="str">
        <f t="shared" si="24"/>
        <v>100333U</v>
      </c>
      <c r="C1561" t="s">
        <v>1957</v>
      </c>
      <c r="D1561" t="s">
        <v>72</v>
      </c>
      <c r="E1561">
        <v>593.05999999999995</v>
      </c>
    </row>
    <row r="1562" spans="1:5" x14ac:dyDescent="0.25">
      <c r="A1562">
        <v>100334</v>
      </c>
      <c r="B1562" t="str">
        <f t="shared" si="24"/>
        <v>100334U</v>
      </c>
      <c r="C1562" t="s">
        <v>1958</v>
      </c>
      <c r="D1562" t="s">
        <v>72</v>
      </c>
      <c r="E1562">
        <v>774.92</v>
      </c>
    </row>
    <row r="1563" spans="1:5" x14ac:dyDescent="0.25">
      <c r="A1563">
        <v>100335</v>
      </c>
      <c r="B1563" t="str">
        <f t="shared" si="24"/>
        <v>100335U</v>
      </c>
      <c r="C1563" t="s">
        <v>1959</v>
      </c>
      <c r="D1563" t="s">
        <v>72</v>
      </c>
      <c r="E1563">
        <v>478.11</v>
      </c>
    </row>
    <row r="1564" spans="1:5" x14ac:dyDescent="0.25">
      <c r="A1564">
        <v>100341</v>
      </c>
      <c r="B1564" t="str">
        <f t="shared" si="24"/>
        <v>100341U</v>
      </c>
      <c r="C1564" t="s">
        <v>1960</v>
      </c>
      <c r="D1564" t="s">
        <v>72</v>
      </c>
      <c r="E1564">
        <v>33.19</v>
      </c>
    </row>
    <row r="1565" spans="1:5" x14ac:dyDescent="0.25">
      <c r="A1565">
        <v>100342</v>
      </c>
      <c r="B1565" t="str">
        <f t="shared" si="24"/>
        <v>100342U</v>
      </c>
      <c r="C1565" t="s">
        <v>1961</v>
      </c>
      <c r="D1565" t="s">
        <v>95</v>
      </c>
      <c r="E1565">
        <v>16.010000000000002</v>
      </c>
    </row>
    <row r="1566" spans="1:5" x14ac:dyDescent="0.25">
      <c r="A1566">
        <v>100343</v>
      </c>
      <c r="B1566" t="str">
        <f t="shared" si="24"/>
        <v>100343U</v>
      </c>
      <c r="C1566" t="s">
        <v>1962</v>
      </c>
      <c r="D1566" t="s">
        <v>95</v>
      </c>
      <c r="E1566">
        <v>15.34</v>
      </c>
    </row>
    <row r="1567" spans="1:5" x14ac:dyDescent="0.25">
      <c r="A1567">
        <v>100344</v>
      </c>
      <c r="B1567" t="str">
        <f t="shared" si="24"/>
        <v>100344U</v>
      </c>
      <c r="C1567" t="s">
        <v>1963</v>
      </c>
      <c r="D1567" t="s">
        <v>95</v>
      </c>
      <c r="E1567">
        <v>13.87</v>
      </c>
    </row>
    <row r="1568" spans="1:5" x14ac:dyDescent="0.25">
      <c r="A1568">
        <v>100345</v>
      </c>
      <c r="B1568" t="str">
        <f t="shared" si="24"/>
        <v>100345U</v>
      </c>
      <c r="C1568" t="s">
        <v>1964</v>
      </c>
      <c r="D1568" t="s">
        <v>95</v>
      </c>
      <c r="E1568">
        <v>11.82</v>
      </c>
    </row>
    <row r="1569" spans="1:5" x14ac:dyDescent="0.25">
      <c r="A1569">
        <v>100346</v>
      </c>
      <c r="B1569" t="str">
        <f t="shared" si="24"/>
        <v>100346U</v>
      </c>
      <c r="C1569" t="s">
        <v>1965</v>
      </c>
      <c r="D1569" t="s">
        <v>95</v>
      </c>
      <c r="E1569">
        <v>11.32</v>
      </c>
    </row>
    <row r="1570" spans="1:5" x14ac:dyDescent="0.25">
      <c r="A1570">
        <v>100347</v>
      </c>
      <c r="B1570" t="str">
        <f t="shared" si="24"/>
        <v>100347U</v>
      </c>
      <c r="C1570" t="s">
        <v>1966</v>
      </c>
      <c r="D1570" t="s">
        <v>95</v>
      </c>
      <c r="E1570">
        <v>12.82</v>
      </c>
    </row>
    <row r="1571" spans="1:5" x14ac:dyDescent="0.25">
      <c r="A1571">
        <v>100348</v>
      </c>
      <c r="B1571" t="str">
        <f t="shared" si="24"/>
        <v>100348U</v>
      </c>
      <c r="C1571" t="s">
        <v>1967</v>
      </c>
      <c r="D1571" t="s">
        <v>95</v>
      </c>
      <c r="E1571">
        <v>12.59</v>
      </c>
    </row>
    <row r="1572" spans="1:5" x14ac:dyDescent="0.25">
      <c r="A1572">
        <v>100349</v>
      </c>
      <c r="B1572" t="str">
        <f t="shared" si="24"/>
        <v>100349U</v>
      </c>
      <c r="C1572" t="s">
        <v>1968</v>
      </c>
      <c r="D1572" t="s">
        <v>80</v>
      </c>
      <c r="E1572">
        <v>760.33</v>
      </c>
    </row>
    <row r="1573" spans="1:5" x14ac:dyDescent="0.25">
      <c r="A1573">
        <v>102989</v>
      </c>
      <c r="B1573" t="str">
        <f t="shared" si="24"/>
        <v>102989U</v>
      </c>
      <c r="C1573" t="s">
        <v>1969</v>
      </c>
      <c r="D1573" t="s">
        <v>98</v>
      </c>
      <c r="E1573">
        <v>34.299999999999997</v>
      </c>
    </row>
    <row r="1574" spans="1:5" x14ac:dyDescent="0.25">
      <c r="A1574">
        <v>102990</v>
      </c>
      <c r="B1574" t="str">
        <f t="shared" si="24"/>
        <v>102990U</v>
      </c>
      <c r="C1574" t="s">
        <v>1970</v>
      </c>
      <c r="D1574" t="s">
        <v>98</v>
      </c>
      <c r="E1574">
        <v>41.73</v>
      </c>
    </row>
    <row r="1575" spans="1:5" x14ac:dyDescent="0.25">
      <c r="A1575">
        <v>102991</v>
      </c>
      <c r="B1575" t="str">
        <f t="shared" si="24"/>
        <v>102991U</v>
      </c>
      <c r="C1575" t="s">
        <v>1971</v>
      </c>
      <c r="D1575" t="s">
        <v>98</v>
      </c>
      <c r="E1575">
        <v>54.1</v>
      </c>
    </row>
    <row r="1576" spans="1:5" x14ac:dyDescent="0.25">
      <c r="A1576">
        <v>102992</v>
      </c>
      <c r="B1576" t="str">
        <f t="shared" si="24"/>
        <v>102992U</v>
      </c>
      <c r="C1576" t="s">
        <v>1972</v>
      </c>
      <c r="D1576" t="s">
        <v>98</v>
      </c>
      <c r="E1576">
        <v>80.25</v>
      </c>
    </row>
    <row r="1577" spans="1:5" x14ac:dyDescent="0.25">
      <c r="A1577">
        <v>102993</v>
      </c>
      <c r="B1577" t="str">
        <f t="shared" si="24"/>
        <v>102993U</v>
      </c>
      <c r="C1577" t="s">
        <v>1973</v>
      </c>
      <c r="D1577" t="s">
        <v>98</v>
      </c>
      <c r="E1577">
        <v>104.41</v>
      </c>
    </row>
    <row r="1578" spans="1:5" x14ac:dyDescent="0.25">
      <c r="A1578">
        <v>102994</v>
      </c>
      <c r="B1578" t="str">
        <f t="shared" si="24"/>
        <v>102994U</v>
      </c>
      <c r="C1578" t="s">
        <v>1974</v>
      </c>
      <c r="D1578" t="s">
        <v>98</v>
      </c>
      <c r="E1578">
        <v>179.6</v>
      </c>
    </row>
    <row r="1579" spans="1:5" x14ac:dyDescent="0.25">
      <c r="A1579">
        <v>102995</v>
      </c>
      <c r="B1579" t="str">
        <f t="shared" si="24"/>
        <v>102995U</v>
      </c>
      <c r="C1579" t="s">
        <v>1975</v>
      </c>
      <c r="D1579" t="s">
        <v>98</v>
      </c>
      <c r="E1579">
        <v>49.59</v>
      </c>
    </row>
    <row r="1580" spans="1:5" x14ac:dyDescent="0.25">
      <c r="A1580">
        <v>102996</v>
      </c>
      <c r="B1580" t="str">
        <f t="shared" si="24"/>
        <v>102996U</v>
      </c>
      <c r="C1580" t="s">
        <v>1976</v>
      </c>
      <c r="D1580" t="s">
        <v>98</v>
      </c>
      <c r="E1580">
        <v>70.239999999999995</v>
      </c>
    </row>
    <row r="1581" spans="1:5" x14ac:dyDescent="0.25">
      <c r="A1581">
        <v>102997</v>
      </c>
      <c r="B1581" t="str">
        <f t="shared" si="24"/>
        <v>102997U</v>
      </c>
      <c r="C1581" t="s">
        <v>1977</v>
      </c>
      <c r="D1581" t="s">
        <v>98</v>
      </c>
      <c r="E1581">
        <v>94.41</v>
      </c>
    </row>
    <row r="1582" spans="1:5" x14ac:dyDescent="0.25">
      <c r="A1582">
        <v>102998</v>
      </c>
      <c r="B1582" t="str">
        <f t="shared" si="24"/>
        <v>102998U</v>
      </c>
      <c r="C1582" t="s">
        <v>1978</v>
      </c>
      <c r="D1582" t="s">
        <v>98</v>
      </c>
      <c r="E1582">
        <v>89.96</v>
      </c>
    </row>
    <row r="1583" spans="1:5" x14ac:dyDescent="0.25">
      <c r="A1583">
        <v>102999</v>
      </c>
      <c r="B1583" t="str">
        <f t="shared" si="24"/>
        <v>102999U</v>
      </c>
      <c r="C1583" t="s">
        <v>1979</v>
      </c>
      <c r="D1583" t="s">
        <v>98</v>
      </c>
      <c r="E1583">
        <v>113.9</v>
      </c>
    </row>
    <row r="1584" spans="1:5" x14ac:dyDescent="0.25">
      <c r="A1584">
        <v>103000</v>
      </c>
      <c r="B1584" t="str">
        <f t="shared" si="24"/>
        <v>103000U</v>
      </c>
      <c r="C1584" t="s">
        <v>1980</v>
      </c>
      <c r="D1584" t="s">
        <v>98</v>
      </c>
      <c r="E1584">
        <v>114.38</v>
      </c>
    </row>
    <row r="1585" spans="1:5" x14ac:dyDescent="0.25">
      <c r="A1585">
        <v>103001</v>
      </c>
      <c r="B1585" t="str">
        <f t="shared" si="24"/>
        <v>103001U</v>
      </c>
      <c r="C1585" t="s">
        <v>1981</v>
      </c>
      <c r="D1585" t="s">
        <v>28</v>
      </c>
      <c r="E1585">
        <v>240.89</v>
      </c>
    </row>
    <row r="1586" spans="1:5" x14ac:dyDescent="0.25">
      <c r="A1586">
        <v>103002</v>
      </c>
      <c r="B1586" t="str">
        <f t="shared" si="24"/>
        <v>103002U</v>
      </c>
      <c r="C1586" t="s">
        <v>1982</v>
      </c>
      <c r="D1586" t="s">
        <v>28</v>
      </c>
      <c r="E1586">
        <v>301.25</v>
      </c>
    </row>
    <row r="1587" spans="1:5" x14ac:dyDescent="0.25">
      <c r="A1587">
        <v>103003</v>
      </c>
      <c r="B1587" t="str">
        <f t="shared" si="24"/>
        <v>103003U</v>
      </c>
      <c r="C1587" t="s">
        <v>1983</v>
      </c>
      <c r="D1587" t="s">
        <v>28</v>
      </c>
      <c r="E1587">
        <v>422</v>
      </c>
    </row>
    <row r="1588" spans="1:5" x14ac:dyDescent="0.25">
      <c r="A1588">
        <v>103005</v>
      </c>
      <c r="B1588" t="str">
        <f t="shared" si="24"/>
        <v>103005U</v>
      </c>
      <c r="C1588" t="s">
        <v>1984</v>
      </c>
      <c r="D1588" t="s">
        <v>28</v>
      </c>
      <c r="E1588">
        <v>592.12</v>
      </c>
    </row>
    <row r="1589" spans="1:5" x14ac:dyDescent="0.25">
      <c r="A1589">
        <v>103006</v>
      </c>
      <c r="B1589" t="str">
        <f t="shared" si="24"/>
        <v>103006U</v>
      </c>
      <c r="C1589" t="s">
        <v>1985</v>
      </c>
      <c r="D1589" t="s">
        <v>28</v>
      </c>
      <c r="E1589">
        <v>809.45</v>
      </c>
    </row>
    <row r="1590" spans="1:5" x14ac:dyDescent="0.25">
      <c r="A1590">
        <v>103007</v>
      </c>
      <c r="B1590" t="str">
        <f t="shared" si="24"/>
        <v>103007U</v>
      </c>
      <c r="C1590" t="s">
        <v>1986</v>
      </c>
      <c r="D1590" t="s">
        <v>28</v>
      </c>
      <c r="E1590">
        <v>1075.48</v>
      </c>
    </row>
    <row r="1591" spans="1:5" x14ac:dyDescent="0.25">
      <c r="A1591">
        <v>97933</v>
      </c>
      <c r="B1591" t="str">
        <f t="shared" si="24"/>
        <v>97933U</v>
      </c>
      <c r="C1591" t="s">
        <v>1987</v>
      </c>
      <c r="D1591" t="s">
        <v>28</v>
      </c>
      <c r="E1591">
        <v>709.68</v>
      </c>
    </row>
    <row r="1592" spans="1:5" x14ac:dyDescent="0.25">
      <c r="A1592">
        <v>97934</v>
      </c>
      <c r="B1592" t="str">
        <f t="shared" si="24"/>
        <v>97934U</v>
      </c>
      <c r="C1592" t="s">
        <v>11976</v>
      </c>
      <c r="D1592" t="s">
        <v>28</v>
      </c>
      <c r="E1592">
        <v>1962.17</v>
      </c>
    </row>
    <row r="1593" spans="1:5" x14ac:dyDescent="0.25">
      <c r="A1593">
        <v>97935</v>
      </c>
      <c r="B1593" t="str">
        <f t="shared" si="24"/>
        <v>97935U</v>
      </c>
      <c r="C1593" t="s">
        <v>1988</v>
      </c>
      <c r="D1593" t="s">
        <v>28</v>
      </c>
      <c r="E1593">
        <v>662.23</v>
      </c>
    </row>
    <row r="1594" spans="1:5" x14ac:dyDescent="0.25">
      <c r="A1594">
        <v>97936</v>
      </c>
      <c r="B1594" t="str">
        <f t="shared" si="24"/>
        <v>97936U</v>
      </c>
      <c r="C1594" t="s">
        <v>1989</v>
      </c>
      <c r="D1594" t="s">
        <v>28</v>
      </c>
      <c r="E1594">
        <v>1892.38</v>
      </c>
    </row>
    <row r="1595" spans="1:5" x14ac:dyDescent="0.25">
      <c r="A1595">
        <v>97947</v>
      </c>
      <c r="B1595" t="str">
        <f t="shared" si="24"/>
        <v>97947U</v>
      </c>
      <c r="C1595" t="s">
        <v>1990</v>
      </c>
      <c r="D1595" t="s">
        <v>28</v>
      </c>
      <c r="E1595">
        <v>1595.51</v>
      </c>
    </row>
    <row r="1596" spans="1:5" x14ac:dyDescent="0.25">
      <c r="A1596">
        <v>97948</v>
      </c>
      <c r="B1596" t="str">
        <f t="shared" si="24"/>
        <v>97948U</v>
      </c>
      <c r="C1596" t="s">
        <v>1991</v>
      </c>
      <c r="D1596" t="s">
        <v>28</v>
      </c>
      <c r="E1596">
        <v>2901.63</v>
      </c>
    </row>
    <row r="1597" spans="1:5" x14ac:dyDescent="0.25">
      <c r="A1597">
        <v>97949</v>
      </c>
      <c r="B1597" t="str">
        <f t="shared" si="24"/>
        <v>97949U</v>
      </c>
      <c r="C1597" t="s">
        <v>1992</v>
      </c>
      <c r="D1597" t="s">
        <v>28</v>
      </c>
      <c r="E1597">
        <v>1743.98</v>
      </c>
    </row>
    <row r="1598" spans="1:5" x14ac:dyDescent="0.25">
      <c r="A1598">
        <v>97950</v>
      </c>
      <c r="B1598" t="str">
        <f t="shared" si="24"/>
        <v>97950U</v>
      </c>
      <c r="C1598" t="s">
        <v>1993</v>
      </c>
      <c r="D1598" t="s">
        <v>28</v>
      </c>
      <c r="E1598">
        <v>3050.44</v>
      </c>
    </row>
    <row r="1599" spans="1:5" x14ac:dyDescent="0.25">
      <c r="A1599">
        <v>97951</v>
      </c>
      <c r="B1599" t="str">
        <f t="shared" si="24"/>
        <v>97951U</v>
      </c>
      <c r="C1599" t="s">
        <v>1994</v>
      </c>
      <c r="D1599" t="s">
        <v>28</v>
      </c>
      <c r="E1599">
        <v>2641.01</v>
      </c>
    </row>
    <row r="1600" spans="1:5" x14ac:dyDescent="0.25">
      <c r="A1600">
        <v>97952</v>
      </c>
      <c r="B1600" t="str">
        <f t="shared" si="24"/>
        <v>97952U</v>
      </c>
      <c r="C1600" t="s">
        <v>1995</v>
      </c>
      <c r="D1600" t="s">
        <v>28</v>
      </c>
      <c r="E1600">
        <v>4496.1099999999997</v>
      </c>
    </row>
    <row r="1601" spans="1:5" x14ac:dyDescent="0.25">
      <c r="A1601">
        <v>97953</v>
      </c>
      <c r="B1601" t="str">
        <f t="shared" si="24"/>
        <v>97953U</v>
      </c>
      <c r="C1601" t="s">
        <v>1996</v>
      </c>
      <c r="D1601" t="s">
        <v>28</v>
      </c>
      <c r="E1601">
        <v>1133.43</v>
      </c>
    </row>
    <row r="1602" spans="1:5" x14ac:dyDescent="0.25">
      <c r="A1602">
        <v>97955</v>
      </c>
      <c r="B1602" t="str">
        <f t="shared" si="24"/>
        <v>97955U</v>
      </c>
      <c r="C1602" t="s">
        <v>1997</v>
      </c>
      <c r="D1602" t="s">
        <v>28</v>
      </c>
      <c r="E1602">
        <v>2508.17</v>
      </c>
    </row>
    <row r="1603" spans="1:5" x14ac:dyDescent="0.25">
      <c r="A1603">
        <v>97956</v>
      </c>
      <c r="B1603" t="str">
        <f t="shared" si="24"/>
        <v>97956U</v>
      </c>
      <c r="C1603" t="s">
        <v>1998</v>
      </c>
      <c r="D1603" t="s">
        <v>28</v>
      </c>
      <c r="E1603">
        <v>1365.69</v>
      </c>
    </row>
    <row r="1604" spans="1:5" x14ac:dyDescent="0.25">
      <c r="A1604">
        <v>97957</v>
      </c>
      <c r="B1604" t="str">
        <f t="shared" si="24"/>
        <v>97957U</v>
      </c>
      <c r="C1604" t="s">
        <v>1999</v>
      </c>
      <c r="D1604" t="s">
        <v>28</v>
      </c>
      <c r="E1604">
        <v>2436.2800000000002</v>
      </c>
    </row>
    <row r="1605" spans="1:5" x14ac:dyDescent="0.25">
      <c r="A1605">
        <v>97961</v>
      </c>
      <c r="B1605" t="str">
        <f t="shared" si="24"/>
        <v>97961U</v>
      </c>
      <c r="C1605" t="s">
        <v>2000</v>
      </c>
      <c r="D1605" t="s">
        <v>28</v>
      </c>
      <c r="E1605">
        <v>2086.2600000000002</v>
      </c>
    </row>
    <row r="1606" spans="1:5" x14ac:dyDescent="0.25">
      <c r="A1606">
        <v>97973</v>
      </c>
      <c r="B1606" t="str">
        <f t="shared" si="24"/>
        <v>97973U</v>
      </c>
      <c r="C1606" t="s">
        <v>2001</v>
      </c>
      <c r="D1606" t="s">
        <v>28</v>
      </c>
      <c r="E1606">
        <v>3900.52</v>
      </c>
    </row>
    <row r="1607" spans="1:5" x14ac:dyDescent="0.25">
      <c r="A1607">
        <v>97974</v>
      </c>
      <c r="B1607" t="str">
        <f t="shared" si="24"/>
        <v>97974U</v>
      </c>
      <c r="C1607" t="s">
        <v>11977</v>
      </c>
      <c r="D1607" t="s">
        <v>28</v>
      </c>
      <c r="E1607">
        <v>381.05</v>
      </c>
    </row>
    <row r="1608" spans="1:5" x14ac:dyDescent="0.25">
      <c r="A1608">
        <v>97975</v>
      </c>
      <c r="B1608" t="str">
        <f t="shared" ref="B1608:B1671" si="25">A1608&amp;"U"</f>
        <v>97975U</v>
      </c>
      <c r="C1608" t="s">
        <v>11978</v>
      </c>
      <c r="D1608" t="s">
        <v>28</v>
      </c>
      <c r="E1608">
        <v>481.14</v>
      </c>
    </row>
    <row r="1609" spans="1:5" x14ac:dyDescent="0.25">
      <c r="A1609">
        <v>97976</v>
      </c>
      <c r="B1609" t="str">
        <f t="shared" si="25"/>
        <v>97976U</v>
      </c>
      <c r="C1609" t="s">
        <v>11979</v>
      </c>
      <c r="D1609" t="s">
        <v>28</v>
      </c>
      <c r="E1609">
        <v>1086.81</v>
      </c>
    </row>
    <row r="1610" spans="1:5" x14ac:dyDescent="0.25">
      <c r="A1610">
        <v>97977</v>
      </c>
      <c r="B1610" t="str">
        <f t="shared" si="25"/>
        <v>97977U</v>
      </c>
      <c r="C1610" t="s">
        <v>11980</v>
      </c>
      <c r="D1610" t="s">
        <v>28</v>
      </c>
      <c r="E1610">
        <v>1553.22</v>
      </c>
    </row>
    <row r="1611" spans="1:5" x14ac:dyDescent="0.25">
      <c r="A1611">
        <v>97978</v>
      </c>
      <c r="B1611" t="str">
        <f t="shared" si="25"/>
        <v>97978U</v>
      </c>
      <c r="C1611" t="s">
        <v>11981</v>
      </c>
      <c r="D1611" t="s">
        <v>28</v>
      </c>
      <c r="E1611">
        <v>776.44</v>
      </c>
    </row>
    <row r="1612" spans="1:5" x14ac:dyDescent="0.25">
      <c r="A1612">
        <v>97980</v>
      </c>
      <c r="B1612" t="str">
        <f t="shared" si="25"/>
        <v>97980U</v>
      </c>
      <c r="C1612" t="s">
        <v>11982</v>
      </c>
      <c r="D1612" t="s">
        <v>28</v>
      </c>
      <c r="E1612">
        <v>1988.67</v>
      </c>
    </row>
    <row r="1613" spans="1:5" x14ac:dyDescent="0.25">
      <c r="A1613">
        <v>97981</v>
      </c>
      <c r="B1613" t="str">
        <f t="shared" si="25"/>
        <v>97981U</v>
      </c>
      <c r="C1613" t="s">
        <v>2002</v>
      </c>
      <c r="D1613" t="s">
        <v>98</v>
      </c>
      <c r="E1613">
        <v>1147.8</v>
      </c>
    </row>
    <row r="1614" spans="1:5" x14ac:dyDescent="0.25">
      <c r="A1614">
        <v>97983</v>
      </c>
      <c r="B1614" t="str">
        <f t="shared" si="25"/>
        <v>97983U</v>
      </c>
      <c r="C1614" t="s">
        <v>2003</v>
      </c>
      <c r="D1614" t="s">
        <v>98</v>
      </c>
      <c r="E1614">
        <v>352.48</v>
      </c>
    </row>
    <row r="1615" spans="1:5" x14ac:dyDescent="0.25">
      <c r="A1615">
        <v>97985</v>
      </c>
      <c r="B1615" t="str">
        <f t="shared" si="25"/>
        <v>97985U</v>
      </c>
      <c r="C1615" t="s">
        <v>2004</v>
      </c>
      <c r="D1615" t="s">
        <v>98</v>
      </c>
      <c r="E1615">
        <v>1382.33</v>
      </c>
    </row>
    <row r="1616" spans="1:5" x14ac:dyDescent="0.25">
      <c r="A1616">
        <v>97987</v>
      </c>
      <c r="B1616" t="str">
        <f t="shared" si="25"/>
        <v>97987U</v>
      </c>
      <c r="C1616" t="s">
        <v>2005</v>
      </c>
      <c r="D1616" t="s">
        <v>98</v>
      </c>
      <c r="E1616">
        <v>465.57</v>
      </c>
    </row>
    <row r="1617" spans="1:5" x14ac:dyDescent="0.25">
      <c r="A1617">
        <v>97988</v>
      </c>
      <c r="B1617" t="str">
        <f t="shared" si="25"/>
        <v>97988U</v>
      </c>
      <c r="C1617" t="s">
        <v>11983</v>
      </c>
      <c r="D1617" t="s">
        <v>28</v>
      </c>
      <c r="E1617">
        <v>2924.31</v>
      </c>
    </row>
    <row r="1618" spans="1:5" x14ac:dyDescent="0.25">
      <c r="A1618">
        <v>97989</v>
      </c>
      <c r="B1618" t="str">
        <f t="shared" si="25"/>
        <v>97989U</v>
      </c>
      <c r="C1618" t="s">
        <v>2006</v>
      </c>
      <c r="D1618" t="s">
        <v>98</v>
      </c>
      <c r="E1618">
        <v>1616.79</v>
      </c>
    </row>
    <row r="1619" spans="1:5" x14ac:dyDescent="0.25">
      <c r="A1619">
        <v>97991</v>
      </c>
      <c r="B1619" t="str">
        <f t="shared" si="25"/>
        <v>97991U</v>
      </c>
      <c r="C1619" t="s">
        <v>2007</v>
      </c>
      <c r="D1619" t="s">
        <v>98</v>
      </c>
      <c r="E1619">
        <v>636.05999999999995</v>
      </c>
    </row>
    <row r="1620" spans="1:5" x14ac:dyDescent="0.25">
      <c r="A1620">
        <v>97992</v>
      </c>
      <c r="B1620" t="str">
        <f t="shared" si="25"/>
        <v>97992U</v>
      </c>
      <c r="C1620" t="s">
        <v>11984</v>
      </c>
      <c r="D1620" t="s">
        <v>28</v>
      </c>
      <c r="E1620">
        <v>3759.72</v>
      </c>
    </row>
    <row r="1621" spans="1:5" x14ac:dyDescent="0.25">
      <c r="A1621">
        <v>97993</v>
      </c>
      <c r="B1621" t="str">
        <f t="shared" si="25"/>
        <v>97993U</v>
      </c>
      <c r="C1621" t="s">
        <v>2008</v>
      </c>
      <c r="D1621" t="s">
        <v>98</v>
      </c>
      <c r="E1621">
        <v>1968.62</v>
      </c>
    </row>
    <row r="1622" spans="1:5" x14ac:dyDescent="0.25">
      <c r="A1622">
        <v>97994</v>
      </c>
      <c r="B1622" t="str">
        <f t="shared" si="25"/>
        <v>97994U</v>
      </c>
      <c r="C1622" t="s">
        <v>11985</v>
      </c>
      <c r="D1622" t="s">
        <v>28</v>
      </c>
      <c r="E1622">
        <v>2458.7399999999998</v>
      </c>
    </row>
    <row r="1623" spans="1:5" x14ac:dyDescent="0.25">
      <c r="A1623">
        <v>97995</v>
      </c>
      <c r="B1623" t="str">
        <f t="shared" si="25"/>
        <v>97995U</v>
      </c>
      <c r="C1623" t="s">
        <v>2009</v>
      </c>
      <c r="D1623" t="s">
        <v>98</v>
      </c>
      <c r="E1623">
        <v>1206.76</v>
      </c>
    </row>
    <row r="1624" spans="1:5" x14ac:dyDescent="0.25">
      <c r="A1624">
        <v>97996</v>
      </c>
      <c r="B1624" t="str">
        <f t="shared" si="25"/>
        <v>97996U</v>
      </c>
      <c r="C1624" t="s">
        <v>11986</v>
      </c>
      <c r="D1624" t="s">
        <v>28</v>
      </c>
      <c r="E1624">
        <v>3114.58</v>
      </c>
    </row>
    <row r="1625" spans="1:5" x14ac:dyDescent="0.25">
      <c r="A1625">
        <v>97997</v>
      </c>
      <c r="B1625" t="str">
        <f t="shared" si="25"/>
        <v>97997U</v>
      </c>
      <c r="C1625" t="s">
        <v>2010</v>
      </c>
      <c r="D1625" t="s">
        <v>98</v>
      </c>
      <c r="E1625">
        <v>1441.32</v>
      </c>
    </row>
    <row r="1626" spans="1:5" x14ac:dyDescent="0.25">
      <c r="A1626">
        <v>97999</v>
      </c>
      <c r="B1626" t="str">
        <f t="shared" si="25"/>
        <v>97999U</v>
      </c>
      <c r="C1626" t="s">
        <v>2011</v>
      </c>
      <c r="D1626" t="s">
        <v>98</v>
      </c>
      <c r="E1626">
        <v>1675.94</v>
      </c>
    </row>
    <row r="1627" spans="1:5" x14ac:dyDescent="0.25">
      <c r="A1627">
        <v>98001</v>
      </c>
      <c r="B1627" t="str">
        <f t="shared" si="25"/>
        <v>98001U</v>
      </c>
      <c r="C1627" t="s">
        <v>2012</v>
      </c>
      <c r="D1627" t="s">
        <v>98</v>
      </c>
      <c r="E1627">
        <v>1910.5</v>
      </c>
    </row>
    <row r="1628" spans="1:5" x14ac:dyDescent="0.25">
      <c r="A1628">
        <v>98002</v>
      </c>
      <c r="B1628" t="str">
        <f t="shared" si="25"/>
        <v>98002U</v>
      </c>
      <c r="C1628" t="s">
        <v>11987</v>
      </c>
      <c r="D1628" t="s">
        <v>28</v>
      </c>
      <c r="E1628">
        <v>5119.1899999999996</v>
      </c>
    </row>
    <row r="1629" spans="1:5" x14ac:dyDescent="0.25">
      <c r="A1629">
        <v>98003</v>
      </c>
      <c r="B1629" t="str">
        <f t="shared" si="25"/>
        <v>98003U</v>
      </c>
      <c r="C1629" t="s">
        <v>2013</v>
      </c>
      <c r="D1629" t="s">
        <v>98</v>
      </c>
      <c r="E1629">
        <v>2145.13</v>
      </c>
    </row>
    <row r="1630" spans="1:5" x14ac:dyDescent="0.25">
      <c r="A1630">
        <v>98005</v>
      </c>
      <c r="B1630" t="str">
        <f t="shared" si="25"/>
        <v>98005U</v>
      </c>
      <c r="C1630" t="s">
        <v>2014</v>
      </c>
      <c r="D1630" t="s">
        <v>98</v>
      </c>
      <c r="E1630">
        <v>2379.75</v>
      </c>
    </row>
    <row r="1631" spans="1:5" x14ac:dyDescent="0.25">
      <c r="A1631">
        <v>98006</v>
      </c>
      <c r="B1631" t="str">
        <f t="shared" si="25"/>
        <v>98006U</v>
      </c>
      <c r="C1631" t="s">
        <v>11988</v>
      </c>
      <c r="D1631" t="s">
        <v>28</v>
      </c>
      <c r="E1631">
        <v>6440.27</v>
      </c>
    </row>
    <row r="1632" spans="1:5" x14ac:dyDescent="0.25">
      <c r="A1632">
        <v>98007</v>
      </c>
      <c r="B1632" t="str">
        <f t="shared" si="25"/>
        <v>98007U</v>
      </c>
      <c r="C1632" t="s">
        <v>2015</v>
      </c>
      <c r="D1632" t="s">
        <v>98</v>
      </c>
      <c r="E1632">
        <v>2614.3200000000002</v>
      </c>
    </row>
    <row r="1633" spans="1:5" x14ac:dyDescent="0.25">
      <c r="A1633">
        <v>98008</v>
      </c>
      <c r="B1633" t="str">
        <f t="shared" si="25"/>
        <v>98008U</v>
      </c>
      <c r="C1633" t="s">
        <v>2016</v>
      </c>
      <c r="D1633" t="s">
        <v>28</v>
      </c>
      <c r="E1633">
        <v>3871.23</v>
      </c>
    </row>
    <row r="1634" spans="1:5" x14ac:dyDescent="0.25">
      <c r="A1634">
        <v>98009</v>
      </c>
      <c r="B1634" t="str">
        <f t="shared" si="25"/>
        <v>98009U</v>
      </c>
      <c r="C1634" t="s">
        <v>2017</v>
      </c>
      <c r="D1634" t="s">
        <v>98</v>
      </c>
      <c r="E1634">
        <v>1675.94</v>
      </c>
    </row>
    <row r="1635" spans="1:5" x14ac:dyDescent="0.25">
      <c r="A1635">
        <v>98010</v>
      </c>
      <c r="B1635" t="str">
        <f t="shared" si="25"/>
        <v>98010U</v>
      </c>
      <c r="C1635" t="s">
        <v>11989</v>
      </c>
      <c r="D1635" t="s">
        <v>28</v>
      </c>
      <c r="E1635">
        <v>4734.8900000000003</v>
      </c>
    </row>
    <row r="1636" spans="1:5" x14ac:dyDescent="0.25">
      <c r="A1636">
        <v>98011</v>
      </c>
      <c r="B1636" t="str">
        <f t="shared" si="25"/>
        <v>98011U</v>
      </c>
      <c r="C1636" t="s">
        <v>2018</v>
      </c>
      <c r="D1636" t="s">
        <v>98</v>
      </c>
      <c r="E1636">
        <v>1910.5</v>
      </c>
    </row>
    <row r="1637" spans="1:5" x14ac:dyDescent="0.25">
      <c r="A1637">
        <v>98012</v>
      </c>
      <c r="B1637" t="str">
        <f t="shared" si="25"/>
        <v>98012U</v>
      </c>
      <c r="C1637" t="s">
        <v>11990</v>
      </c>
      <c r="D1637" t="s">
        <v>28</v>
      </c>
      <c r="E1637">
        <v>5569.16</v>
      </c>
    </row>
    <row r="1638" spans="1:5" x14ac:dyDescent="0.25">
      <c r="A1638">
        <v>98013</v>
      </c>
      <c r="B1638" t="str">
        <f t="shared" si="25"/>
        <v>98013U</v>
      </c>
      <c r="C1638" t="s">
        <v>2019</v>
      </c>
      <c r="D1638" t="s">
        <v>98</v>
      </c>
      <c r="E1638">
        <v>2145.13</v>
      </c>
    </row>
    <row r="1639" spans="1:5" x14ac:dyDescent="0.25">
      <c r="A1639">
        <v>98014</v>
      </c>
      <c r="B1639" t="str">
        <f t="shared" si="25"/>
        <v>98014U</v>
      </c>
      <c r="C1639" t="s">
        <v>11991</v>
      </c>
      <c r="D1639" t="s">
        <v>28</v>
      </c>
      <c r="E1639">
        <v>6403.33</v>
      </c>
    </row>
    <row r="1640" spans="1:5" x14ac:dyDescent="0.25">
      <c r="A1640">
        <v>98015</v>
      </c>
      <c r="B1640" t="str">
        <f t="shared" si="25"/>
        <v>98015U</v>
      </c>
      <c r="C1640" t="s">
        <v>2020</v>
      </c>
      <c r="D1640" t="s">
        <v>98</v>
      </c>
      <c r="E1640">
        <v>2379.75</v>
      </c>
    </row>
    <row r="1641" spans="1:5" x14ac:dyDescent="0.25">
      <c r="A1641">
        <v>98016</v>
      </c>
      <c r="B1641" t="str">
        <f t="shared" si="25"/>
        <v>98016U</v>
      </c>
      <c r="C1641" t="s">
        <v>11992</v>
      </c>
      <c r="D1641" t="s">
        <v>28</v>
      </c>
      <c r="E1641">
        <v>7237.67</v>
      </c>
    </row>
    <row r="1642" spans="1:5" x14ac:dyDescent="0.25">
      <c r="A1642">
        <v>98017</v>
      </c>
      <c r="B1642" t="str">
        <f t="shared" si="25"/>
        <v>98017U</v>
      </c>
      <c r="C1642" t="s">
        <v>2021</v>
      </c>
      <c r="D1642" t="s">
        <v>98</v>
      </c>
      <c r="E1642">
        <v>2614.3200000000002</v>
      </c>
    </row>
    <row r="1643" spans="1:5" x14ac:dyDescent="0.25">
      <c r="A1643">
        <v>98018</v>
      </c>
      <c r="B1643" t="str">
        <f t="shared" si="25"/>
        <v>98018U</v>
      </c>
      <c r="C1643" t="s">
        <v>11993</v>
      </c>
      <c r="D1643" t="s">
        <v>28</v>
      </c>
      <c r="E1643">
        <v>8071.87</v>
      </c>
    </row>
    <row r="1644" spans="1:5" x14ac:dyDescent="0.25">
      <c r="A1644">
        <v>98019</v>
      </c>
      <c r="B1644" t="str">
        <f t="shared" si="25"/>
        <v>98019U</v>
      </c>
      <c r="C1644" t="s">
        <v>2022</v>
      </c>
      <c r="D1644" t="s">
        <v>98</v>
      </c>
      <c r="E1644">
        <v>2871.22</v>
      </c>
    </row>
    <row r="1645" spans="1:5" x14ac:dyDescent="0.25">
      <c r="A1645">
        <v>98020</v>
      </c>
      <c r="B1645" t="str">
        <f t="shared" si="25"/>
        <v>98020U</v>
      </c>
      <c r="C1645" t="s">
        <v>11994</v>
      </c>
      <c r="D1645" t="s">
        <v>28</v>
      </c>
      <c r="E1645">
        <v>5726.2</v>
      </c>
    </row>
    <row r="1646" spans="1:5" x14ac:dyDescent="0.25">
      <c r="A1646">
        <v>98021</v>
      </c>
      <c r="B1646" t="str">
        <f t="shared" si="25"/>
        <v>98021U</v>
      </c>
      <c r="C1646" t="s">
        <v>2023</v>
      </c>
      <c r="D1646" t="s">
        <v>98</v>
      </c>
      <c r="E1646">
        <v>2167.4899999999998</v>
      </c>
    </row>
    <row r="1647" spans="1:5" x14ac:dyDescent="0.25">
      <c r="A1647">
        <v>98022</v>
      </c>
      <c r="B1647" t="str">
        <f t="shared" si="25"/>
        <v>98022U</v>
      </c>
      <c r="C1647" t="s">
        <v>11995</v>
      </c>
      <c r="D1647" t="s">
        <v>28</v>
      </c>
      <c r="E1647">
        <v>6720.52</v>
      </c>
    </row>
    <row r="1648" spans="1:5" x14ac:dyDescent="0.25">
      <c r="A1648">
        <v>98023</v>
      </c>
      <c r="B1648" t="str">
        <f t="shared" si="25"/>
        <v>98023U</v>
      </c>
      <c r="C1648" t="s">
        <v>2024</v>
      </c>
      <c r="D1648" t="s">
        <v>98</v>
      </c>
      <c r="E1648">
        <v>2402.04</v>
      </c>
    </row>
    <row r="1649" spans="1:5" x14ac:dyDescent="0.25">
      <c r="A1649">
        <v>98024</v>
      </c>
      <c r="B1649" t="str">
        <f t="shared" si="25"/>
        <v>98024U</v>
      </c>
      <c r="C1649" t="s">
        <v>11996</v>
      </c>
      <c r="D1649" t="s">
        <v>28</v>
      </c>
      <c r="E1649">
        <v>7780.01</v>
      </c>
    </row>
    <row r="1650" spans="1:5" x14ac:dyDescent="0.25">
      <c r="A1650">
        <v>98025</v>
      </c>
      <c r="B1650" t="str">
        <f t="shared" si="25"/>
        <v>98025U</v>
      </c>
      <c r="C1650" t="s">
        <v>2025</v>
      </c>
      <c r="D1650" t="s">
        <v>98</v>
      </c>
      <c r="E1650">
        <v>2636.69</v>
      </c>
    </row>
    <row r="1651" spans="1:5" x14ac:dyDescent="0.25">
      <c r="A1651">
        <v>98026</v>
      </c>
      <c r="B1651" t="str">
        <f t="shared" si="25"/>
        <v>98026U</v>
      </c>
      <c r="C1651" t="s">
        <v>11997</v>
      </c>
      <c r="D1651" t="s">
        <v>28</v>
      </c>
      <c r="E1651">
        <v>8782.5499999999993</v>
      </c>
    </row>
    <row r="1652" spans="1:5" x14ac:dyDescent="0.25">
      <c r="A1652">
        <v>98027</v>
      </c>
      <c r="B1652" t="str">
        <f t="shared" si="25"/>
        <v>98027U</v>
      </c>
      <c r="C1652" t="s">
        <v>2026</v>
      </c>
      <c r="D1652" t="s">
        <v>98</v>
      </c>
      <c r="E1652">
        <v>2871.22</v>
      </c>
    </row>
    <row r="1653" spans="1:5" x14ac:dyDescent="0.25">
      <c r="A1653">
        <v>98028</v>
      </c>
      <c r="B1653" t="str">
        <f t="shared" si="25"/>
        <v>98028U</v>
      </c>
      <c r="C1653" t="s">
        <v>11998</v>
      </c>
      <c r="D1653" t="s">
        <v>28</v>
      </c>
      <c r="E1653">
        <v>9785.15</v>
      </c>
    </row>
    <row r="1654" spans="1:5" x14ac:dyDescent="0.25">
      <c r="A1654">
        <v>98029</v>
      </c>
      <c r="B1654" t="str">
        <f t="shared" si="25"/>
        <v>98029U</v>
      </c>
      <c r="C1654" t="s">
        <v>2027</v>
      </c>
      <c r="D1654" t="s">
        <v>98</v>
      </c>
      <c r="E1654">
        <v>3110.44</v>
      </c>
    </row>
    <row r="1655" spans="1:5" x14ac:dyDescent="0.25">
      <c r="A1655">
        <v>98030</v>
      </c>
      <c r="B1655" t="str">
        <f t="shared" si="25"/>
        <v>98030U</v>
      </c>
      <c r="C1655" t="s">
        <v>11999</v>
      </c>
      <c r="D1655" t="s">
        <v>28</v>
      </c>
      <c r="E1655">
        <v>7985.6</v>
      </c>
    </row>
    <row r="1656" spans="1:5" x14ac:dyDescent="0.25">
      <c r="A1656">
        <v>98031</v>
      </c>
      <c r="B1656" t="str">
        <f t="shared" si="25"/>
        <v>98031U</v>
      </c>
      <c r="C1656" t="s">
        <v>2028</v>
      </c>
      <c r="D1656" t="s">
        <v>98</v>
      </c>
      <c r="E1656">
        <v>2641.35</v>
      </c>
    </row>
    <row r="1657" spans="1:5" x14ac:dyDescent="0.25">
      <c r="A1657">
        <v>98032</v>
      </c>
      <c r="B1657" t="str">
        <f t="shared" si="25"/>
        <v>98032U</v>
      </c>
      <c r="C1657" t="s">
        <v>12000</v>
      </c>
      <c r="D1657" t="s">
        <v>28</v>
      </c>
      <c r="E1657">
        <v>9199.5499999999993</v>
      </c>
    </row>
    <row r="1658" spans="1:5" x14ac:dyDescent="0.25">
      <c r="A1658">
        <v>98033</v>
      </c>
      <c r="B1658" t="str">
        <f t="shared" si="25"/>
        <v>98033U</v>
      </c>
      <c r="C1658" t="s">
        <v>2029</v>
      </c>
      <c r="D1658" t="s">
        <v>98</v>
      </c>
      <c r="E1658">
        <v>2875.89</v>
      </c>
    </row>
    <row r="1659" spans="1:5" x14ac:dyDescent="0.25">
      <c r="A1659">
        <v>98034</v>
      </c>
      <c r="B1659" t="str">
        <f t="shared" si="25"/>
        <v>98034U</v>
      </c>
      <c r="C1659" t="s">
        <v>12001</v>
      </c>
      <c r="D1659" t="s">
        <v>28</v>
      </c>
      <c r="E1659">
        <v>10413.530000000001</v>
      </c>
    </row>
    <row r="1660" spans="1:5" x14ac:dyDescent="0.25">
      <c r="A1660">
        <v>98035</v>
      </c>
      <c r="B1660" t="str">
        <f t="shared" si="25"/>
        <v>98035U</v>
      </c>
      <c r="C1660" t="s">
        <v>2030</v>
      </c>
      <c r="D1660" t="s">
        <v>98</v>
      </c>
      <c r="E1660">
        <v>3110.44</v>
      </c>
    </row>
    <row r="1661" spans="1:5" x14ac:dyDescent="0.25">
      <c r="A1661">
        <v>98036</v>
      </c>
      <c r="B1661" t="str">
        <f t="shared" si="25"/>
        <v>98036U</v>
      </c>
      <c r="C1661" t="s">
        <v>12002</v>
      </c>
      <c r="D1661" t="s">
        <v>28</v>
      </c>
      <c r="E1661">
        <v>11627.5</v>
      </c>
    </row>
    <row r="1662" spans="1:5" x14ac:dyDescent="0.25">
      <c r="A1662">
        <v>98037</v>
      </c>
      <c r="B1662" t="str">
        <f t="shared" si="25"/>
        <v>98037U</v>
      </c>
      <c r="C1662" t="s">
        <v>2031</v>
      </c>
      <c r="D1662" t="s">
        <v>98</v>
      </c>
      <c r="E1662">
        <v>3349.66</v>
      </c>
    </row>
    <row r="1663" spans="1:5" x14ac:dyDescent="0.25">
      <c r="A1663">
        <v>98038</v>
      </c>
      <c r="B1663" t="str">
        <f t="shared" si="25"/>
        <v>98038U</v>
      </c>
      <c r="C1663" t="s">
        <v>12003</v>
      </c>
      <c r="D1663" t="s">
        <v>28</v>
      </c>
      <c r="E1663">
        <v>10641.22</v>
      </c>
    </row>
    <row r="1664" spans="1:5" x14ac:dyDescent="0.25">
      <c r="A1664">
        <v>98039</v>
      </c>
      <c r="B1664" t="str">
        <f t="shared" si="25"/>
        <v>98039U</v>
      </c>
      <c r="C1664" t="s">
        <v>2032</v>
      </c>
      <c r="D1664" t="s">
        <v>98</v>
      </c>
      <c r="E1664">
        <v>3115.1</v>
      </c>
    </row>
    <row r="1665" spans="1:5" x14ac:dyDescent="0.25">
      <c r="A1665">
        <v>98040</v>
      </c>
      <c r="B1665" t="str">
        <f t="shared" si="25"/>
        <v>98040U</v>
      </c>
      <c r="C1665" t="s">
        <v>12004</v>
      </c>
      <c r="D1665" t="s">
        <v>28</v>
      </c>
      <c r="E1665">
        <v>12039.78</v>
      </c>
    </row>
    <row r="1666" spans="1:5" x14ac:dyDescent="0.25">
      <c r="A1666">
        <v>98041</v>
      </c>
      <c r="B1666" t="str">
        <f t="shared" si="25"/>
        <v>98041U</v>
      </c>
      <c r="C1666" t="s">
        <v>2033</v>
      </c>
      <c r="D1666" t="s">
        <v>98</v>
      </c>
      <c r="E1666">
        <v>3349.66</v>
      </c>
    </row>
    <row r="1667" spans="1:5" x14ac:dyDescent="0.25">
      <c r="A1667">
        <v>98042</v>
      </c>
      <c r="B1667" t="str">
        <f t="shared" si="25"/>
        <v>98042U</v>
      </c>
      <c r="C1667" t="s">
        <v>12005</v>
      </c>
      <c r="D1667" t="s">
        <v>28</v>
      </c>
      <c r="E1667">
        <v>13438.36</v>
      </c>
    </row>
    <row r="1668" spans="1:5" x14ac:dyDescent="0.25">
      <c r="A1668">
        <v>98043</v>
      </c>
      <c r="B1668" t="str">
        <f t="shared" si="25"/>
        <v>98043U</v>
      </c>
      <c r="C1668" t="s">
        <v>2034</v>
      </c>
      <c r="D1668" t="s">
        <v>98</v>
      </c>
      <c r="E1668">
        <v>3588.96</v>
      </c>
    </row>
    <row r="1669" spans="1:5" x14ac:dyDescent="0.25">
      <c r="A1669">
        <v>98044</v>
      </c>
      <c r="B1669" t="str">
        <f t="shared" si="25"/>
        <v>98044U</v>
      </c>
      <c r="C1669" t="s">
        <v>12006</v>
      </c>
      <c r="D1669" t="s">
        <v>28</v>
      </c>
      <c r="E1669">
        <v>13666.11</v>
      </c>
    </row>
    <row r="1670" spans="1:5" x14ac:dyDescent="0.25">
      <c r="A1670">
        <v>98045</v>
      </c>
      <c r="B1670" t="str">
        <f t="shared" si="25"/>
        <v>98045U</v>
      </c>
      <c r="C1670" t="s">
        <v>2035</v>
      </c>
      <c r="D1670" t="s">
        <v>98</v>
      </c>
      <c r="E1670">
        <v>3588.96</v>
      </c>
    </row>
    <row r="1671" spans="1:5" x14ac:dyDescent="0.25">
      <c r="A1671">
        <v>98046</v>
      </c>
      <c r="B1671" t="str">
        <f t="shared" si="25"/>
        <v>98046U</v>
      </c>
      <c r="C1671" t="s">
        <v>12007</v>
      </c>
      <c r="D1671" t="s">
        <v>28</v>
      </c>
      <c r="E1671">
        <v>15249.13</v>
      </c>
    </row>
    <row r="1672" spans="1:5" x14ac:dyDescent="0.25">
      <c r="A1672">
        <v>98047</v>
      </c>
      <c r="B1672" t="str">
        <f t="shared" ref="B1672:B1735" si="26">A1672&amp;"U"</f>
        <v>98047U</v>
      </c>
      <c r="C1672" t="s">
        <v>2036</v>
      </c>
      <c r="D1672" t="s">
        <v>98</v>
      </c>
      <c r="E1672">
        <v>3828.15</v>
      </c>
    </row>
    <row r="1673" spans="1:5" x14ac:dyDescent="0.25">
      <c r="A1673">
        <v>98048</v>
      </c>
      <c r="B1673" t="str">
        <f t="shared" si="26"/>
        <v>98048U</v>
      </c>
      <c r="C1673" t="s">
        <v>2037</v>
      </c>
      <c r="D1673" t="s">
        <v>28</v>
      </c>
      <c r="E1673">
        <v>17059.939999999999</v>
      </c>
    </row>
    <row r="1674" spans="1:5" x14ac:dyDescent="0.25">
      <c r="A1674">
        <v>98049</v>
      </c>
      <c r="B1674" t="str">
        <f t="shared" si="26"/>
        <v>98049U</v>
      </c>
      <c r="C1674" t="s">
        <v>2038</v>
      </c>
      <c r="D1674" t="s">
        <v>98</v>
      </c>
      <c r="E1674">
        <v>4021.83</v>
      </c>
    </row>
    <row r="1675" spans="1:5" x14ac:dyDescent="0.25">
      <c r="A1675">
        <v>98050</v>
      </c>
      <c r="B1675" t="str">
        <f t="shared" si="26"/>
        <v>98050U</v>
      </c>
      <c r="C1675" t="s">
        <v>2039</v>
      </c>
      <c r="D1675" t="s">
        <v>98</v>
      </c>
      <c r="E1675">
        <v>192.99</v>
      </c>
    </row>
    <row r="1676" spans="1:5" x14ac:dyDescent="0.25">
      <c r="A1676">
        <v>98051</v>
      </c>
      <c r="B1676" t="str">
        <f t="shared" si="26"/>
        <v>98051U</v>
      </c>
      <c r="C1676" t="s">
        <v>2040</v>
      </c>
      <c r="D1676" t="s">
        <v>98</v>
      </c>
      <c r="E1676">
        <v>918.4</v>
      </c>
    </row>
    <row r="1677" spans="1:5" x14ac:dyDescent="0.25">
      <c r="A1677">
        <v>98405</v>
      </c>
      <c r="B1677" t="str">
        <f t="shared" si="26"/>
        <v>98405U</v>
      </c>
      <c r="C1677" t="s">
        <v>12008</v>
      </c>
      <c r="D1677" t="s">
        <v>28</v>
      </c>
      <c r="E1677">
        <v>2455.6</v>
      </c>
    </row>
    <row r="1678" spans="1:5" x14ac:dyDescent="0.25">
      <c r="A1678">
        <v>98406</v>
      </c>
      <c r="B1678" t="str">
        <f t="shared" si="26"/>
        <v>98406U</v>
      </c>
      <c r="C1678" t="s">
        <v>12009</v>
      </c>
      <c r="D1678" t="s">
        <v>28</v>
      </c>
      <c r="E1678">
        <v>5779.7</v>
      </c>
    </row>
    <row r="1679" spans="1:5" x14ac:dyDescent="0.25">
      <c r="A1679">
        <v>98407</v>
      </c>
      <c r="B1679" t="str">
        <f t="shared" si="26"/>
        <v>98407U</v>
      </c>
      <c r="C1679" t="s">
        <v>12010</v>
      </c>
      <c r="D1679" t="s">
        <v>28</v>
      </c>
      <c r="E1679">
        <v>3770.37</v>
      </c>
    </row>
    <row r="1680" spans="1:5" x14ac:dyDescent="0.25">
      <c r="A1680">
        <v>98408</v>
      </c>
      <c r="B1680" t="str">
        <f t="shared" si="26"/>
        <v>98408U</v>
      </c>
      <c r="C1680" t="s">
        <v>12011</v>
      </c>
      <c r="D1680" t="s">
        <v>28</v>
      </c>
      <c r="E1680">
        <v>4426.22</v>
      </c>
    </row>
    <row r="1681" spans="1:5" x14ac:dyDescent="0.25">
      <c r="A1681">
        <v>98409</v>
      </c>
      <c r="B1681" t="str">
        <f t="shared" si="26"/>
        <v>98409U</v>
      </c>
      <c r="C1681" t="s">
        <v>2041</v>
      </c>
      <c r="D1681" t="s">
        <v>98</v>
      </c>
      <c r="E1681">
        <v>268.82</v>
      </c>
    </row>
    <row r="1682" spans="1:5" x14ac:dyDescent="0.25">
      <c r="A1682">
        <v>98410</v>
      </c>
      <c r="B1682" t="str">
        <f t="shared" si="26"/>
        <v>98410U</v>
      </c>
      <c r="C1682" t="s">
        <v>12012</v>
      </c>
      <c r="D1682" t="s">
        <v>28</v>
      </c>
      <c r="E1682">
        <v>1013.31</v>
      </c>
    </row>
    <row r="1683" spans="1:5" x14ac:dyDescent="0.25">
      <c r="A1683">
        <v>99240</v>
      </c>
      <c r="B1683" t="str">
        <f t="shared" si="26"/>
        <v>99240U</v>
      </c>
      <c r="C1683" t="s">
        <v>2042</v>
      </c>
      <c r="D1683" t="s">
        <v>98</v>
      </c>
      <c r="E1683">
        <v>462.16</v>
      </c>
    </row>
    <row r="1684" spans="1:5" x14ac:dyDescent="0.25">
      <c r="A1684">
        <v>99241</v>
      </c>
      <c r="B1684" t="str">
        <f t="shared" si="26"/>
        <v>99241U</v>
      </c>
      <c r="C1684" t="s">
        <v>2043</v>
      </c>
      <c r="D1684" t="s">
        <v>98</v>
      </c>
      <c r="E1684">
        <v>1604.54</v>
      </c>
    </row>
    <row r="1685" spans="1:5" x14ac:dyDescent="0.25">
      <c r="A1685">
        <v>99242</v>
      </c>
      <c r="B1685" t="str">
        <f t="shared" si="26"/>
        <v>99242U</v>
      </c>
      <c r="C1685" t="s">
        <v>12013</v>
      </c>
      <c r="D1685" t="s">
        <v>28</v>
      </c>
      <c r="E1685">
        <v>2827.22</v>
      </c>
    </row>
    <row r="1686" spans="1:5" x14ac:dyDescent="0.25">
      <c r="A1686">
        <v>99243</v>
      </c>
      <c r="B1686" t="str">
        <f t="shared" si="26"/>
        <v>99243U</v>
      </c>
      <c r="C1686" t="s">
        <v>2044</v>
      </c>
      <c r="D1686" t="s">
        <v>98</v>
      </c>
      <c r="E1686">
        <v>1524.84</v>
      </c>
    </row>
    <row r="1687" spans="1:5" x14ac:dyDescent="0.25">
      <c r="A1687">
        <v>99244</v>
      </c>
      <c r="B1687" t="str">
        <f t="shared" si="26"/>
        <v>99244U</v>
      </c>
      <c r="C1687" t="s">
        <v>12014</v>
      </c>
      <c r="D1687" t="s">
        <v>28</v>
      </c>
      <c r="E1687">
        <v>4618.24</v>
      </c>
    </row>
    <row r="1688" spans="1:5" x14ac:dyDescent="0.25">
      <c r="A1688">
        <v>99246</v>
      </c>
      <c r="B1688" t="str">
        <f t="shared" si="26"/>
        <v>99246U</v>
      </c>
      <c r="C1688" t="s">
        <v>2045</v>
      </c>
      <c r="D1688" t="s">
        <v>98</v>
      </c>
      <c r="E1688">
        <v>631.41</v>
      </c>
    </row>
    <row r="1689" spans="1:5" x14ac:dyDescent="0.25">
      <c r="A1689">
        <v>99247</v>
      </c>
      <c r="B1689" t="str">
        <f t="shared" si="26"/>
        <v>99247U</v>
      </c>
      <c r="C1689" t="s">
        <v>2046</v>
      </c>
      <c r="D1689" t="s">
        <v>98</v>
      </c>
      <c r="E1689">
        <v>1828.61</v>
      </c>
    </row>
    <row r="1690" spans="1:5" x14ac:dyDescent="0.25">
      <c r="A1690">
        <v>99248</v>
      </c>
      <c r="B1690" t="str">
        <f t="shared" si="26"/>
        <v>99248U</v>
      </c>
      <c r="C1690" t="s">
        <v>12015</v>
      </c>
      <c r="D1690" t="s">
        <v>28</v>
      </c>
      <c r="E1690">
        <v>3642.54</v>
      </c>
    </row>
    <row r="1691" spans="1:5" x14ac:dyDescent="0.25">
      <c r="A1691">
        <v>99249</v>
      </c>
      <c r="B1691" t="str">
        <f t="shared" si="26"/>
        <v>99249U</v>
      </c>
      <c r="C1691" t="s">
        <v>2047</v>
      </c>
      <c r="D1691" t="s">
        <v>98</v>
      </c>
      <c r="E1691">
        <v>1862.36</v>
      </c>
    </row>
    <row r="1692" spans="1:5" x14ac:dyDescent="0.25">
      <c r="A1692">
        <v>99252</v>
      </c>
      <c r="B1692" t="str">
        <f t="shared" si="26"/>
        <v>99252U</v>
      </c>
      <c r="C1692" t="s">
        <v>12016</v>
      </c>
      <c r="D1692" t="s">
        <v>28</v>
      </c>
      <c r="E1692">
        <v>2397.9299999999998</v>
      </c>
    </row>
    <row r="1693" spans="1:5" x14ac:dyDescent="0.25">
      <c r="A1693">
        <v>99254</v>
      </c>
      <c r="B1693" t="str">
        <f t="shared" si="26"/>
        <v>99254U</v>
      </c>
      <c r="C1693" t="s">
        <v>2048</v>
      </c>
      <c r="D1693" t="s">
        <v>98</v>
      </c>
      <c r="E1693">
        <v>1156.3599999999999</v>
      </c>
    </row>
    <row r="1694" spans="1:5" x14ac:dyDescent="0.25">
      <c r="A1694">
        <v>99256</v>
      </c>
      <c r="B1694" t="str">
        <f t="shared" si="26"/>
        <v>99256U</v>
      </c>
      <c r="C1694" t="s">
        <v>12017</v>
      </c>
      <c r="D1694" t="s">
        <v>28</v>
      </c>
      <c r="E1694">
        <v>5431.48</v>
      </c>
    </row>
    <row r="1695" spans="1:5" x14ac:dyDescent="0.25">
      <c r="A1695">
        <v>99259</v>
      </c>
      <c r="B1695" t="str">
        <f t="shared" si="26"/>
        <v>99259U</v>
      </c>
      <c r="C1695" t="s">
        <v>12018</v>
      </c>
      <c r="D1695" t="s">
        <v>28</v>
      </c>
      <c r="E1695">
        <v>3036.99</v>
      </c>
    </row>
    <row r="1696" spans="1:5" x14ac:dyDescent="0.25">
      <c r="A1696">
        <v>99261</v>
      </c>
      <c r="B1696" t="str">
        <f t="shared" si="26"/>
        <v>99261U</v>
      </c>
      <c r="C1696" t="s">
        <v>2049</v>
      </c>
      <c r="D1696" t="s">
        <v>98</v>
      </c>
      <c r="E1696">
        <v>1380.42</v>
      </c>
    </row>
    <row r="1697" spans="1:5" x14ac:dyDescent="0.25">
      <c r="A1697">
        <v>99263</v>
      </c>
      <c r="B1697" t="str">
        <f t="shared" si="26"/>
        <v>99263U</v>
      </c>
      <c r="C1697" t="s">
        <v>2050</v>
      </c>
      <c r="D1697" t="s">
        <v>98</v>
      </c>
      <c r="E1697">
        <v>2052.73</v>
      </c>
    </row>
    <row r="1698" spans="1:5" x14ac:dyDescent="0.25">
      <c r="A1698">
        <v>99265</v>
      </c>
      <c r="B1698" t="str">
        <f t="shared" si="26"/>
        <v>99265U</v>
      </c>
      <c r="C1698" t="s">
        <v>12019</v>
      </c>
      <c r="D1698" t="s">
        <v>28</v>
      </c>
      <c r="E1698">
        <v>3676.01</v>
      </c>
    </row>
    <row r="1699" spans="1:5" x14ac:dyDescent="0.25">
      <c r="A1699">
        <v>99266</v>
      </c>
      <c r="B1699" t="str">
        <f t="shared" si="26"/>
        <v>99266U</v>
      </c>
      <c r="C1699" t="s">
        <v>2051</v>
      </c>
      <c r="D1699" t="s">
        <v>98</v>
      </c>
      <c r="E1699">
        <v>1604.54</v>
      </c>
    </row>
    <row r="1700" spans="1:5" x14ac:dyDescent="0.25">
      <c r="A1700">
        <v>99267</v>
      </c>
      <c r="B1700" t="str">
        <f t="shared" si="26"/>
        <v>99267U</v>
      </c>
      <c r="C1700" t="s">
        <v>12020</v>
      </c>
      <c r="D1700" t="s">
        <v>28</v>
      </c>
      <c r="E1700">
        <v>4315.07</v>
      </c>
    </row>
    <row r="1701" spans="1:5" x14ac:dyDescent="0.25">
      <c r="A1701">
        <v>99268</v>
      </c>
      <c r="B1701" t="str">
        <f t="shared" si="26"/>
        <v>99268U</v>
      </c>
      <c r="C1701" t="s">
        <v>12021</v>
      </c>
      <c r="D1701" t="s">
        <v>28</v>
      </c>
      <c r="E1701">
        <v>376.7</v>
      </c>
    </row>
    <row r="1702" spans="1:5" x14ac:dyDescent="0.25">
      <c r="A1702">
        <v>99269</v>
      </c>
      <c r="B1702" t="str">
        <f t="shared" si="26"/>
        <v>99269U</v>
      </c>
      <c r="C1702" t="s">
        <v>2052</v>
      </c>
      <c r="D1702" t="s">
        <v>98</v>
      </c>
      <c r="E1702">
        <v>1828.61</v>
      </c>
    </row>
    <row r="1703" spans="1:5" x14ac:dyDescent="0.25">
      <c r="A1703">
        <v>99270</v>
      </c>
      <c r="B1703" t="str">
        <f t="shared" si="26"/>
        <v>99270U</v>
      </c>
      <c r="C1703" t="s">
        <v>12022</v>
      </c>
      <c r="D1703" t="s">
        <v>28</v>
      </c>
      <c r="E1703">
        <v>476.06</v>
      </c>
    </row>
    <row r="1704" spans="1:5" x14ac:dyDescent="0.25">
      <c r="A1704">
        <v>99271</v>
      </c>
      <c r="B1704" t="str">
        <f t="shared" si="26"/>
        <v>99271U</v>
      </c>
      <c r="C1704" t="s">
        <v>12023</v>
      </c>
      <c r="D1704" t="s">
        <v>28</v>
      </c>
      <c r="E1704">
        <v>6244.61</v>
      </c>
    </row>
    <row r="1705" spans="1:5" x14ac:dyDescent="0.25">
      <c r="A1705">
        <v>99272</v>
      </c>
      <c r="B1705" t="str">
        <f t="shared" si="26"/>
        <v>99272U</v>
      </c>
      <c r="C1705" t="s">
        <v>12024</v>
      </c>
      <c r="D1705" t="s">
        <v>28</v>
      </c>
      <c r="E1705">
        <v>1043.1099999999999</v>
      </c>
    </row>
    <row r="1706" spans="1:5" x14ac:dyDescent="0.25">
      <c r="A1706">
        <v>99273</v>
      </c>
      <c r="B1706" t="str">
        <f t="shared" si="26"/>
        <v>99273U</v>
      </c>
      <c r="C1706" t="s">
        <v>12025</v>
      </c>
      <c r="D1706" t="s">
        <v>28</v>
      </c>
      <c r="E1706">
        <v>1475.75</v>
      </c>
    </row>
    <row r="1707" spans="1:5" x14ac:dyDescent="0.25">
      <c r="A1707">
        <v>99274</v>
      </c>
      <c r="B1707" t="str">
        <f t="shared" si="26"/>
        <v>99274U</v>
      </c>
      <c r="C1707" t="s">
        <v>12026</v>
      </c>
      <c r="D1707" t="s">
        <v>28</v>
      </c>
      <c r="E1707">
        <v>4991.26</v>
      </c>
    </row>
    <row r="1708" spans="1:5" x14ac:dyDescent="0.25">
      <c r="A1708">
        <v>99275</v>
      </c>
      <c r="B1708" t="str">
        <f t="shared" si="26"/>
        <v>99275U</v>
      </c>
      <c r="C1708" t="s">
        <v>12027</v>
      </c>
      <c r="D1708" t="s">
        <v>28</v>
      </c>
      <c r="E1708">
        <v>767.92</v>
      </c>
    </row>
    <row r="1709" spans="1:5" x14ac:dyDescent="0.25">
      <c r="A1709">
        <v>99276</v>
      </c>
      <c r="B1709" t="str">
        <f t="shared" si="26"/>
        <v>99276U</v>
      </c>
      <c r="C1709" t="s">
        <v>2053</v>
      </c>
      <c r="D1709" t="s">
        <v>98</v>
      </c>
      <c r="E1709">
        <v>2276.84</v>
      </c>
    </row>
    <row r="1710" spans="1:5" x14ac:dyDescent="0.25">
      <c r="A1710">
        <v>99277</v>
      </c>
      <c r="B1710" t="str">
        <f t="shared" si="26"/>
        <v>99277U</v>
      </c>
      <c r="C1710" t="s">
        <v>2054</v>
      </c>
      <c r="D1710" t="s">
        <v>98</v>
      </c>
      <c r="E1710">
        <v>2052.73</v>
      </c>
    </row>
    <row r="1711" spans="1:5" x14ac:dyDescent="0.25">
      <c r="A1711">
        <v>99278</v>
      </c>
      <c r="B1711" t="str">
        <f t="shared" si="26"/>
        <v>99278U</v>
      </c>
      <c r="C1711" t="s">
        <v>2055</v>
      </c>
      <c r="D1711" t="s">
        <v>98</v>
      </c>
      <c r="E1711">
        <v>266.75</v>
      </c>
    </row>
    <row r="1712" spans="1:5" x14ac:dyDescent="0.25">
      <c r="A1712">
        <v>99279</v>
      </c>
      <c r="B1712" t="str">
        <f t="shared" si="26"/>
        <v>99279U</v>
      </c>
      <c r="C1712" t="s">
        <v>12028</v>
      </c>
      <c r="D1712" t="s">
        <v>28</v>
      </c>
      <c r="E1712">
        <v>5634.99</v>
      </c>
    </row>
    <row r="1713" spans="1:5" x14ac:dyDescent="0.25">
      <c r="A1713">
        <v>99280</v>
      </c>
      <c r="B1713" t="str">
        <f t="shared" si="26"/>
        <v>99280U</v>
      </c>
      <c r="C1713" t="s">
        <v>12029</v>
      </c>
      <c r="D1713" t="s">
        <v>28</v>
      </c>
      <c r="E1713">
        <v>1912.1</v>
      </c>
    </row>
    <row r="1714" spans="1:5" x14ac:dyDescent="0.25">
      <c r="A1714">
        <v>99281</v>
      </c>
      <c r="B1714" t="str">
        <f t="shared" si="26"/>
        <v>99281U</v>
      </c>
      <c r="C1714" t="s">
        <v>2056</v>
      </c>
      <c r="D1714" t="s">
        <v>98</v>
      </c>
      <c r="E1714">
        <v>2276.84</v>
      </c>
    </row>
    <row r="1715" spans="1:5" x14ac:dyDescent="0.25">
      <c r="A1715">
        <v>99282</v>
      </c>
      <c r="B1715" t="str">
        <f t="shared" si="26"/>
        <v>99282U</v>
      </c>
      <c r="C1715" t="s">
        <v>2057</v>
      </c>
      <c r="D1715" t="s">
        <v>98</v>
      </c>
      <c r="E1715">
        <v>2524.12</v>
      </c>
    </row>
    <row r="1716" spans="1:5" x14ac:dyDescent="0.25">
      <c r="A1716">
        <v>99283</v>
      </c>
      <c r="B1716" t="str">
        <f t="shared" si="26"/>
        <v>99283U</v>
      </c>
      <c r="C1716" t="s">
        <v>2058</v>
      </c>
      <c r="D1716" t="s">
        <v>98</v>
      </c>
      <c r="E1716">
        <v>1074.9100000000001</v>
      </c>
    </row>
    <row r="1717" spans="1:5" x14ac:dyDescent="0.25">
      <c r="A1717">
        <v>99284</v>
      </c>
      <c r="B1717" t="str">
        <f t="shared" si="26"/>
        <v>99284U</v>
      </c>
      <c r="C1717" t="s">
        <v>12030</v>
      </c>
      <c r="D1717" t="s">
        <v>28</v>
      </c>
      <c r="E1717">
        <v>7057.9</v>
      </c>
    </row>
    <row r="1718" spans="1:5" x14ac:dyDescent="0.25">
      <c r="A1718">
        <v>99285</v>
      </c>
      <c r="B1718" t="str">
        <f t="shared" si="26"/>
        <v>99285U</v>
      </c>
      <c r="C1718" t="s">
        <v>12031</v>
      </c>
      <c r="D1718" t="s">
        <v>28</v>
      </c>
      <c r="E1718">
        <v>1090.56</v>
      </c>
    </row>
    <row r="1719" spans="1:5" x14ac:dyDescent="0.25">
      <c r="A1719">
        <v>99286</v>
      </c>
      <c r="B1719" t="str">
        <f t="shared" si="26"/>
        <v>99286U</v>
      </c>
      <c r="C1719" t="s">
        <v>12032</v>
      </c>
      <c r="D1719" t="s">
        <v>28</v>
      </c>
      <c r="E1719">
        <v>6278.79</v>
      </c>
    </row>
    <row r="1720" spans="1:5" x14ac:dyDescent="0.25">
      <c r="A1720">
        <v>99287</v>
      </c>
      <c r="B1720" t="str">
        <f t="shared" si="26"/>
        <v>99287U</v>
      </c>
      <c r="C1720" t="s">
        <v>12033</v>
      </c>
      <c r="D1720" t="s">
        <v>28</v>
      </c>
      <c r="E1720">
        <v>8970.76</v>
      </c>
    </row>
    <row r="1721" spans="1:5" x14ac:dyDescent="0.25">
      <c r="A1721">
        <v>99288</v>
      </c>
      <c r="B1721" t="str">
        <f t="shared" si="26"/>
        <v>99288U</v>
      </c>
      <c r="C1721" t="s">
        <v>2059</v>
      </c>
      <c r="D1721" t="s">
        <v>98</v>
      </c>
      <c r="E1721">
        <v>349.77</v>
      </c>
    </row>
    <row r="1722" spans="1:5" x14ac:dyDescent="0.25">
      <c r="A1722">
        <v>99289</v>
      </c>
      <c r="B1722" t="str">
        <f t="shared" si="26"/>
        <v>99289U</v>
      </c>
      <c r="C1722" t="s">
        <v>2060</v>
      </c>
      <c r="D1722" t="s">
        <v>98</v>
      </c>
      <c r="E1722">
        <v>2500.92</v>
      </c>
    </row>
    <row r="1723" spans="1:5" x14ac:dyDescent="0.25">
      <c r="A1723">
        <v>99290</v>
      </c>
      <c r="B1723" t="str">
        <f t="shared" si="26"/>
        <v>99290U</v>
      </c>
      <c r="C1723" t="s">
        <v>12034</v>
      </c>
      <c r="D1723" t="s">
        <v>28</v>
      </c>
      <c r="E1723">
        <v>3775.62</v>
      </c>
    </row>
    <row r="1724" spans="1:5" x14ac:dyDescent="0.25">
      <c r="A1724">
        <v>99291</v>
      </c>
      <c r="B1724" t="str">
        <f t="shared" si="26"/>
        <v>99291U</v>
      </c>
      <c r="C1724" t="s">
        <v>2061</v>
      </c>
      <c r="D1724" t="s">
        <v>98</v>
      </c>
      <c r="E1724">
        <v>2500.92</v>
      </c>
    </row>
    <row r="1725" spans="1:5" x14ac:dyDescent="0.25">
      <c r="A1725">
        <v>99292</v>
      </c>
      <c r="B1725" t="str">
        <f t="shared" si="26"/>
        <v>99292U</v>
      </c>
      <c r="C1725" t="s">
        <v>12035</v>
      </c>
      <c r="D1725" t="s">
        <v>28</v>
      </c>
      <c r="E1725">
        <v>2368.29</v>
      </c>
    </row>
    <row r="1726" spans="1:5" x14ac:dyDescent="0.25">
      <c r="A1726">
        <v>99293</v>
      </c>
      <c r="B1726" t="str">
        <f t="shared" si="26"/>
        <v>99293U</v>
      </c>
      <c r="C1726" t="s">
        <v>2062</v>
      </c>
      <c r="D1726" t="s">
        <v>98</v>
      </c>
      <c r="E1726">
        <v>1299.9100000000001</v>
      </c>
    </row>
    <row r="1727" spans="1:5" x14ac:dyDescent="0.25">
      <c r="A1727">
        <v>99294</v>
      </c>
      <c r="B1727" t="str">
        <f t="shared" si="26"/>
        <v>99294U</v>
      </c>
      <c r="C1727" t="s">
        <v>12036</v>
      </c>
      <c r="D1727" t="s">
        <v>28</v>
      </c>
      <c r="E1727">
        <v>7871.07</v>
      </c>
    </row>
    <row r="1728" spans="1:5" x14ac:dyDescent="0.25">
      <c r="A1728">
        <v>99296</v>
      </c>
      <c r="B1728" t="str">
        <f t="shared" si="26"/>
        <v>99296U</v>
      </c>
      <c r="C1728" t="s">
        <v>2063</v>
      </c>
      <c r="D1728" t="s">
        <v>98</v>
      </c>
      <c r="E1728">
        <v>2748.18</v>
      </c>
    </row>
    <row r="1729" spans="1:5" x14ac:dyDescent="0.25">
      <c r="A1729">
        <v>99297</v>
      </c>
      <c r="B1729" t="str">
        <f t="shared" si="26"/>
        <v>99297U</v>
      </c>
      <c r="C1729" t="s">
        <v>2064</v>
      </c>
      <c r="D1729" t="s">
        <v>98</v>
      </c>
      <c r="E1729">
        <v>2744.17</v>
      </c>
    </row>
    <row r="1730" spans="1:5" x14ac:dyDescent="0.25">
      <c r="A1730">
        <v>99298</v>
      </c>
      <c r="B1730" t="str">
        <f t="shared" si="26"/>
        <v>99298U</v>
      </c>
      <c r="C1730" t="s">
        <v>12037</v>
      </c>
      <c r="D1730" t="s">
        <v>28</v>
      </c>
      <c r="E1730">
        <v>10154</v>
      </c>
    </row>
    <row r="1731" spans="1:5" x14ac:dyDescent="0.25">
      <c r="A1731">
        <v>99299</v>
      </c>
      <c r="B1731" t="str">
        <f t="shared" si="26"/>
        <v>99299U</v>
      </c>
      <c r="C1731" t="s">
        <v>2065</v>
      </c>
      <c r="D1731" t="s">
        <v>98</v>
      </c>
      <c r="E1731">
        <v>2972.22</v>
      </c>
    </row>
    <row r="1732" spans="1:5" x14ac:dyDescent="0.25">
      <c r="A1732">
        <v>99300</v>
      </c>
      <c r="B1732" t="str">
        <f t="shared" si="26"/>
        <v>99300U</v>
      </c>
      <c r="C1732" t="s">
        <v>12038</v>
      </c>
      <c r="D1732" t="s">
        <v>28</v>
      </c>
      <c r="E1732">
        <v>11337.23</v>
      </c>
    </row>
    <row r="1733" spans="1:5" x14ac:dyDescent="0.25">
      <c r="A1733">
        <v>99301</v>
      </c>
      <c r="B1733" t="str">
        <f t="shared" si="26"/>
        <v>99301U</v>
      </c>
      <c r="C1733" t="s">
        <v>12039</v>
      </c>
      <c r="D1733" t="s">
        <v>28</v>
      </c>
      <c r="E1733">
        <v>5584.1</v>
      </c>
    </row>
    <row r="1734" spans="1:5" x14ac:dyDescent="0.25">
      <c r="A1734">
        <v>99302</v>
      </c>
      <c r="B1734" t="str">
        <f t="shared" si="26"/>
        <v>99302U</v>
      </c>
      <c r="C1734" t="s">
        <v>2066</v>
      </c>
      <c r="D1734" t="s">
        <v>98</v>
      </c>
      <c r="E1734">
        <v>3200.29</v>
      </c>
    </row>
    <row r="1735" spans="1:5" x14ac:dyDescent="0.25">
      <c r="A1735">
        <v>99303</v>
      </c>
      <c r="B1735" t="str">
        <f t="shared" si="26"/>
        <v>99303U</v>
      </c>
      <c r="C1735" t="s">
        <v>12040</v>
      </c>
      <c r="D1735" t="s">
        <v>28</v>
      </c>
      <c r="E1735">
        <v>10375.81</v>
      </c>
    </row>
    <row r="1736" spans="1:5" x14ac:dyDescent="0.25">
      <c r="A1736">
        <v>99304</v>
      </c>
      <c r="B1736" t="str">
        <f t="shared" ref="B1736:B1799" si="27">A1736&amp;"U"</f>
        <v>99304U</v>
      </c>
      <c r="C1736" t="s">
        <v>2067</v>
      </c>
      <c r="D1736" t="s">
        <v>98</v>
      </c>
      <c r="E1736">
        <v>2976.22</v>
      </c>
    </row>
    <row r="1737" spans="1:5" x14ac:dyDescent="0.25">
      <c r="A1737">
        <v>99305</v>
      </c>
      <c r="B1737" t="str">
        <f t="shared" si="27"/>
        <v>99305U</v>
      </c>
      <c r="C1737" t="s">
        <v>12041</v>
      </c>
      <c r="D1737" t="s">
        <v>28</v>
      </c>
      <c r="E1737">
        <v>11739.15</v>
      </c>
    </row>
    <row r="1738" spans="1:5" x14ac:dyDescent="0.25">
      <c r="A1738">
        <v>99306</v>
      </c>
      <c r="B1738" t="str">
        <f t="shared" si="27"/>
        <v>99306U</v>
      </c>
      <c r="C1738" t="s">
        <v>2068</v>
      </c>
      <c r="D1738" t="s">
        <v>98</v>
      </c>
      <c r="E1738">
        <v>3200.29</v>
      </c>
    </row>
    <row r="1739" spans="1:5" x14ac:dyDescent="0.25">
      <c r="A1739">
        <v>99307</v>
      </c>
      <c r="B1739" t="str">
        <f t="shared" si="27"/>
        <v>99307U</v>
      </c>
      <c r="C1739" t="s">
        <v>2069</v>
      </c>
      <c r="D1739" t="s">
        <v>98</v>
      </c>
      <c r="E1739">
        <v>2071.9299999999998</v>
      </c>
    </row>
    <row r="1740" spans="1:5" x14ac:dyDescent="0.25">
      <c r="A1740">
        <v>99308</v>
      </c>
      <c r="B1740" t="str">
        <f t="shared" si="27"/>
        <v>99308U</v>
      </c>
      <c r="C1740" t="s">
        <v>12042</v>
      </c>
      <c r="D1740" t="s">
        <v>28</v>
      </c>
      <c r="E1740">
        <v>13102.51</v>
      </c>
    </row>
    <row r="1741" spans="1:5" x14ac:dyDescent="0.25">
      <c r="A1741">
        <v>99309</v>
      </c>
      <c r="B1741" t="str">
        <f t="shared" si="27"/>
        <v>99309U</v>
      </c>
      <c r="C1741" t="s">
        <v>2070</v>
      </c>
      <c r="D1741" t="s">
        <v>98</v>
      </c>
      <c r="E1741">
        <v>3428.42</v>
      </c>
    </row>
    <row r="1742" spans="1:5" x14ac:dyDescent="0.25">
      <c r="A1742">
        <v>99310</v>
      </c>
      <c r="B1742" t="str">
        <f t="shared" si="27"/>
        <v>99310U</v>
      </c>
      <c r="C1742" t="s">
        <v>12043</v>
      </c>
      <c r="D1742" t="s">
        <v>28</v>
      </c>
      <c r="E1742">
        <v>13324.37</v>
      </c>
    </row>
    <row r="1743" spans="1:5" x14ac:dyDescent="0.25">
      <c r="A1743">
        <v>99311</v>
      </c>
      <c r="B1743" t="str">
        <f t="shared" si="27"/>
        <v>99311U</v>
      </c>
      <c r="C1743" t="s">
        <v>2071</v>
      </c>
      <c r="D1743" t="s">
        <v>98</v>
      </c>
      <c r="E1743">
        <v>3428.42</v>
      </c>
    </row>
    <row r="1744" spans="1:5" x14ac:dyDescent="0.25">
      <c r="A1744">
        <v>99312</v>
      </c>
      <c r="B1744" t="str">
        <f t="shared" si="27"/>
        <v>99312U</v>
      </c>
      <c r="C1744" t="s">
        <v>12044</v>
      </c>
      <c r="D1744" t="s">
        <v>28</v>
      </c>
      <c r="E1744">
        <v>6553.65</v>
      </c>
    </row>
    <row r="1745" spans="1:5" x14ac:dyDescent="0.25">
      <c r="A1745">
        <v>99313</v>
      </c>
      <c r="B1745" t="str">
        <f t="shared" si="27"/>
        <v>99313U</v>
      </c>
      <c r="C1745" t="s">
        <v>12045</v>
      </c>
      <c r="D1745" t="s">
        <v>28</v>
      </c>
      <c r="E1745">
        <v>14867.7</v>
      </c>
    </row>
    <row r="1746" spans="1:5" x14ac:dyDescent="0.25">
      <c r="A1746">
        <v>99314</v>
      </c>
      <c r="B1746" t="str">
        <f t="shared" si="27"/>
        <v>99314U</v>
      </c>
      <c r="C1746" t="s">
        <v>2072</v>
      </c>
      <c r="D1746" t="s">
        <v>98</v>
      </c>
      <c r="E1746">
        <v>3656.46</v>
      </c>
    </row>
    <row r="1747" spans="1:5" x14ac:dyDescent="0.25">
      <c r="A1747">
        <v>99315</v>
      </c>
      <c r="B1747" t="str">
        <f t="shared" si="27"/>
        <v>99315U</v>
      </c>
      <c r="C1747" t="s">
        <v>12046</v>
      </c>
      <c r="D1747" t="s">
        <v>28</v>
      </c>
      <c r="E1747">
        <v>16632.93</v>
      </c>
    </row>
    <row r="1748" spans="1:5" x14ac:dyDescent="0.25">
      <c r="A1748">
        <v>99317</v>
      </c>
      <c r="B1748" t="str">
        <f t="shared" si="27"/>
        <v>99317U</v>
      </c>
      <c r="C1748" t="s">
        <v>2073</v>
      </c>
      <c r="D1748" t="s">
        <v>98</v>
      </c>
      <c r="E1748">
        <v>2295.9899999999998</v>
      </c>
    </row>
    <row r="1749" spans="1:5" x14ac:dyDescent="0.25">
      <c r="A1749">
        <v>99318</v>
      </c>
      <c r="B1749" t="str">
        <f t="shared" si="27"/>
        <v>99318U</v>
      </c>
      <c r="C1749" t="s">
        <v>2074</v>
      </c>
      <c r="D1749" t="s">
        <v>98</v>
      </c>
      <c r="E1749">
        <v>192.06</v>
      </c>
    </row>
    <row r="1750" spans="1:5" x14ac:dyDescent="0.25">
      <c r="A1750">
        <v>99319</v>
      </c>
      <c r="B1750" t="str">
        <f t="shared" si="27"/>
        <v>99319U</v>
      </c>
      <c r="C1750" t="s">
        <v>2075</v>
      </c>
      <c r="D1750" t="s">
        <v>98</v>
      </c>
      <c r="E1750">
        <v>857.43</v>
      </c>
    </row>
    <row r="1751" spans="1:5" x14ac:dyDescent="0.25">
      <c r="A1751">
        <v>99320</v>
      </c>
      <c r="B1751" t="str">
        <f t="shared" si="27"/>
        <v>99320U</v>
      </c>
      <c r="C1751" t="s">
        <v>12047</v>
      </c>
      <c r="D1751" t="s">
        <v>28</v>
      </c>
      <c r="E1751">
        <v>7588.34</v>
      </c>
    </row>
    <row r="1752" spans="1:5" x14ac:dyDescent="0.25">
      <c r="A1752">
        <v>99321</v>
      </c>
      <c r="B1752" t="str">
        <f t="shared" si="27"/>
        <v>99321U</v>
      </c>
      <c r="C1752" t="s">
        <v>2076</v>
      </c>
      <c r="D1752" t="s">
        <v>98</v>
      </c>
      <c r="E1752">
        <v>2520.13</v>
      </c>
    </row>
    <row r="1753" spans="1:5" x14ac:dyDescent="0.25">
      <c r="A1753">
        <v>99322</v>
      </c>
      <c r="B1753" t="str">
        <f t="shared" si="27"/>
        <v>99322U</v>
      </c>
      <c r="C1753" t="s">
        <v>12048</v>
      </c>
      <c r="D1753" t="s">
        <v>28</v>
      </c>
      <c r="E1753">
        <v>8566.1</v>
      </c>
    </row>
    <row r="1754" spans="1:5" x14ac:dyDescent="0.25">
      <c r="A1754">
        <v>99323</v>
      </c>
      <c r="B1754" t="str">
        <f t="shared" si="27"/>
        <v>99323U</v>
      </c>
      <c r="C1754" t="s">
        <v>2077</v>
      </c>
      <c r="D1754" t="s">
        <v>98</v>
      </c>
      <c r="E1754">
        <v>2744.17</v>
      </c>
    </row>
    <row r="1755" spans="1:5" x14ac:dyDescent="0.25">
      <c r="A1755">
        <v>99324</v>
      </c>
      <c r="B1755" t="str">
        <f t="shared" si="27"/>
        <v>99324U</v>
      </c>
      <c r="C1755" t="s">
        <v>12049</v>
      </c>
      <c r="D1755" t="s">
        <v>28</v>
      </c>
      <c r="E1755">
        <v>9543.92</v>
      </c>
    </row>
    <row r="1756" spans="1:5" x14ac:dyDescent="0.25">
      <c r="A1756">
        <v>99325</v>
      </c>
      <c r="B1756" t="str">
        <f t="shared" si="27"/>
        <v>99325U</v>
      </c>
      <c r="C1756" t="s">
        <v>2078</v>
      </c>
      <c r="D1756" t="s">
        <v>98</v>
      </c>
      <c r="E1756">
        <v>2972.22</v>
      </c>
    </row>
    <row r="1757" spans="1:5" x14ac:dyDescent="0.25">
      <c r="A1757">
        <v>99326</v>
      </c>
      <c r="B1757" t="str">
        <f t="shared" si="27"/>
        <v>99326U</v>
      </c>
      <c r="C1757" t="s">
        <v>12050</v>
      </c>
      <c r="D1757" t="s">
        <v>28</v>
      </c>
      <c r="E1757">
        <v>7787.55</v>
      </c>
    </row>
    <row r="1758" spans="1:5" x14ac:dyDescent="0.25">
      <c r="A1758">
        <v>99327</v>
      </c>
      <c r="B1758" t="str">
        <f t="shared" si="27"/>
        <v>99327U</v>
      </c>
      <c r="C1758" t="s">
        <v>2079</v>
      </c>
      <c r="D1758" t="s">
        <v>98</v>
      </c>
      <c r="E1758">
        <v>3845.42</v>
      </c>
    </row>
    <row r="1759" spans="1:5" x14ac:dyDescent="0.25">
      <c r="A1759">
        <v>101800</v>
      </c>
      <c r="B1759" t="str">
        <f t="shared" si="27"/>
        <v>101800U</v>
      </c>
      <c r="C1759" t="s">
        <v>2080</v>
      </c>
      <c r="D1759" t="s">
        <v>28</v>
      </c>
      <c r="E1759">
        <v>1497.65</v>
      </c>
    </row>
    <row r="1760" spans="1:5" x14ac:dyDescent="0.25">
      <c r="A1760">
        <v>101801</v>
      </c>
      <c r="B1760" t="str">
        <f t="shared" si="27"/>
        <v>101801U</v>
      </c>
      <c r="C1760" t="s">
        <v>2081</v>
      </c>
      <c r="D1760" t="s">
        <v>28</v>
      </c>
      <c r="E1760">
        <v>1036.57</v>
      </c>
    </row>
    <row r="1761" spans="1:5" x14ac:dyDescent="0.25">
      <c r="A1761">
        <v>101806</v>
      </c>
      <c r="B1761" t="str">
        <f t="shared" si="27"/>
        <v>101806U</v>
      </c>
      <c r="C1761" t="s">
        <v>12051</v>
      </c>
      <c r="D1761" t="s">
        <v>28</v>
      </c>
      <c r="E1761">
        <v>502.82</v>
      </c>
    </row>
    <row r="1762" spans="1:5" x14ac:dyDescent="0.25">
      <c r="A1762">
        <v>101807</v>
      </c>
      <c r="B1762" t="str">
        <f t="shared" si="27"/>
        <v>101807U</v>
      </c>
      <c r="C1762" t="s">
        <v>12052</v>
      </c>
      <c r="D1762" t="s">
        <v>28</v>
      </c>
      <c r="E1762">
        <v>445.11</v>
      </c>
    </row>
    <row r="1763" spans="1:5" x14ac:dyDescent="0.25">
      <c r="A1763">
        <v>101808</v>
      </c>
      <c r="B1763" t="str">
        <f t="shared" si="27"/>
        <v>101808U</v>
      </c>
      <c r="C1763" t="s">
        <v>12053</v>
      </c>
      <c r="D1763" t="s">
        <v>28</v>
      </c>
      <c r="E1763">
        <v>373.49</v>
      </c>
    </row>
    <row r="1764" spans="1:5" x14ac:dyDescent="0.25">
      <c r="A1764">
        <v>101809</v>
      </c>
      <c r="B1764" t="str">
        <f t="shared" si="27"/>
        <v>101809U</v>
      </c>
      <c r="C1764" t="s">
        <v>2082</v>
      </c>
      <c r="D1764" t="s">
        <v>28</v>
      </c>
      <c r="E1764">
        <v>2796.07</v>
      </c>
    </row>
    <row r="1765" spans="1:5" x14ac:dyDescent="0.25">
      <c r="A1765">
        <v>102139</v>
      </c>
      <c r="B1765" t="str">
        <f t="shared" si="27"/>
        <v>102139U</v>
      </c>
      <c r="C1765" t="s">
        <v>12054</v>
      </c>
      <c r="D1765" t="s">
        <v>28</v>
      </c>
      <c r="E1765">
        <v>1400.41</v>
      </c>
    </row>
    <row r="1766" spans="1:5" x14ac:dyDescent="0.25">
      <c r="A1766">
        <v>102141</v>
      </c>
      <c r="B1766" t="str">
        <f t="shared" si="27"/>
        <v>102141U</v>
      </c>
      <c r="C1766" t="s">
        <v>12055</v>
      </c>
      <c r="D1766" t="s">
        <v>28</v>
      </c>
      <c r="E1766">
        <v>2170.1799999999998</v>
      </c>
    </row>
    <row r="1767" spans="1:5" x14ac:dyDescent="0.25">
      <c r="A1767">
        <v>102142</v>
      </c>
      <c r="B1767" t="str">
        <f t="shared" si="27"/>
        <v>102142U</v>
      </c>
      <c r="C1767" t="s">
        <v>12056</v>
      </c>
      <c r="D1767" t="s">
        <v>28</v>
      </c>
      <c r="E1767">
        <v>2131.66</v>
      </c>
    </row>
    <row r="1768" spans="1:5" x14ac:dyDescent="0.25">
      <c r="A1768">
        <v>102457</v>
      </c>
      <c r="B1768" t="str">
        <f t="shared" si="27"/>
        <v>102457U</v>
      </c>
      <c r="C1768" t="s">
        <v>12057</v>
      </c>
      <c r="D1768" t="s">
        <v>28</v>
      </c>
      <c r="E1768">
        <v>1372.65</v>
      </c>
    </row>
    <row r="1769" spans="1:5" x14ac:dyDescent="0.25">
      <c r="A1769">
        <v>94263</v>
      </c>
      <c r="B1769" t="str">
        <f t="shared" si="27"/>
        <v>94263U</v>
      </c>
      <c r="C1769" t="s">
        <v>2083</v>
      </c>
      <c r="D1769" t="s">
        <v>98</v>
      </c>
      <c r="E1769">
        <v>34.06</v>
      </c>
    </row>
    <row r="1770" spans="1:5" x14ac:dyDescent="0.25">
      <c r="A1770">
        <v>94264</v>
      </c>
      <c r="B1770" t="str">
        <f t="shared" si="27"/>
        <v>94264U</v>
      </c>
      <c r="C1770" t="s">
        <v>2084</v>
      </c>
      <c r="D1770" t="s">
        <v>98</v>
      </c>
      <c r="E1770">
        <v>37.04</v>
      </c>
    </row>
    <row r="1771" spans="1:5" x14ac:dyDescent="0.25">
      <c r="A1771">
        <v>94265</v>
      </c>
      <c r="B1771" t="str">
        <f t="shared" si="27"/>
        <v>94265U</v>
      </c>
      <c r="C1771" t="s">
        <v>2085</v>
      </c>
      <c r="D1771" t="s">
        <v>98</v>
      </c>
      <c r="E1771">
        <v>46.68</v>
      </c>
    </row>
    <row r="1772" spans="1:5" x14ac:dyDescent="0.25">
      <c r="A1772">
        <v>94266</v>
      </c>
      <c r="B1772" t="str">
        <f t="shared" si="27"/>
        <v>94266U</v>
      </c>
      <c r="C1772" t="s">
        <v>2086</v>
      </c>
      <c r="D1772" t="s">
        <v>98</v>
      </c>
      <c r="E1772">
        <v>50.08</v>
      </c>
    </row>
    <row r="1773" spans="1:5" x14ac:dyDescent="0.25">
      <c r="A1773">
        <v>94267</v>
      </c>
      <c r="B1773" t="str">
        <f t="shared" si="27"/>
        <v>94267U</v>
      </c>
      <c r="C1773" t="s">
        <v>2087</v>
      </c>
      <c r="D1773" t="s">
        <v>98</v>
      </c>
      <c r="E1773">
        <v>56.83</v>
      </c>
    </row>
    <row r="1774" spans="1:5" x14ac:dyDescent="0.25">
      <c r="A1774">
        <v>94268</v>
      </c>
      <c r="B1774" t="str">
        <f t="shared" si="27"/>
        <v>94268U</v>
      </c>
      <c r="C1774" t="s">
        <v>2088</v>
      </c>
      <c r="D1774" t="s">
        <v>98</v>
      </c>
      <c r="E1774">
        <v>60.6</v>
      </c>
    </row>
    <row r="1775" spans="1:5" x14ac:dyDescent="0.25">
      <c r="A1775">
        <v>94269</v>
      </c>
      <c r="B1775" t="str">
        <f t="shared" si="27"/>
        <v>94269U</v>
      </c>
      <c r="C1775" t="s">
        <v>2089</v>
      </c>
      <c r="D1775" t="s">
        <v>98</v>
      </c>
      <c r="E1775">
        <v>83.07</v>
      </c>
    </row>
    <row r="1776" spans="1:5" x14ac:dyDescent="0.25">
      <c r="A1776">
        <v>94270</v>
      </c>
      <c r="B1776" t="str">
        <f t="shared" si="27"/>
        <v>94270U</v>
      </c>
      <c r="C1776" t="s">
        <v>2090</v>
      </c>
      <c r="D1776" t="s">
        <v>98</v>
      </c>
      <c r="E1776">
        <v>88.32</v>
      </c>
    </row>
    <row r="1777" spans="1:5" x14ac:dyDescent="0.25">
      <c r="A1777">
        <v>94271</v>
      </c>
      <c r="B1777" t="str">
        <f t="shared" si="27"/>
        <v>94271U</v>
      </c>
      <c r="C1777" t="s">
        <v>2091</v>
      </c>
      <c r="D1777" t="s">
        <v>98</v>
      </c>
      <c r="E1777">
        <v>101.25</v>
      </c>
    </row>
    <row r="1778" spans="1:5" x14ac:dyDescent="0.25">
      <c r="A1778">
        <v>94272</v>
      </c>
      <c r="B1778" t="str">
        <f t="shared" si="27"/>
        <v>94272U</v>
      </c>
      <c r="C1778" t="s">
        <v>2092</v>
      </c>
      <c r="D1778" t="s">
        <v>98</v>
      </c>
      <c r="E1778">
        <v>108.22</v>
      </c>
    </row>
    <row r="1779" spans="1:5" x14ac:dyDescent="0.25">
      <c r="A1779">
        <v>94273</v>
      </c>
      <c r="B1779" t="str">
        <f t="shared" si="27"/>
        <v>94273U</v>
      </c>
      <c r="C1779" t="s">
        <v>2093</v>
      </c>
      <c r="D1779" t="s">
        <v>98</v>
      </c>
      <c r="E1779">
        <v>52.55</v>
      </c>
    </row>
    <row r="1780" spans="1:5" x14ac:dyDescent="0.25">
      <c r="A1780">
        <v>94274</v>
      </c>
      <c r="B1780" t="str">
        <f t="shared" si="27"/>
        <v>94274U</v>
      </c>
      <c r="C1780" t="s">
        <v>2094</v>
      </c>
      <c r="D1780" t="s">
        <v>98</v>
      </c>
      <c r="E1780">
        <v>56.08</v>
      </c>
    </row>
    <row r="1781" spans="1:5" x14ac:dyDescent="0.25">
      <c r="A1781">
        <v>94275</v>
      </c>
      <c r="B1781" t="str">
        <f t="shared" si="27"/>
        <v>94275U</v>
      </c>
      <c r="C1781" t="s">
        <v>2095</v>
      </c>
      <c r="D1781" t="s">
        <v>98</v>
      </c>
      <c r="E1781">
        <v>50.57</v>
      </c>
    </row>
    <row r="1782" spans="1:5" x14ac:dyDescent="0.25">
      <c r="A1782">
        <v>94276</v>
      </c>
      <c r="B1782" t="str">
        <f t="shared" si="27"/>
        <v>94276U</v>
      </c>
      <c r="C1782" t="s">
        <v>2096</v>
      </c>
      <c r="D1782" t="s">
        <v>98</v>
      </c>
      <c r="E1782">
        <v>54.1</v>
      </c>
    </row>
    <row r="1783" spans="1:5" x14ac:dyDescent="0.25">
      <c r="A1783">
        <v>94277</v>
      </c>
      <c r="B1783" t="str">
        <f t="shared" si="27"/>
        <v>94277U</v>
      </c>
      <c r="C1783" t="s">
        <v>2097</v>
      </c>
      <c r="D1783" t="s">
        <v>98</v>
      </c>
      <c r="E1783">
        <v>41.66</v>
      </c>
    </row>
    <row r="1784" spans="1:5" x14ac:dyDescent="0.25">
      <c r="A1784">
        <v>94278</v>
      </c>
      <c r="B1784" t="str">
        <f t="shared" si="27"/>
        <v>94278U</v>
      </c>
      <c r="C1784" t="s">
        <v>2098</v>
      </c>
      <c r="D1784" t="s">
        <v>98</v>
      </c>
      <c r="E1784">
        <v>45.19</v>
      </c>
    </row>
    <row r="1785" spans="1:5" x14ac:dyDescent="0.25">
      <c r="A1785">
        <v>94279</v>
      </c>
      <c r="B1785" t="str">
        <f t="shared" si="27"/>
        <v>94279U</v>
      </c>
      <c r="C1785" t="s">
        <v>2099</v>
      </c>
      <c r="D1785" t="s">
        <v>98</v>
      </c>
      <c r="E1785">
        <v>48.92</v>
      </c>
    </row>
    <row r="1786" spans="1:5" x14ac:dyDescent="0.25">
      <c r="A1786">
        <v>94280</v>
      </c>
      <c r="B1786" t="str">
        <f t="shared" si="27"/>
        <v>94280U</v>
      </c>
      <c r="C1786" t="s">
        <v>2100</v>
      </c>
      <c r="D1786" t="s">
        <v>98</v>
      </c>
      <c r="E1786">
        <v>52.45</v>
      </c>
    </row>
    <row r="1787" spans="1:5" x14ac:dyDescent="0.25">
      <c r="A1787">
        <v>94281</v>
      </c>
      <c r="B1787" t="str">
        <f t="shared" si="27"/>
        <v>94281U</v>
      </c>
      <c r="C1787" t="s">
        <v>2101</v>
      </c>
      <c r="D1787" t="s">
        <v>98</v>
      </c>
      <c r="E1787">
        <v>57.84</v>
      </c>
    </row>
    <row r="1788" spans="1:5" x14ac:dyDescent="0.25">
      <c r="A1788">
        <v>94282</v>
      </c>
      <c r="B1788" t="str">
        <f t="shared" si="27"/>
        <v>94282U</v>
      </c>
      <c r="C1788" t="s">
        <v>2102</v>
      </c>
      <c r="D1788" t="s">
        <v>98</v>
      </c>
      <c r="E1788">
        <v>68.59</v>
      </c>
    </row>
    <row r="1789" spans="1:5" x14ac:dyDescent="0.25">
      <c r="A1789">
        <v>94283</v>
      </c>
      <c r="B1789" t="str">
        <f t="shared" si="27"/>
        <v>94283U</v>
      </c>
      <c r="C1789" t="s">
        <v>2103</v>
      </c>
      <c r="D1789" t="s">
        <v>98</v>
      </c>
      <c r="E1789">
        <v>76.64</v>
      </c>
    </row>
    <row r="1790" spans="1:5" x14ac:dyDescent="0.25">
      <c r="A1790">
        <v>94284</v>
      </c>
      <c r="B1790" t="str">
        <f t="shared" si="27"/>
        <v>94284U</v>
      </c>
      <c r="C1790" t="s">
        <v>2104</v>
      </c>
      <c r="D1790" t="s">
        <v>98</v>
      </c>
      <c r="E1790">
        <v>87.39</v>
      </c>
    </row>
    <row r="1791" spans="1:5" x14ac:dyDescent="0.25">
      <c r="A1791">
        <v>94285</v>
      </c>
      <c r="B1791" t="str">
        <f t="shared" si="27"/>
        <v>94285U</v>
      </c>
      <c r="C1791" t="s">
        <v>2105</v>
      </c>
      <c r="D1791" t="s">
        <v>98</v>
      </c>
      <c r="E1791">
        <v>94.93</v>
      </c>
    </row>
    <row r="1792" spans="1:5" x14ac:dyDescent="0.25">
      <c r="A1792">
        <v>94286</v>
      </c>
      <c r="B1792" t="str">
        <f t="shared" si="27"/>
        <v>94286U</v>
      </c>
      <c r="C1792" t="s">
        <v>2106</v>
      </c>
      <c r="D1792" t="s">
        <v>98</v>
      </c>
      <c r="E1792">
        <v>105.67</v>
      </c>
    </row>
    <row r="1793" spans="1:5" x14ac:dyDescent="0.25">
      <c r="A1793">
        <v>94287</v>
      </c>
      <c r="B1793" t="str">
        <f t="shared" si="27"/>
        <v>94287U</v>
      </c>
      <c r="C1793" t="s">
        <v>2107</v>
      </c>
      <c r="D1793" t="s">
        <v>98</v>
      </c>
      <c r="E1793">
        <v>43.88</v>
      </c>
    </row>
    <row r="1794" spans="1:5" x14ac:dyDescent="0.25">
      <c r="A1794">
        <v>94288</v>
      </c>
      <c r="B1794" t="str">
        <f t="shared" si="27"/>
        <v>94288U</v>
      </c>
      <c r="C1794" t="s">
        <v>2108</v>
      </c>
      <c r="D1794" t="s">
        <v>98</v>
      </c>
      <c r="E1794">
        <v>53.29</v>
      </c>
    </row>
    <row r="1795" spans="1:5" x14ac:dyDescent="0.25">
      <c r="A1795">
        <v>94289</v>
      </c>
      <c r="B1795" t="str">
        <f t="shared" si="27"/>
        <v>94289U</v>
      </c>
      <c r="C1795" t="s">
        <v>2109</v>
      </c>
      <c r="D1795" t="s">
        <v>98</v>
      </c>
      <c r="E1795">
        <v>57.27</v>
      </c>
    </row>
    <row r="1796" spans="1:5" x14ac:dyDescent="0.25">
      <c r="A1796">
        <v>94290</v>
      </c>
      <c r="B1796" t="str">
        <f t="shared" si="27"/>
        <v>94290U</v>
      </c>
      <c r="C1796" t="s">
        <v>2110</v>
      </c>
      <c r="D1796" t="s">
        <v>98</v>
      </c>
      <c r="E1796">
        <v>66.67</v>
      </c>
    </row>
    <row r="1797" spans="1:5" x14ac:dyDescent="0.25">
      <c r="A1797">
        <v>94291</v>
      </c>
      <c r="B1797" t="str">
        <f t="shared" si="27"/>
        <v>94291U</v>
      </c>
      <c r="C1797" t="s">
        <v>2111</v>
      </c>
      <c r="D1797" t="s">
        <v>98</v>
      </c>
      <c r="E1797">
        <v>70.180000000000007</v>
      </c>
    </row>
    <row r="1798" spans="1:5" x14ac:dyDescent="0.25">
      <c r="A1798">
        <v>94292</v>
      </c>
      <c r="B1798" t="str">
        <f t="shared" si="27"/>
        <v>94292U</v>
      </c>
      <c r="C1798" t="s">
        <v>2112</v>
      </c>
      <c r="D1798" t="s">
        <v>98</v>
      </c>
      <c r="E1798">
        <v>79.58</v>
      </c>
    </row>
    <row r="1799" spans="1:5" x14ac:dyDescent="0.25">
      <c r="A1799">
        <v>94293</v>
      </c>
      <c r="B1799" t="str">
        <f t="shared" si="27"/>
        <v>94293U</v>
      </c>
      <c r="C1799" t="s">
        <v>2113</v>
      </c>
      <c r="D1799" t="s">
        <v>98</v>
      </c>
      <c r="E1799">
        <v>193.63</v>
      </c>
    </row>
    <row r="1800" spans="1:5" x14ac:dyDescent="0.25">
      <c r="A1800">
        <v>94294</v>
      </c>
      <c r="B1800" t="str">
        <f t="shared" ref="B1800:B1863" si="28">A1800&amp;"U"</f>
        <v>94294U</v>
      </c>
      <c r="C1800" t="s">
        <v>2114</v>
      </c>
      <c r="D1800" t="s">
        <v>98</v>
      </c>
      <c r="E1800">
        <v>8.8699999999999992</v>
      </c>
    </row>
    <row r="1801" spans="1:5" x14ac:dyDescent="0.25">
      <c r="A1801">
        <v>102727</v>
      </c>
      <c r="B1801" t="str">
        <f t="shared" si="28"/>
        <v>102727U</v>
      </c>
      <c r="C1801" t="s">
        <v>2115</v>
      </c>
      <c r="D1801" t="s">
        <v>72</v>
      </c>
      <c r="E1801">
        <v>82.67</v>
      </c>
    </row>
    <row r="1802" spans="1:5" x14ac:dyDescent="0.25">
      <c r="A1802">
        <v>102728</v>
      </c>
      <c r="B1802" t="str">
        <f t="shared" si="28"/>
        <v>102728U</v>
      </c>
      <c r="C1802" t="s">
        <v>2116</v>
      </c>
      <c r="D1802" t="s">
        <v>95</v>
      </c>
      <c r="E1802">
        <v>16.32</v>
      </c>
    </row>
    <row r="1803" spans="1:5" x14ac:dyDescent="0.25">
      <c r="A1803">
        <v>102729</v>
      </c>
      <c r="B1803" t="str">
        <f t="shared" si="28"/>
        <v>102729U</v>
      </c>
      <c r="C1803" t="s">
        <v>2117</v>
      </c>
      <c r="D1803" t="s">
        <v>95</v>
      </c>
      <c r="E1803">
        <v>15.57</v>
      </c>
    </row>
    <row r="1804" spans="1:5" x14ac:dyDescent="0.25">
      <c r="A1804">
        <v>102730</v>
      </c>
      <c r="B1804" t="str">
        <f t="shared" si="28"/>
        <v>102730U</v>
      </c>
      <c r="C1804" t="s">
        <v>2118</v>
      </c>
      <c r="D1804" t="s">
        <v>95</v>
      </c>
      <c r="E1804">
        <v>14.04</v>
      </c>
    </row>
    <row r="1805" spans="1:5" x14ac:dyDescent="0.25">
      <c r="A1805">
        <v>102731</v>
      </c>
      <c r="B1805" t="str">
        <f t="shared" si="28"/>
        <v>102731U</v>
      </c>
      <c r="C1805" t="s">
        <v>2119</v>
      </c>
      <c r="D1805" t="s">
        <v>95</v>
      </c>
      <c r="E1805">
        <v>11.93</v>
      </c>
    </row>
    <row r="1806" spans="1:5" x14ac:dyDescent="0.25">
      <c r="A1806">
        <v>102732</v>
      </c>
      <c r="B1806" t="str">
        <f t="shared" si="28"/>
        <v>102732U</v>
      </c>
      <c r="C1806" t="s">
        <v>2120</v>
      </c>
      <c r="D1806" t="s">
        <v>95</v>
      </c>
      <c r="E1806">
        <v>11.41</v>
      </c>
    </row>
    <row r="1807" spans="1:5" x14ac:dyDescent="0.25">
      <c r="A1807">
        <v>102733</v>
      </c>
      <c r="B1807" t="str">
        <f t="shared" si="28"/>
        <v>102733U</v>
      </c>
      <c r="C1807" t="s">
        <v>2121</v>
      </c>
      <c r="D1807" t="s">
        <v>95</v>
      </c>
      <c r="E1807">
        <v>12.88</v>
      </c>
    </row>
    <row r="1808" spans="1:5" x14ac:dyDescent="0.25">
      <c r="A1808">
        <v>102734</v>
      </c>
      <c r="B1808" t="str">
        <f t="shared" si="28"/>
        <v>102734U</v>
      </c>
      <c r="C1808" t="s">
        <v>2122</v>
      </c>
      <c r="D1808" t="s">
        <v>95</v>
      </c>
      <c r="E1808">
        <v>15.57</v>
      </c>
    </row>
    <row r="1809" spans="1:5" x14ac:dyDescent="0.25">
      <c r="A1809">
        <v>102735</v>
      </c>
      <c r="B1809" t="str">
        <f t="shared" si="28"/>
        <v>102735U</v>
      </c>
      <c r="C1809" t="s">
        <v>2123</v>
      </c>
      <c r="D1809" t="s">
        <v>95</v>
      </c>
      <c r="E1809">
        <v>14.89</v>
      </c>
    </row>
    <row r="1810" spans="1:5" x14ac:dyDescent="0.25">
      <c r="A1810">
        <v>102736</v>
      </c>
      <c r="B1810" t="str">
        <f t="shared" si="28"/>
        <v>102736U</v>
      </c>
      <c r="C1810" t="s">
        <v>2124</v>
      </c>
      <c r="D1810" t="s">
        <v>80</v>
      </c>
      <c r="E1810">
        <v>727.7</v>
      </c>
    </row>
    <row r="1811" spans="1:5" x14ac:dyDescent="0.25">
      <c r="A1811">
        <v>102737</v>
      </c>
      <c r="B1811" t="str">
        <f t="shared" si="28"/>
        <v>102737U</v>
      </c>
      <c r="C1811" t="s">
        <v>2125</v>
      </c>
      <c r="D1811" t="s">
        <v>28</v>
      </c>
      <c r="E1811">
        <v>1110.56</v>
      </c>
    </row>
    <row r="1812" spans="1:5" x14ac:dyDescent="0.25">
      <c r="A1812">
        <v>102738</v>
      </c>
      <c r="B1812" t="str">
        <f t="shared" si="28"/>
        <v>102738U</v>
      </c>
      <c r="C1812" t="s">
        <v>2126</v>
      </c>
      <c r="D1812" t="s">
        <v>28</v>
      </c>
      <c r="E1812">
        <v>2303.65</v>
      </c>
    </row>
    <row r="1813" spans="1:5" x14ac:dyDescent="0.25">
      <c r="A1813">
        <v>102739</v>
      </c>
      <c r="B1813" t="str">
        <f t="shared" si="28"/>
        <v>102739U</v>
      </c>
      <c r="C1813" t="s">
        <v>2127</v>
      </c>
      <c r="D1813" t="s">
        <v>28</v>
      </c>
      <c r="E1813">
        <v>3882.79</v>
      </c>
    </row>
    <row r="1814" spans="1:5" x14ac:dyDescent="0.25">
      <c r="A1814">
        <v>102740</v>
      </c>
      <c r="B1814" t="str">
        <f t="shared" si="28"/>
        <v>102740U</v>
      </c>
      <c r="C1814" t="s">
        <v>2128</v>
      </c>
      <c r="D1814" t="s">
        <v>28</v>
      </c>
      <c r="E1814">
        <v>5856.18</v>
      </c>
    </row>
    <row r="1815" spans="1:5" x14ac:dyDescent="0.25">
      <c r="A1815">
        <v>102741</v>
      </c>
      <c r="B1815" t="str">
        <f t="shared" si="28"/>
        <v>102741U</v>
      </c>
      <c r="C1815" t="s">
        <v>2129</v>
      </c>
      <c r="D1815" t="s">
        <v>28</v>
      </c>
      <c r="E1815">
        <v>8267.5499999999993</v>
      </c>
    </row>
    <row r="1816" spans="1:5" x14ac:dyDescent="0.25">
      <c r="A1816">
        <v>102742</v>
      </c>
      <c r="B1816" t="str">
        <f t="shared" si="28"/>
        <v>102742U</v>
      </c>
      <c r="C1816" t="s">
        <v>2130</v>
      </c>
      <c r="D1816" t="s">
        <v>28</v>
      </c>
      <c r="E1816">
        <v>14402.04</v>
      </c>
    </row>
    <row r="1817" spans="1:5" x14ac:dyDescent="0.25">
      <c r="A1817">
        <v>102743</v>
      </c>
      <c r="B1817" t="str">
        <f t="shared" si="28"/>
        <v>102743U</v>
      </c>
      <c r="C1817" t="s">
        <v>2131</v>
      </c>
      <c r="D1817" t="s">
        <v>28</v>
      </c>
      <c r="E1817">
        <v>4707.07</v>
      </c>
    </row>
    <row r="1818" spans="1:5" x14ac:dyDescent="0.25">
      <c r="A1818">
        <v>102744</v>
      </c>
      <c r="B1818" t="str">
        <f t="shared" si="28"/>
        <v>102744U</v>
      </c>
      <c r="C1818" t="s">
        <v>2132</v>
      </c>
      <c r="D1818" t="s">
        <v>28</v>
      </c>
      <c r="E1818">
        <v>7096.74</v>
      </c>
    </row>
    <row r="1819" spans="1:5" x14ac:dyDescent="0.25">
      <c r="A1819">
        <v>102745</v>
      </c>
      <c r="B1819" t="str">
        <f t="shared" si="28"/>
        <v>102745U</v>
      </c>
      <c r="C1819" t="s">
        <v>2133</v>
      </c>
      <c r="D1819" t="s">
        <v>28</v>
      </c>
      <c r="E1819">
        <v>10034.379999999999</v>
      </c>
    </row>
    <row r="1820" spans="1:5" x14ac:dyDescent="0.25">
      <c r="A1820">
        <v>102746</v>
      </c>
      <c r="B1820" t="str">
        <f t="shared" si="28"/>
        <v>102746U</v>
      </c>
      <c r="C1820" t="s">
        <v>2134</v>
      </c>
      <c r="D1820" t="s">
        <v>28</v>
      </c>
      <c r="E1820">
        <v>17506.03</v>
      </c>
    </row>
    <row r="1821" spans="1:5" x14ac:dyDescent="0.25">
      <c r="A1821">
        <v>102747</v>
      </c>
      <c r="B1821" t="str">
        <f t="shared" si="28"/>
        <v>102747U</v>
      </c>
      <c r="C1821" t="s">
        <v>2135</v>
      </c>
      <c r="D1821" t="s">
        <v>28</v>
      </c>
      <c r="E1821">
        <v>8835.4</v>
      </c>
    </row>
    <row r="1822" spans="1:5" x14ac:dyDescent="0.25">
      <c r="A1822">
        <v>102748</v>
      </c>
      <c r="B1822" t="str">
        <f t="shared" si="28"/>
        <v>102748U</v>
      </c>
      <c r="C1822" t="s">
        <v>2136</v>
      </c>
      <c r="D1822" t="s">
        <v>28</v>
      </c>
      <c r="E1822">
        <v>12434.53</v>
      </c>
    </row>
    <row r="1823" spans="1:5" x14ac:dyDescent="0.25">
      <c r="A1823">
        <v>102749</v>
      </c>
      <c r="B1823" t="str">
        <f t="shared" si="28"/>
        <v>102749U</v>
      </c>
      <c r="C1823" t="s">
        <v>2137</v>
      </c>
      <c r="D1823" t="s">
        <v>28</v>
      </c>
      <c r="E1823">
        <v>21482.98</v>
      </c>
    </row>
    <row r="1824" spans="1:5" x14ac:dyDescent="0.25">
      <c r="A1824">
        <v>102750</v>
      </c>
      <c r="B1824" t="str">
        <f t="shared" si="28"/>
        <v>102750U</v>
      </c>
      <c r="C1824" t="s">
        <v>2138</v>
      </c>
      <c r="D1824" t="s">
        <v>28</v>
      </c>
      <c r="E1824">
        <v>2821.85</v>
      </c>
    </row>
    <row r="1825" spans="1:5" x14ac:dyDescent="0.25">
      <c r="A1825">
        <v>102751</v>
      </c>
      <c r="B1825" t="str">
        <f t="shared" si="28"/>
        <v>102751U</v>
      </c>
      <c r="C1825" t="s">
        <v>2139</v>
      </c>
      <c r="D1825" t="s">
        <v>28</v>
      </c>
      <c r="E1825">
        <v>4960.97</v>
      </c>
    </row>
    <row r="1826" spans="1:5" x14ac:dyDescent="0.25">
      <c r="A1826">
        <v>102752</v>
      </c>
      <c r="B1826" t="str">
        <f t="shared" si="28"/>
        <v>102752U</v>
      </c>
      <c r="C1826" t="s">
        <v>2140</v>
      </c>
      <c r="D1826" t="s">
        <v>28</v>
      </c>
      <c r="E1826">
        <v>7971.81</v>
      </c>
    </row>
    <row r="1827" spans="1:5" x14ac:dyDescent="0.25">
      <c r="A1827">
        <v>102753</v>
      </c>
      <c r="B1827" t="str">
        <f t="shared" si="28"/>
        <v>102753U</v>
      </c>
      <c r="C1827" t="s">
        <v>2141</v>
      </c>
      <c r="D1827" t="s">
        <v>28</v>
      </c>
      <c r="E1827">
        <v>11887.97</v>
      </c>
    </row>
    <row r="1828" spans="1:5" x14ac:dyDescent="0.25">
      <c r="A1828">
        <v>102754</v>
      </c>
      <c r="B1828" t="str">
        <f t="shared" si="28"/>
        <v>102754U</v>
      </c>
      <c r="C1828" t="s">
        <v>2142</v>
      </c>
      <c r="D1828" t="s">
        <v>28</v>
      </c>
      <c r="E1828">
        <v>22760.799999999999</v>
      </c>
    </row>
    <row r="1829" spans="1:5" x14ac:dyDescent="0.25">
      <c r="A1829">
        <v>102755</v>
      </c>
      <c r="B1829" t="str">
        <f t="shared" si="28"/>
        <v>102755U</v>
      </c>
      <c r="C1829" t="s">
        <v>2143</v>
      </c>
      <c r="D1829" t="s">
        <v>28</v>
      </c>
      <c r="E1829">
        <v>11189.61</v>
      </c>
    </row>
    <row r="1830" spans="1:5" x14ac:dyDescent="0.25">
      <c r="A1830">
        <v>102756</v>
      </c>
      <c r="B1830" t="str">
        <f t="shared" si="28"/>
        <v>102756U</v>
      </c>
      <c r="C1830" t="s">
        <v>2144</v>
      </c>
      <c r="D1830" t="s">
        <v>28</v>
      </c>
      <c r="E1830">
        <v>16738.830000000002</v>
      </c>
    </row>
    <row r="1831" spans="1:5" x14ac:dyDescent="0.25">
      <c r="A1831">
        <v>102757</v>
      </c>
      <c r="B1831" t="str">
        <f t="shared" si="28"/>
        <v>102757U</v>
      </c>
      <c r="C1831" t="s">
        <v>2145</v>
      </c>
      <c r="D1831" t="s">
        <v>28</v>
      </c>
      <c r="E1831">
        <v>31355.93</v>
      </c>
    </row>
    <row r="1832" spans="1:5" x14ac:dyDescent="0.25">
      <c r="A1832">
        <v>102758</v>
      </c>
      <c r="B1832" t="str">
        <f t="shared" si="28"/>
        <v>102758U</v>
      </c>
      <c r="C1832" t="s">
        <v>2146</v>
      </c>
      <c r="D1832" t="s">
        <v>28</v>
      </c>
      <c r="E1832">
        <v>14422.22</v>
      </c>
    </row>
    <row r="1833" spans="1:5" x14ac:dyDescent="0.25">
      <c r="A1833">
        <v>102759</v>
      </c>
      <c r="B1833" t="str">
        <f t="shared" si="28"/>
        <v>102759U</v>
      </c>
      <c r="C1833" t="s">
        <v>2147</v>
      </c>
      <c r="D1833" t="s">
        <v>28</v>
      </c>
      <c r="E1833">
        <v>21612.22</v>
      </c>
    </row>
    <row r="1834" spans="1:5" x14ac:dyDescent="0.25">
      <c r="A1834">
        <v>102760</v>
      </c>
      <c r="B1834" t="str">
        <f t="shared" si="28"/>
        <v>102760U</v>
      </c>
      <c r="C1834" t="s">
        <v>2148</v>
      </c>
      <c r="D1834" t="s">
        <v>28</v>
      </c>
      <c r="E1834">
        <v>40106.480000000003</v>
      </c>
    </row>
    <row r="1835" spans="1:5" x14ac:dyDescent="0.25">
      <c r="A1835">
        <v>102761</v>
      </c>
      <c r="B1835" t="str">
        <f t="shared" si="28"/>
        <v>102761U</v>
      </c>
      <c r="C1835" t="s">
        <v>2149</v>
      </c>
      <c r="D1835" t="s">
        <v>28</v>
      </c>
      <c r="E1835">
        <v>13249.94</v>
      </c>
    </row>
    <row r="1836" spans="1:5" x14ac:dyDescent="0.25">
      <c r="A1836">
        <v>102762</v>
      </c>
      <c r="B1836" t="str">
        <f t="shared" si="28"/>
        <v>102762U</v>
      </c>
      <c r="C1836" t="s">
        <v>2150</v>
      </c>
      <c r="D1836" t="s">
        <v>28</v>
      </c>
      <c r="E1836">
        <v>20755.62</v>
      </c>
    </row>
    <row r="1837" spans="1:5" x14ac:dyDescent="0.25">
      <c r="A1837">
        <v>102763</v>
      </c>
      <c r="B1837" t="str">
        <f t="shared" si="28"/>
        <v>102763U</v>
      </c>
      <c r="C1837" t="s">
        <v>2151</v>
      </c>
      <c r="D1837" t="s">
        <v>28</v>
      </c>
      <c r="E1837">
        <v>29027.51</v>
      </c>
    </row>
    <row r="1838" spans="1:5" x14ac:dyDescent="0.25">
      <c r="A1838">
        <v>102764</v>
      </c>
      <c r="B1838" t="str">
        <f t="shared" si="28"/>
        <v>102764U</v>
      </c>
      <c r="C1838" t="s">
        <v>2152</v>
      </c>
      <c r="D1838" t="s">
        <v>28</v>
      </c>
      <c r="E1838">
        <v>41440.31</v>
      </c>
    </row>
    <row r="1839" spans="1:5" x14ac:dyDescent="0.25">
      <c r="A1839">
        <v>102765</v>
      </c>
      <c r="B1839" t="str">
        <f t="shared" si="28"/>
        <v>102765U</v>
      </c>
      <c r="C1839" t="s">
        <v>2153</v>
      </c>
      <c r="D1839" t="s">
        <v>28</v>
      </c>
      <c r="E1839">
        <v>16486.98</v>
      </c>
    </row>
    <row r="1840" spans="1:5" x14ac:dyDescent="0.25">
      <c r="A1840">
        <v>102766</v>
      </c>
      <c r="B1840" t="str">
        <f t="shared" si="28"/>
        <v>102766U</v>
      </c>
      <c r="C1840" t="s">
        <v>2154</v>
      </c>
      <c r="D1840" t="s">
        <v>28</v>
      </c>
      <c r="E1840">
        <v>25224.83</v>
      </c>
    </row>
    <row r="1841" spans="1:5" x14ac:dyDescent="0.25">
      <c r="A1841">
        <v>102767</v>
      </c>
      <c r="B1841" t="str">
        <f t="shared" si="28"/>
        <v>102767U</v>
      </c>
      <c r="C1841" t="s">
        <v>2155</v>
      </c>
      <c r="D1841" t="s">
        <v>28</v>
      </c>
      <c r="E1841">
        <v>35520.69</v>
      </c>
    </row>
    <row r="1842" spans="1:5" x14ac:dyDescent="0.25">
      <c r="A1842">
        <v>102768</v>
      </c>
      <c r="B1842" t="str">
        <f t="shared" si="28"/>
        <v>102768U</v>
      </c>
      <c r="C1842" t="s">
        <v>2156</v>
      </c>
      <c r="D1842" t="s">
        <v>28</v>
      </c>
      <c r="E1842">
        <v>50236.29</v>
      </c>
    </row>
    <row r="1843" spans="1:5" x14ac:dyDescent="0.25">
      <c r="A1843">
        <v>102769</v>
      </c>
      <c r="B1843" t="str">
        <f t="shared" si="28"/>
        <v>102769U</v>
      </c>
      <c r="C1843" t="s">
        <v>2157</v>
      </c>
      <c r="D1843" t="s">
        <v>28</v>
      </c>
      <c r="E1843">
        <v>19168.310000000001</v>
      </c>
    </row>
    <row r="1844" spans="1:5" x14ac:dyDescent="0.25">
      <c r="A1844">
        <v>102770</v>
      </c>
      <c r="B1844" t="str">
        <f t="shared" si="28"/>
        <v>102770U</v>
      </c>
      <c r="C1844" t="s">
        <v>2158</v>
      </c>
      <c r="D1844" t="s">
        <v>28</v>
      </c>
      <c r="E1844">
        <v>29757.07</v>
      </c>
    </row>
    <row r="1845" spans="1:5" x14ac:dyDescent="0.25">
      <c r="A1845">
        <v>102771</v>
      </c>
      <c r="B1845" t="str">
        <f t="shared" si="28"/>
        <v>102771U</v>
      </c>
      <c r="C1845" t="s">
        <v>2159</v>
      </c>
      <c r="D1845" t="s">
        <v>28</v>
      </c>
      <c r="E1845">
        <v>41880.61</v>
      </c>
    </row>
    <row r="1846" spans="1:5" x14ac:dyDescent="0.25">
      <c r="A1846">
        <v>102772</v>
      </c>
      <c r="B1846" t="str">
        <f t="shared" si="28"/>
        <v>102772U</v>
      </c>
      <c r="C1846" t="s">
        <v>2160</v>
      </c>
      <c r="D1846" t="s">
        <v>28</v>
      </c>
      <c r="E1846">
        <v>59687.5</v>
      </c>
    </row>
    <row r="1847" spans="1:5" x14ac:dyDescent="0.25">
      <c r="A1847">
        <v>102773</v>
      </c>
      <c r="B1847" t="str">
        <f t="shared" si="28"/>
        <v>102773U</v>
      </c>
      <c r="C1847" t="s">
        <v>2161</v>
      </c>
      <c r="D1847" t="s">
        <v>28</v>
      </c>
      <c r="E1847">
        <v>8174.16</v>
      </c>
    </row>
    <row r="1848" spans="1:5" x14ac:dyDescent="0.25">
      <c r="A1848">
        <v>102774</v>
      </c>
      <c r="B1848" t="str">
        <f t="shared" si="28"/>
        <v>102774U</v>
      </c>
      <c r="C1848" t="s">
        <v>2162</v>
      </c>
      <c r="D1848" t="s">
        <v>28</v>
      </c>
      <c r="E1848">
        <v>8174.16</v>
      </c>
    </row>
    <row r="1849" spans="1:5" x14ac:dyDescent="0.25">
      <c r="A1849">
        <v>102775</v>
      </c>
      <c r="B1849" t="str">
        <f t="shared" si="28"/>
        <v>102775U</v>
      </c>
      <c r="C1849" t="s">
        <v>2163</v>
      </c>
      <c r="D1849" t="s">
        <v>28</v>
      </c>
      <c r="E1849">
        <v>12202.98</v>
      </c>
    </row>
    <row r="1850" spans="1:5" x14ac:dyDescent="0.25">
      <c r="A1850">
        <v>102776</v>
      </c>
      <c r="B1850" t="str">
        <f t="shared" si="28"/>
        <v>102776U</v>
      </c>
      <c r="C1850" t="s">
        <v>2164</v>
      </c>
      <c r="D1850" t="s">
        <v>28</v>
      </c>
      <c r="E1850">
        <v>12202.98</v>
      </c>
    </row>
    <row r="1851" spans="1:5" x14ac:dyDescent="0.25">
      <c r="A1851">
        <v>102777</v>
      </c>
      <c r="B1851" t="str">
        <f t="shared" si="28"/>
        <v>102777U</v>
      </c>
      <c r="C1851" t="s">
        <v>2165</v>
      </c>
      <c r="D1851" t="s">
        <v>28</v>
      </c>
      <c r="E1851">
        <v>18470.95</v>
      </c>
    </row>
    <row r="1852" spans="1:5" x14ac:dyDescent="0.25">
      <c r="A1852">
        <v>102778</v>
      </c>
      <c r="B1852" t="str">
        <f t="shared" si="28"/>
        <v>102778U</v>
      </c>
      <c r="C1852" t="s">
        <v>2166</v>
      </c>
      <c r="D1852" t="s">
        <v>28</v>
      </c>
      <c r="E1852">
        <v>28091.78</v>
      </c>
    </row>
    <row r="1853" spans="1:5" x14ac:dyDescent="0.25">
      <c r="A1853">
        <v>102779</v>
      </c>
      <c r="B1853" t="str">
        <f t="shared" si="28"/>
        <v>102779U</v>
      </c>
      <c r="C1853" t="s">
        <v>2167</v>
      </c>
      <c r="D1853" t="s">
        <v>28</v>
      </c>
      <c r="E1853">
        <v>8174.16</v>
      </c>
    </row>
    <row r="1854" spans="1:5" x14ac:dyDescent="0.25">
      <c r="A1854">
        <v>102780</v>
      </c>
      <c r="B1854" t="str">
        <f t="shared" si="28"/>
        <v>102780U</v>
      </c>
      <c r="C1854" t="s">
        <v>2168</v>
      </c>
      <c r="D1854" t="s">
        <v>28</v>
      </c>
      <c r="E1854">
        <v>9406.11</v>
      </c>
    </row>
    <row r="1855" spans="1:5" x14ac:dyDescent="0.25">
      <c r="A1855">
        <v>102781</v>
      </c>
      <c r="B1855" t="str">
        <f t="shared" si="28"/>
        <v>102781U</v>
      </c>
      <c r="C1855" t="s">
        <v>2169</v>
      </c>
      <c r="D1855" t="s">
        <v>28</v>
      </c>
      <c r="E1855">
        <v>13938.53</v>
      </c>
    </row>
    <row r="1856" spans="1:5" x14ac:dyDescent="0.25">
      <c r="A1856">
        <v>102782</v>
      </c>
      <c r="B1856" t="str">
        <f t="shared" si="28"/>
        <v>102782U</v>
      </c>
      <c r="C1856" t="s">
        <v>2170</v>
      </c>
      <c r="D1856" t="s">
        <v>28</v>
      </c>
      <c r="E1856">
        <v>15601</v>
      </c>
    </row>
    <row r="1857" spans="1:5" x14ac:dyDescent="0.25">
      <c r="A1857">
        <v>102783</v>
      </c>
      <c r="B1857" t="str">
        <f t="shared" si="28"/>
        <v>102783U</v>
      </c>
      <c r="C1857" t="s">
        <v>2171</v>
      </c>
      <c r="D1857" t="s">
        <v>28</v>
      </c>
      <c r="E1857">
        <v>20637.03</v>
      </c>
    </row>
    <row r="1858" spans="1:5" x14ac:dyDescent="0.25">
      <c r="A1858">
        <v>102784</v>
      </c>
      <c r="B1858" t="str">
        <f t="shared" si="28"/>
        <v>102784U</v>
      </c>
      <c r="C1858" t="s">
        <v>2172</v>
      </c>
      <c r="D1858" t="s">
        <v>28</v>
      </c>
      <c r="E1858">
        <v>32902.199999999997</v>
      </c>
    </row>
    <row r="1859" spans="1:5" x14ac:dyDescent="0.25">
      <c r="A1859">
        <v>102785</v>
      </c>
      <c r="B1859" t="str">
        <f t="shared" si="28"/>
        <v>102785U</v>
      </c>
      <c r="C1859" t="s">
        <v>2173</v>
      </c>
      <c r="D1859" t="s">
        <v>28</v>
      </c>
      <c r="E1859">
        <v>9406.11</v>
      </c>
    </row>
    <row r="1860" spans="1:5" x14ac:dyDescent="0.25">
      <c r="A1860">
        <v>102786</v>
      </c>
      <c r="B1860" t="str">
        <f t="shared" si="28"/>
        <v>102786U</v>
      </c>
      <c r="C1860" t="s">
        <v>2174</v>
      </c>
      <c r="D1860" t="s">
        <v>28</v>
      </c>
      <c r="E1860">
        <v>10564.98</v>
      </c>
    </row>
    <row r="1861" spans="1:5" x14ac:dyDescent="0.25">
      <c r="A1861">
        <v>102787</v>
      </c>
      <c r="B1861" t="str">
        <f t="shared" si="28"/>
        <v>102787U</v>
      </c>
      <c r="C1861" t="s">
        <v>2175</v>
      </c>
      <c r="D1861" t="s">
        <v>28</v>
      </c>
      <c r="E1861">
        <v>15601</v>
      </c>
    </row>
    <row r="1862" spans="1:5" x14ac:dyDescent="0.25">
      <c r="A1862">
        <v>102788</v>
      </c>
      <c r="B1862" t="str">
        <f t="shared" si="28"/>
        <v>102788U</v>
      </c>
      <c r="C1862" t="s">
        <v>2176</v>
      </c>
      <c r="D1862" t="s">
        <v>28</v>
      </c>
      <c r="E1862">
        <v>17249.77</v>
      </c>
    </row>
    <row r="1863" spans="1:5" x14ac:dyDescent="0.25">
      <c r="A1863">
        <v>102789</v>
      </c>
      <c r="B1863" t="str">
        <f t="shared" si="28"/>
        <v>102789U</v>
      </c>
      <c r="C1863" t="s">
        <v>2177</v>
      </c>
      <c r="D1863" t="s">
        <v>28</v>
      </c>
      <c r="E1863">
        <v>22720.89</v>
      </c>
    </row>
    <row r="1864" spans="1:5" x14ac:dyDescent="0.25">
      <c r="A1864">
        <v>102790</v>
      </c>
      <c r="B1864" t="str">
        <f t="shared" ref="B1864:B1927" si="29">A1864&amp;"U"</f>
        <v>102790U</v>
      </c>
      <c r="C1864" t="s">
        <v>2178</v>
      </c>
      <c r="D1864" t="s">
        <v>28</v>
      </c>
      <c r="E1864">
        <v>37940.99</v>
      </c>
    </row>
    <row r="1865" spans="1:5" x14ac:dyDescent="0.25">
      <c r="A1865">
        <v>102791</v>
      </c>
      <c r="B1865" t="str">
        <f t="shared" si="29"/>
        <v>102791U</v>
      </c>
      <c r="C1865" t="s">
        <v>2179</v>
      </c>
      <c r="D1865" t="s">
        <v>28</v>
      </c>
      <c r="E1865">
        <v>30044.51</v>
      </c>
    </row>
    <row r="1866" spans="1:5" x14ac:dyDescent="0.25">
      <c r="A1866">
        <v>102792</v>
      </c>
      <c r="B1866" t="str">
        <f t="shared" si="29"/>
        <v>102792U</v>
      </c>
      <c r="C1866" t="s">
        <v>2180</v>
      </c>
      <c r="D1866" t="s">
        <v>28</v>
      </c>
      <c r="E1866">
        <v>49080.75</v>
      </c>
    </row>
    <row r="1867" spans="1:5" x14ac:dyDescent="0.25">
      <c r="A1867">
        <v>102793</v>
      </c>
      <c r="B1867" t="str">
        <f t="shared" si="29"/>
        <v>102793U</v>
      </c>
      <c r="C1867" t="s">
        <v>2181</v>
      </c>
      <c r="D1867" t="s">
        <v>28</v>
      </c>
      <c r="E1867">
        <v>66415.05</v>
      </c>
    </row>
    <row r="1868" spans="1:5" x14ac:dyDescent="0.25">
      <c r="A1868">
        <v>102794</v>
      </c>
      <c r="B1868" t="str">
        <f t="shared" si="29"/>
        <v>102794U</v>
      </c>
      <c r="C1868" t="s">
        <v>2182</v>
      </c>
      <c r="D1868" t="s">
        <v>28</v>
      </c>
      <c r="E1868">
        <v>95301.33</v>
      </c>
    </row>
    <row r="1869" spans="1:5" x14ac:dyDescent="0.25">
      <c r="A1869">
        <v>102795</v>
      </c>
      <c r="B1869" t="str">
        <f t="shared" si="29"/>
        <v>102795U</v>
      </c>
      <c r="C1869" t="s">
        <v>2183</v>
      </c>
      <c r="D1869" t="s">
        <v>28</v>
      </c>
      <c r="E1869">
        <v>32052.55</v>
      </c>
    </row>
    <row r="1870" spans="1:5" x14ac:dyDescent="0.25">
      <c r="A1870">
        <v>102796</v>
      </c>
      <c r="B1870" t="str">
        <f t="shared" si="29"/>
        <v>102796U</v>
      </c>
      <c r="C1870" t="s">
        <v>2184</v>
      </c>
      <c r="D1870" t="s">
        <v>28</v>
      </c>
      <c r="E1870">
        <v>51948.46</v>
      </c>
    </row>
    <row r="1871" spans="1:5" x14ac:dyDescent="0.25">
      <c r="A1871">
        <v>102797</v>
      </c>
      <c r="B1871" t="str">
        <f t="shared" si="29"/>
        <v>102797U</v>
      </c>
      <c r="C1871" t="s">
        <v>2185</v>
      </c>
      <c r="D1871" t="s">
        <v>28</v>
      </c>
      <c r="E1871">
        <v>73798.31</v>
      </c>
    </row>
    <row r="1872" spans="1:5" x14ac:dyDescent="0.25">
      <c r="A1872">
        <v>102798</v>
      </c>
      <c r="B1872" t="str">
        <f t="shared" si="29"/>
        <v>102798U</v>
      </c>
      <c r="C1872" t="s">
        <v>2186</v>
      </c>
      <c r="D1872" t="s">
        <v>28</v>
      </c>
      <c r="E1872">
        <v>90433.9</v>
      </c>
    </row>
    <row r="1873" spans="1:5" x14ac:dyDescent="0.25">
      <c r="A1873">
        <v>102799</v>
      </c>
      <c r="B1873" t="str">
        <f t="shared" si="29"/>
        <v>102799U</v>
      </c>
      <c r="C1873" t="s">
        <v>2187</v>
      </c>
      <c r="D1873" t="s">
        <v>28</v>
      </c>
      <c r="E1873">
        <v>32724.02</v>
      </c>
    </row>
    <row r="1874" spans="1:5" x14ac:dyDescent="0.25">
      <c r="A1874">
        <v>102800</v>
      </c>
      <c r="B1874" t="str">
        <f t="shared" si="29"/>
        <v>102800U</v>
      </c>
      <c r="C1874" t="s">
        <v>2188</v>
      </c>
      <c r="D1874" t="s">
        <v>28</v>
      </c>
      <c r="E1874">
        <v>57007.59</v>
      </c>
    </row>
    <row r="1875" spans="1:5" x14ac:dyDescent="0.25">
      <c r="A1875">
        <v>102801</v>
      </c>
      <c r="B1875" t="str">
        <f t="shared" si="29"/>
        <v>102801U</v>
      </c>
      <c r="C1875" t="s">
        <v>2189</v>
      </c>
      <c r="D1875" t="s">
        <v>28</v>
      </c>
      <c r="E1875">
        <v>80034.58</v>
      </c>
    </row>
    <row r="1876" spans="1:5" x14ac:dyDescent="0.25">
      <c r="A1876">
        <v>102802</v>
      </c>
      <c r="B1876" t="str">
        <f t="shared" si="29"/>
        <v>102802U</v>
      </c>
      <c r="C1876" t="s">
        <v>2190</v>
      </c>
      <c r="D1876" t="s">
        <v>28</v>
      </c>
      <c r="E1876">
        <v>96038</v>
      </c>
    </row>
    <row r="1877" spans="1:5" x14ac:dyDescent="0.25">
      <c r="A1877">
        <v>101570</v>
      </c>
      <c r="B1877" t="str">
        <f t="shared" si="29"/>
        <v>101570U</v>
      </c>
      <c r="C1877" t="s">
        <v>2191</v>
      </c>
      <c r="D1877" t="s">
        <v>72</v>
      </c>
      <c r="E1877">
        <v>20.7</v>
      </c>
    </row>
    <row r="1878" spans="1:5" x14ac:dyDescent="0.25">
      <c r="A1878">
        <v>101571</v>
      </c>
      <c r="B1878" t="str">
        <f t="shared" si="29"/>
        <v>101571U</v>
      </c>
      <c r="C1878" t="s">
        <v>2192</v>
      </c>
      <c r="D1878" t="s">
        <v>72</v>
      </c>
      <c r="E1878">
        <v>27.85</v>
      </c>
    </row>
    <row r="1879" spans="1:5" x14ac:dyDescent="0.25">
      <c r="A1879">
        <v>101572</v>
      </c>
      <c r="B1879" t="str">
        <f t="shared" si="29"/>
        <v>101572U</v>
      </c>
      <c r="C1879" t="s">
        <v>2193</v>
      </c>
      <c r="D1879" t="s">
        <v>72</v>
      </c>
      <c r="E1879">
        <v>16.37</v>
      </c>
    </row>
    <row r="1880" spans="1:5" x14ac:dyDescent="0.25">
      <c r="A1880">
        <v>101573</v>
      </c>
      <c r="B1880" t="str">
        <f t="shared" si="29"/>
        <v>101573U</v>
      </c>
      <c r="C1880" t="s">
        <v>2194</v>
      </c>
      <c r="D1880" t="s">
        <v>72</v>
      </c>
      <c r="E1880">
        <v>23.52</v>
      </c>
    </row>
    <row r="1881" spans="1:5" x14ac:dyDescent="0.25">
      <c r="A1881">
        <v>101574</v>
      </c>
      <c r="B1881" t="str">
        <f t="shared" si="29"/>
        <v>101574U</v>
      </c>
      <c r="C1881" t="s">
        <v>2195</v>
      </c>
      <c r="D1881" t="s">
        <v>72</v>
      </c>
      <c r="E1881">
        <v>12.78</v>
      </c>
    </row>
    <row r="1882" spans="1:5" x14ac:dyDescent="0.25">
      <c r="A1882">
        <v>101575</v>
      </c>
      <c r="B1882" t="str">
        <f t="shared" si="29"/>
        <v>101575U</v>
      </c>
      <c r="C1882" t="s">
        <v>2196</v>
      </c>
      <c r="D1882" t="s">
        <v>72</v>
      </c>
      <c r="E1882">
        <v>20.09</v>
      </c>
    </row>
    <row r="1883" spans="1:5" x14ac:dyDescent="0.25">
      <c r="A1883">
        <v>101576</v>
      </c>
      <c r="B1883" t="str">
        <f t="shared" si="29"/>
        <v>101576U</v>
      </c>
      <c r="C1883" t="s">
        <v>2197</v>
      </c>
      <c r="D1883" t="s">
        <v>72</v>
      </c>
      <c r="E1883">
        <v>38.200000000000003</v>
      </c>
    </row>
    <row r="1884" spans="1:5" x14ac:dyDescent="0.25">
      <c r="A1884">
        <v>101577</v>
      </c>
      <c r="B1884" t="str">
        <f t="shared" si="29"/>
        <v>101577U</v>
      </c>
      <c r="C1884" t="s">
        <v>2198</v>
      </c>
      <c r="D1884" t="s">
        <v>72</v>
      </c>
      <c r="E1884">
        <v>47.33</v>
      </c>
    </row>
    <row r="1885" spans="1:5" x14ac:dyDescent="0.25">
      <c r="A1885">
        <v>101578</v>
      </c>
      <c r="B1885" t="str">
        <f t="shared" si="29"/>
        <v>101578U</v>
      </c>
      <c r="C1885" t="s">
        <v>2199</v>
      </c>
      <c r="D1885" t="s">
        <v>72</v>
      </c>
      <c r="E1885">
        <v>31.84</v>
      </c>
    </row>
    <row r="1886" spans="1:5" x14ac:dyDescent="0.25">
      <c r="A1886">
        <v>101579</v>
      </c>
      <c r="B1886" t="str">
        <f t="shared" si="29"/>
        <v>101579U</v>
      </c>
      <c r="C1886" t="s">
        <v>2200</v>
      </c>
      <c r="D1886" t="s">
        <v>72</v>
      </c>
      <c r="E1886">
        <v>40.96</v>
      </c>
    </row>
    <row r="1887" spans="1:5" x14ac:dyDescent="0.25">
      <c r="A1887">
        <v>101580</v>
      </c>
      <c r="B1887" t="str">
        <f t="shared" si="29"/>
        <v>101580U</v>
      </c>
      <c r="C1887" t="s">
        <v>2201</v>
      </c>
      <c r="D1887" t="s">
        <v>72</v>
      </c>
      <c r="E1887">
        <v>28.77</v>
      </c>
    </row>
    <row r="1888" spans="1:5" x14ac:dyDescent="0.25">
      <c r="A1888">
        <v>101581</v>
      </c>
      <c r="B1888" t="str">
        <f t="shared" si="29"/>
        <v>101581U</v>
      </c>
      <c r="C1888" t="s">
        <v>2202</v>
      </c>
      <c r="D1888" t="s">
        <v>72</v>
      </c>
      <c r="E1888">
        <v>38.07</v>
      </c>
    </row>
    <row r="1889" spans="1:5" x14ac:dyDescent="0.25">
      <c r="A1889">
        <v>101582</v>
      </c>
      <c r="B1889" t="str">
        <f t="shared" si="29"/>
        <v>101582U</v>
      </c>
      <c r="C1889" t="s">
        <v>2203</v>
      </c>
      <c r="D1889" t="s">
        <v>72</v>
      </c>
      <c r="E1889">
        <v>62.89</v>
      </c>
    </row>
    <row r="1890" spans="1:5" x14ac:dyDescent="0.25">
      <c r="A1890">
        <v>101583</v>
      </c>
      <c r="B1890" t="str">
        <f t="shared" si="29"/>
        <v>101583U</v>
      </c>
      <c r="C1890" t="s">
        <v>2204</v>
      </c>
      <c r="D1890" t="s">
        <v>72</v>
      </c>
      <c r="E1890">
        <v>77.05</v>
      </c>
    </row>
    <row r="1891" spans="1:5" x14ac:dyDescent="0.25">
      <c r="A1891">
        <v>101584</v>
      </c>
      <c r="B1891" t="str">
        <f t="shared" si="29"/>
        <v>101584U</v>
      </c>
      <c r="C1891" t="s">
        <v>2205</v>
      </c>
      <c r="D1891" t="s">
        <v>72</v>
      </c>
      <c r="E1891">
        <v>52.11</v>
      </c>
    </row>
    <row r="1892" spans="1:5" x14ac:dyDescent="0.25">
      <c r="A1892">
        <v>101585</v>
      </c>
      <c r="B1892" t="str">
        <f t="shared" si="29"/>
        <v>101585U</v>
      </c>
      <c r="C1892" t="s">
        <v>2206</v>
      </c>
      <c r="D1892" t="s">
        <v>72</v>
      </c>
      <c r="E1892">
        <v>66.27</v>
      </c>
    </row>
    <row r="1893" spans="1:5" x14ac:dyDescent="0.25">
      <c r="A1893">
        <v>101586</v>
      </c>
      <c r="B1893" t="str">
        <f t="shared" si="29"/>
        <v>101586U</v>
      </c>
      <c r="C1893" t="s">
        <v>2207</v>
      </c>
      <c r="D1893" t="s">
        <v>72</v>
      </c>
      <c r="E1893">
        <v>45.88</v>
      </c>
    </row>
    <row r="1894" spans="1:5" x14ac:dyDescent="0.25">
      <c r="A1894">
        <v>101587</v>
      </c>
      <c r="B1894" t="str">
        <f t="shared" si="29"/>
        <v>101587U</v>
      </c>
      <c r="C1894" t="s">
        <v>2208</v>
      </c>
      <c r="D1894" t="s">
        <v>72</v>
      </c>
      <c r="E1894">
        <v>60.22</v>
      </c>
    </row>
    <row r="1895" spans="1:5" x14ac:dyDescent="0.25">
      <c r="A1895">
        <v>101588</v>
      </c>
      <c r="B1895" t="str">
        <f t="shared" si="29"/>
        <v>101588U</v>
      </c>
      <c r="C1895" t="s">
        <v>2209</v>
      </c>
      <c r="D1895" t="s">
        <v>72</v>
      </c>
      <c r="E1895">
        <v>86.34</v>
      </c>
    </row>
    <row r="1896" spans="1:5" x14ac:dyDescent="0.25">
      <c r="A1896">
        <v>101589</v>
      </c>
      <c r="B1896" t="str">
        <f t="shared" si="29"/>
        <v>101589U</v>
      </c>
      <c r="C1896" t="s">
        <v>2210</v>
      </c>
      <c r="D1896" t="s">
        <v>72</v>
      </c>
      <c r="E1896">
        <v>125.59</v>
      </c>
    </row>
    <row r="1897" spans="1:5" x14ac:dyDescent="0.25">
      <c r="A1897">
        <v>101590</v>
      </c>
      <c r="B1897" t="str">
        <f t="shared" si="29"/>
        <v>101590U</v>
      </c>
      <c r="C1897" t="s">
        <v>2211</v>
      </c>
      <c r="D1897" t="s">
        <v>72</v>
      </c>
      <c r="E1897">
        <v>65.489999999999995</v>
      </c>
    </row>
    <row r="1898" spans="1:5" x14ac:dyDescent="0.25">
      <c r="A1898">
        <v>101591</v>
      </c>
      <c r="B1898" t="str">
        <f t="shared" si="29"/>
        <v>101591U</v>
      </c>
      <c r="C1898" t="s">
        <v>2212</v>
      </c>
      <c r="D1898" t="s">
        <v>72</v>
      </c>
      <c r="E1898">
        <v>104.74</v>
      </c>
    </row>
    <row r="1899" spans="1:5" x14ac:dyDescent="0.25">
      <c r="A1899">
        <v>101592</v>
      </c>
      <c r="B1899" t="str">
        <f t="shared" si="29"/>
        <v>101592U</v>
      </c>
      <c r="C1899" t="s">
        <v>2213</v>
      </c>
      <c r="D1899" t="s">
        <v>72</v>
      </c>
      <c r="E1899">
        <v>46.32</v>
      </c>
    </row>
    <row r="1900" spans="1:5" x14ac:dyDescent="0.25">
      <c r="A1900">
        <v>101593</v>
      </c>
      <c r="B1900" t="str">
        <f t="shared" si="29"/>
        <v>101593U</v>
      </c>
      <c r="C1900" t="s">
        <v>2214</v>
      </c>
      <c r="D1900" t="s">
        <v>72</v>
      </c>
      <c r="E1900">
        <v>85.72</v>
      </c>
    </row>
    <row r="1901" spans="1:5" x14ac:dyDescent="0.25">
      <c r="A1901">
        <v>101600</v>
      </c>
      <c r="B1901" t="str">
        <f t="shared" si="29"/>
        <v>101600U</v>
      </c>
      <c r="C1901" t="s">
        <v>2215</v>
      </c>
      <c r="D1901" t="s">
        <v>72</v>
      </c>
      <c r="E1901">
        <v>16.059999999999999</v>
      </c>
    </row>
    <row r="1902" spans="1:5" x14ac:dyDescent="0.25">
      <c r="A1902">
        <v>101601</v>
      </c>
      <c r="B1902" t="str">
        <f t="shared" si="29"/>
        <v>101601U</v>
      </c>
      <c r="C1902" t="s">
        <v>2216</v>
      </c>
      <c r="D1902" t="s">
        <v>72</v>
      </c>
      <c r="E1902">
        <v>23.79</v>
      </c>
    </row>
    <row r="1903" spans="1:5" x14ac:dyDescent="0.25">
      <c r="A1903">
        <v>101602</v>
      </c>
      <c r="B1903" t="str">
        <f t="shared" si="29"/>
        <v>101602U</v>
      </c>
      <c r="C1903" t="s">
        <v>2217</v>
      </c>
      <c r="D1903" t="s">
        <v>72</v>
      </c>
      <c r="E1903">
        <v>11.92</v>
      </c>
    </row>
    <row r="1904" spans="1:5" x14ac:dyDescent="0.25">
      <c r="A1904">
        <v>101603</v>
      </c>
      <c r="B1904" t="str">
        <f t="shared" si="29"/>
        <v>101603U</v>
      </c>
      <c r="C1904" t="s">
        <v>2218</v>
      </c>
      <c r="D1904" t="s">
        <v>72</v>
      </c>
      <c r="E1904">
        <v>19.63</v>
      </c>
    </row>
    <row r="1905" spans="1:5" x14ac:dyDescent="0.25">
      <c r="A1905">
        <v>101604</v>
      </c>
      <c r="B1905" t="str">
        <f t="shared" si="29"/>
        <v>101604U</v>
      </c>
      <c r="C1905" t="s">
        <v>2219</v>
      </c>
      <c r="D1905" t="s">
        <v>72</v>
      </c>
      <c r="E1905">
        <v>7.79</v>
      </c>
    </row>
    <row r="1906" spans="1:5" x14ac:dyDescent="0.25">
      <c r="A1906">
        <v>101605</v>
      </c>
      <c r="B1906" t="str">
        <f t="shared" si="29"/>
        <v>101605U</v>
      </c>
      <c r="C1906" t="s">
        <v>2220</v>
      </c>
      <c r="D1906" t="s">
        <v>72</v>
      </c>
      <c r="E1906">
        <v>15.5</v>
      </c>
    </row>
    <row r="1907" spans="1:5" x14ac:dyDescent="0.25">
      <c r="A1907">
        <v>90788</v>
      </c>
      <c r="B1907" t="str">
        <f t="shared" si="29"/>
        <v>90788U</v>
      </c>
      <c r="C1907" t="s">
        <v>2221</v>
      </c>
      <c r="D1907" t="s">
        <v>28</v>
      </c>
      <c r="E1907">
        <v>750.62</v>
      </c>
    </row>
    <row r="1908" spans="1:5" x14ac:dyDescent="0.25">
      <c r="A1908">
        <v>90789</v>
      </c>
      <c r="B1908" t="str">
        <f t="shared" si="29"/>
        <v>90789U</v>
      </c>
      <c r="C1908" t="s">
        <v>2222</v>
      </c>
      <c r="D1908" t="s">
        <v>28</v>
      </c>
      <c r="E1908">
        <v>752.07</v>
      </c>
    </row>
    <row r="1909" spans="1:5" x14ac:dyDescent="0.25">
      <c r="A1909">
        <v>90790</v>
      </c>
      <c r="B1909" t="str">
        <f t="shared" si="29"/>
        <v>90790U</v>
      </c>
      <c r="C1909" t="s">
        <v>2223</v>
      </c>
      <c r="D1909" t="s">
        <v>28</v>
      </c>
      <c r="E1909">
        <v>775.53</v>
      </c>
    </row>
    <row r="1910" spans="1:5" x14ac:dyDescent="0.25">
      <c r="A1910">
        <v>90791</v>
      </c>
      <c r="B1910" t="str">
        <f t="shared" si="29"/>
        <v>90791U</v>
      </c>
      <c r="C1910" t="s">
        <v>2224</v>
      </c>
      <c r="D1910" t="s">
        <v>28</v>
      </c>
      <c r="E1910">
        <v>908.15</v>
      </c>
    </row>
    <row r="1911" spans="1:5" x14ac:dyDescent="0.25">
      <c r="A1911">
        <v>90793</v>
      </c>
      <c r="B1911" t="str">
        <f t="shared" si="29"/>
        <v>90793U</v>
      </c>
      <c r="C1911" t="s">
        <v>2225</v>
      </c>
      <c r="D1911" t="s">
        <v>28</v>
      </c>
      <c r="E1911">
        <v>966.65</v>
      </c>
    </row>
    <row r="1912" spans="1:5" x14ac:dyDescent="0.25">
      <c r="A1912">
        <v>90794</v>
      </c>
      <c r="B1912" t="str">
        <f t="shared" si="29"/>
        <v>90794U</v>
      </c>
      <c r="C1912" t="s">
        <v>2226</v>
      </c>
      <c r="D1912" t="s">
        <v>28</v>
      </c>
      <c r="E1912">
        <v>644.05999999999995</v>
      </c>
    </row>
    <row r="1913" spans="1:5" x14ac:dyDescent="0.25">
      <c r="A1913">
        <v>90795</v>
      </c>
      <c r="B1913" t="str">
        <f t="shared" si="29"/>
        <v>90795U</v>
      </c>
      <c r="C1913" t="s">
        <v>2227</v>
      </c>
      <c r="D1913" t="s">
        <v>28</v>
      </c>
      <c r="E1913">
        <v>650.29999999999995</v>
      </c>
    </row>
    <row r="1914" spans="1:5" x14ac:dyDescent="0.25">
      <c r="A1914">
        <v>90796</v>
      </c>
      <c r="B1914" t="str">
        <f t="shared" si="29"/>
        <v>90796U</v>
      </c>
      <c r="C1914" t="s">
        <v>2228</v>
      </c>
      <c r="D1914" t="s">
        <v>28</v>
      </c>
      <c r="E1914">
        <v>656.54</v>
      </c>
    </row>
    <row r="1915" spans="1:5" x14ac:dyDescent="0.25">
      <c r="A1915">
        <v>90797</v>
      </c>
      <c r="B1915" t="str">
        <f t="shared" si="29"/>
        <v>90797U</v>
      </c>
      <c r="C1915" t="s">
        <v>2229</v>
      </c>
      <c r="D1915" t="s">
        <v>28</v>
      </c>
      <c r="E1915">
        <v>662.78</v>
      </c>
    </row>
    <row r="1916" spans="1:5" x14ac:dyDescent="0.25">
      <c r="A1916">
        <v>90798</v>
      </c>
      <c r="B1916" t="str">
        <f t="shared" si="29"/>
        <v>90798U</v>
      </c>
      <c r="C1916" t="s">
        <v>2230</v>
      </c>
      <c r="D1916" t="s">
        <v>28</v>
      </c>
      <c r="E1916">
        <v>961.81</v>
      </c>
    </row>
    <row r="1917" spans="1:5" x14ac:dyDescent="0.25">
      <c r="A1917">
        <v>90799</v>
      </c>
      <c r="B1917" t="str">
        <f t="shared" si="29"/>
        <v>90799U</v>
      </c>
      <c r="C1917" t="s">
        <v>2231</v>
      </c>
      <c r="D1917" t="s">
        <v>28</v>
      </c>
      <c r="E1917">
        <v>992.39</v>
      </c>
    </row>
    <row r="1918" spans="1:5" x14ac:dyDescent="0.25">
      <c r="A1918">
        <v>90801</v>
      </c>
      <c r="B1918" t="str">
        <f t="shared" si="29"/>
        <v>90801U</v>
      </c>
      <c r="C1918" t="s">
        <v>2232</v>
      </c>
      <c r="D1918" t="s">
        <v>28</v>
      </c>
      <c r="E1918">
        <v>228.9</v>
      </c>
    </row>
    <row r="1919" spans="1:5" x14ac:dyDescent="0.25">
      <c r="A1919">
        <v>90806</v>
      </c>
      <c r="B1919" t="str">
        <f t="shared" si="29"/>
        <v>90806U</v>
      </c>
      <c r="C1919" t="s">
        <v>12058</v>
      </c>
      <c r="D1919" t="s">
        <v>28</v>
      </c>
      <c r="E1919">
        <v>309.43</v>
      </c>
    </row>
    <row r="1920" spans="1:5" x14ac:dyDescent="0.25">
      <c r="A1920">
        <v>90820</v>
      </c>
      <c r="B1920" t="str">
        <f t="shared" si="29"/>
        <v>90820U</v>
      </c>
      <c r="C1920" t="s">
        <v>2233</v>
      </c>
      <c r="D1920" t="s">
        <v>28</v>
      </c>
      <c r="E1920">
        <v>336.19</v>
      </c>
    </row>
    <row r="1921" spans="1:5" x14ac:dyDescent="0.25">
      <c r="A1921">
        <v>90821</v>
      </c>
      <c r="B1921" t="str">
        <f t="shared" si="29"/>
        <v>90821U</v>
      </c>
      <c r="C1921" t="s">
        <v>2234</v>
      </c>
      <c r="D1921" t="s">
        <v>28</v>
      </c>
      <c r="E1921">
        <v>341.86</v>
      </c>
    </row>
    <row r="1922" spans="1:5" x14ac:dyDescent="0.25">
      <c r="A1922">
        <v>90822</v>
      </c>
      <c r="B1922" t="str">
        <f t="shared" si="29"/>
        <v>90822U</v>
      </c>
      <c r="C1922" t="s">
        <v>2235</v>
      </c>
      <c r="D1922" t="s">
        <v>28</v>
      </c>
      <c r="E1922">
        <v>363</v>
      </c>
    </row>
    <row r="1923" spans="1:5" x14ac:dyDescent="0.25">
      <c r="A1923">
        <v>90823</v>
      </c>
      <c r="B1923" t="str">
        <f t="shared" si="29"/>
        <v>90823U</v>
      </c>
      <c r="C1923" t="s">
        <v>2236</v>
      </c>
      <c r="D1923" t="s">
        <v>28</v>
      </c>
      <c r="E1923">
        <v>435.02</v>
      </c>
    </row>
    <row r="1924" spans="1:5" x14ac:dyDescent="0.25">
      <c r="A1924">
        <v>90824</v>
      </c>
      <c r="B1924" t="str">
        <f t="shared" si="29"/>
        <v>90824U</v>
      </c>
      <c r="C1924" t="s">
        <v>2237</v>
      </c>
      <c r="D1924" t="s">
        <v>28</v>
      </c>
      <c r="E1924">
        <v>600.89</v>
      </c>
    </row>
    <row r="1925" spans="1:5" x14ac:dyDescent="0.25">
      <c r="A1925">
        <v>90825</v>
      </c>
      <c r="B1925" t="str">
        <f t="shared" si="29"/>
        <v>90825U</v>
      </c>
      <c r="C1925" t="s">
        <v>2238</v>
      </c>
      <c r="D1925" t="s">
        <v>28</v>
      </c>
      <c r="E1925">
        <v>663.61</v>
      </c>
    </row>
    <row r="1926" spans="1:5" x14ac:dyDescent="0.25">
      <c r="A1926">
        <v>90830</v>
      </c>
      <c r="B1926" t="str">
        <f t="shared" si="29"/>
        <v>90830U</v>
      </c>
      <c r="C1926" t="s">
        <v>2239</v>
      </c>
      <c r="D1926" t="s">
        <v>28</v>
      </c>
      <c r="E1926">
        <v>188.69</v>
      </c>
    </row>
    <row r="1927" spans="1:5" x14ac:dyDescent="0.25">
      <c r="A1927">
        <v>90831</v>
      </c>
      <c r="B1927" t="str">
        <f t="shared" si="29"/>
        <v>90831U</v>
      </c>
      <c r="C1927" t="s">
        <v>2240</v>
      </c>
      <c r="D1927" t="s">
        <v>28</v>
      </c>
      <c r="E1927">
        <v>166.7</v>
      </c>
    </row>
    <row r="1928" spans="1:5" x14ac:dyDescent="0.25">
      <c r="A1928">
        <v>90841</v>
      </c>
      <c r="B1928" t="str">
        <f t="shared" ref="B1928:B1991" si="30">A1928&amp;"U"</f>
        <v>90841U</v>
      </c>
      <c r="C1928" t="s">
        <v>2241</v>
      </c>
      <c r="D1928" t="s">
        <v>28</v>
      </c>
      <c r="E1928">
        <v>892.28</v>
      </c>
    </row>
    <row r="1929" spans="1:5" x14ac:dyDescent="0.25">
      <c r="A1929">
        <v>90842</v>
      </c>
      <c r="B1929" t="str">
        <f t="shared" si="30"/>
        <v>90842U</v>
      </c>
      <c r="C1929" t="s">
        <v>2242</v>
      </c>
      <c r="D1929" t="s">
        <v>28</v>
      </c>
      <c r="E1929">
        <v>899.62</v>
      </c>
    </row>
    <row r="1930" spans="1:5" x14ac:dyDescent="0.25">
      <c r="A1930">
        <v>90843</v>
      </c>
      <c r="B1930" t="str">
        <f t="shared" si="30"/>
        <v>90843U</v>
      </c>
      <c r="C1930" t="s">
        <v>2243</v>
      </c>
      <c r="D1930" t="s">
        <v>28</v>
      </c>
      <c r="E1930">
        <v>944.42</v>
      </c>
    </row>
    <row r="1931" spans="1:5" x14ac:dyDescent="0.25">
      <c r="A1931">
        <v>90844</v>
      </c>
      <c r="B1931" t="str">
        <f t="shared" si="30"/>
        <v>90844U</v>
      </c>
      <c r="C1931" t="s">
        <v>2244</v>
      </c>
      <c r="D1931" t="s">
        <v>28</v>
      </c>
      <c r="E1931">
        <v>1018.1</v>
      </c>
    </row>
    <row r="1932" spans="1:5" x14ac:dyDescent="0.25">
      <c r="A1932">
        <v>90845</v>
      </c>
      <c r="B1932" t="str">
        <f t="shared" si="30"/>
        <v>90845U</v>
      </c>
      <c r="C1932" t="s">
        <v>2245</v>
      </c>
      <c r="D1932" t="s">
        <v>28</v>
      </c>
      <c r="E1932">
        <v>1182.31</v>
      </c>
    </row>
    <row r="1933" spans="1:5" x14ac:dyDescent="0.25">
      <c r="A1933">
        <v>90846</v>
      </c>
      <c r="B1933" t="str">
        <f t="shared" si="30"/>
        <v>90846U</v>
      </c>
      <c r="C1933" t="s">
        <v>2246</v>
      </c>
      <c r="D1933" t="s">
        <v>28</v>
      </c>
      <c r="E1933">
        <v>1246.69</v>
      </c>
    </row>
    <row r="1934" spans="1:5" x14ac:dyDescent="0.25">
      <c r="A1934">
        <v>90847</v>
      </c>
      <c r="B1934" t="str">
        <f t="shared" si="30"/>
        <v>90847U</v>
      </c>
      <c r="C1934" t="s">
        <v>2247</v>
      </c>
      <c r="D1934" t="s">
        <v>28</v>
      </c>
      <c r="E1934">
        <v>725.58</v>
      </c>
    </row>
    <row r="1935" spans="1:5" x14ac:dyDescent="0.25">
      <c r="A1935">
        <v>90848</v>
      </c>
      <c r="B1935" t="str">
        <f t="shared" si="30"/>
        <v>90848U</v>
      </c>
      <c r="C1935" t="s">
        <v>2248</v>
      </c>
      <c r="D1935" t="s">
        <v>28</v>
      </c>
      <c r="E1935">
        <v>732.92</v>
      </c>
    </row>
    <row r="1936" spans="1:5" x14ac:dyDescent="0.25">
      <c r="A1936">
        <v>90849</v>
      </c>
      <c r="B1936" t="str">
        <f t="shared" si="30"/>
        <v>90849U</v>
      </c>
      <c r="C1936" t="s">
        <v>2249</v>
      </c>
      <c r="D1936" t="s">
        <v>28</v>
      </c>
      <c r="E1936">
        <v>755.73</v>
      </c>
    </row>
    <row r="1937" spans="1:5" x14ac:dyDescent="0.25">
      <c r="A1937">
        <v>90850</v>
      </c>
      <c r="B1937" t="str">
        <f t="shared" si="30"/>
        <v>90850U</v>
      </c>
      <c r="C1937" t="s">
        <v>2250</v>
      </c>
      <c r="D1937" t="s">
        <v>28</v>
      </c>
      <c r="E1937">
        <v>829.41</v>
      </c>
    </row>
    <row r="1938" spans="1:5" x14ac:dyDescent="0.25">
      <c r="A1938">
        <v>90851</v>
      </c>
      <c r="B1938" t="str">
        <f t="shared" si="30"/>
        <v>90851U</v>
      </c>
      <c r="C1938" t="s">
        <v>2251</v>
      </c>
      <c r="D1938" t="s">
        <v>28</v>
      </c>
      <c r="E1938">
        <v>993.62</v>
      </c>
    </row>
    <row r="1939" spans="1:5" x14ac:dyDescent="0.25">
      <c r="A1939">
        <v>90852</v>
      </c>
      <c r="B1939" t="str">
        <f t="shared" si="30"/>
        <v>90852U</v>
      </c>
      <c r="C1939" t="s">
        <v>2252</v>
      </c>
      <c r="D1939" t="s">
        <v>28</v>
      </c>
      <c r="E1939">
        <v>1058</v>
      </c>
    </row>
    <row r="1940" spans="1:5" x14ac:dyDescent="0.25">
      <c r="A1940">
        <v>91009</v>
      </c>
      <c r="B1940" t="str">
        <f t="shared" si="30"/>
        <v>91009U</v>
      </c>
      <c r="C1940" t="s">
        <v>2253</v>
      </c>
      <c r="D1940" t="s">
        <v>28</v>
      </c>
      <c r="E1940">
        <v>346.37</v>
      </c>
    </row>
    <row r="1941" spans="1:5" x14ac:dyDescent="0.25">
      <c r="A1941">
        <v>91010</v>
      </c>
      <c r="B1941" t="str">
        <f t="shared" si="30"/>
        <v>91010U</v>
      </c>
      <c r="C1941" t="s">
        <v>2254</v>
      </c>
      <c r="D1941" t="s">
        <v>28</v>
      </c>
      <c r="E1941">
        <v>352.53</v>
      </c>
    </row>
    <row r="1942" spans="1:5" x14ac:dyDescent="0.25">
      <c r="A1942">
        <v>91011</v>
      </c>
      <c r="B1942" t="str">
        <f t="shared" si="30"/>
        <v>91011U</v>
      </c>
      <c r="C1942" t="s">
        <v>2255</v>
      </c>
      <c r="D1942" t="s">
        <v>28</v>
      </c>
      <c r="E1942">
        <v>404.36</v>
      </c>
    </row>
    <row r="1943" spans="1:5" x14ac:dyDescent="0.25">
      <c r="A1943">
        <v>91012</v>
      </c>
      <c r="B1943" t="str">
        <f t="shared" si="30"/>
        <v>91012U</v>
      </c>
      <c r="C1943" t="s">
        <v>2256</v>
      </c>
      <c r="D1943" t="s">
        <v>28</v>
      </c>
      <c r="E1943">
        <v>444.05</v>
      </c>
    </row>
    <row r="1944" spans="1:5" x14ac:dyDescent="0.25">
      <c r="A1944">
        <v>91013</v>
      </c>
      <c r="B1944" t="str">
        <f t="shared" si="30"/>
        <v>91013U</v>
      </c>
      <c r="C1944" t="s">
        <v>2257</v>
      </c>
      <c r="D1944" t="s">
        <v>28</v>
      </c>
      <c r="E1944">
        <v>735.76</v>
      </c>
    </row>
    <row r="1945" spans="1:5" x14ac:dyDescent="0.25">
      <c r="A1945">
        <v>91014</v>
      </c>
      <c r="B1945" t="str">
        <f t="shared" si="30"/>
        <v>91014U</v>
      </c>
      <c r="C1945" t="s">
        <v>2258</v>
      </c>
      <c r="D1945" t="s">
        <v>28</v>
      </c>
      <c r="E1945">
        <v>743.59</v>
      </c>
    </row>
    <row r="1946" spans="1:5" x14ac:dyDescent="0.25">
      <c r="A1946">
        <v>91015</v>
      </c>
      <c r="B1946" t="str">
        <f t="shared" si="30"/>
        <v>91015U</v>
      </c>
      <c r="C1946" t="s">
        <v>2259</v>
      </c>
      <c r="D1946" t="s">
        <v>28</v>
      </c>
      <c r="E1946">
        <v>797.09</v>
      </c>
    </row>
    <row r="1947" spans="1:5" x14ac:dyDescent="0.25">
      <c r="A1947">
        <v>91016</v>
      </c>
      <c r="B1947" t="str">
        <f t="shared" si="30"/>
        <v>91016U</v>
      </c>
      <c r="C1947" t="s">
        <v>2260</v>
      </c>
      <c r="D1947" t="s">
        <v>28</v>
      </c>
      <c r="E1947">
        <v>838.44</v>
      </c>
    </row>
    <row r="1948" spans="1:5" x14ac:dyDescent="0.25">
      <c r="A1948">
        <v>91287</v>
      </c>
      <c r="B1948" t="str">
        <f t="shared" si="30"/>
        <v>91287U</v>
      </c>
      <c r="C1948" t="s">
        <v>2261</v>
      </c>
      <c r="D1948" t="s">
        <v>28</v>
      </c>
      <c r="E1948">
        <v>173.99</v>
      </c>
    </row>
    <row r="1949" spans="1:5" x14ac:dyDescent="0.25">
      <c r="A1949">
        <v>91292</v>
      </c>
      <c r="B1949" t="str">
        <f t="shared" si="30"/>
        <v>91292U</v>
      </c>
      <c r="C1949" t="s">
        <v>12059</v>
      </c>
      <c r="D1949" t="s">
        <v>28</v>
      </c>
      <c r="E1949">
        <v>254.52</v>
      </c>
    </row>
    <row r="1950" spans="1:5" x14ac:dyDescent="0.25">
      <c r="A1950">
        <v>91295</v>
      </c>
      <c r="B1950" t="str">
        <f t="shared" si="30"/>
        <v>91295U</v>
      </c>
      <c r="C1950" t="s">
        <v>2262</v>
      </c>
      <c r="D1950" t="s">
        <v>28</v>
      </c>
      <c r="E1950">
        <v>355.19</v>
      </c>
    </row>
    <row r="1951" spans="1:5" x14ac:dyDescent="0.25">
      <c r="A1951">
        <v>91296</v>
      </c>
      <c r="B1951" t="str">
        <f t="shared" si="30"/>
        <v>91296U</v>
      </c>
      <c r="C1951" t="s">
        <v>2263</v>
      </c>
      <c r="D1951" t="s">
        <v>28</v>
      </c>
      <c r="E1951">
        <v>377.17</v>
      </c>
    </row>
    <row r="1952" spans="1:5" x14ac:dyDescent="0.25">
      <c r="A1952">
        <v>91297</v>
      </c>
      <c r="B1952" t="str">
        <f t="shared" si="30"/>
        <v>91297U</v>
      </c>
      <c r="C1952" t="s">
        <v>2264</v>
      </c>
      <c r="D1952" t="s">
        <v>28</v>
      </c>
      <c r="E1952">
        <v>410.24</v>
      </c>
    </row>
    <row r="1953" spans="1:5" x14ac:dyDescent="0.25">
      <c r="A1953">
        <v>91298</v>
      </c>
      <c r="B1953" t="str">
        <f t="shared" si="30"/>
        <v>91298U</v>
      </c>
      <c r="C1953" t="s">
        <v>2265</v>
      </c>
      <c r="D1953" t="s">
        <v>28</v>
      </c>
      <c r="E1953">
        <v>752.67</v>
      </c>
    </row>
    <row r="1954" spans="1:5" x14ac:dyDescent="0.25">
      <c r="A1954">
        <v>91299</v>
      </c>
      <c r="B1954" t="str">
        <f t="shared" si="30"/>
        <v>91299U</v>
      </c>
      <c r="C1954" t="s">
        <v>2266</v>
      </c>
      <c r="D1954" t="s">
        <v>28</v>
      </c>
      <c r="E1954">
        <v>1031.24</v>
      </c>
    </row>
    <row r="1955" spans="1:5" x14ac:dyDescent="0.25">
      <c r="A1955">
        <v>91304</v>
      </c>
      <c r="B1955" t="str">
        <f t="shared" si="30"/>
        <v>91304U</v>
      </c>
      <c r="C1955" t="s">
        <v>2267</v>
      </c>
      <c r="D1955" t="s">
        <v>28</v>
      </c>
      <c r="E1955">
        <v>110.41</v>
      </c>
    </row>
    <row r="1956" spans="1:5" x14ac:dyDescent="0.25">
      <c r="A1956">
        <v>91305</v>
      </c>
      <c r="B1956" t="str">
        <f t="shared" si="30"/>
        <v>91305U</v>
      </c>
      <c r="C1956" t="s">
        <v>2268</v>
      </c>
      <c r="D1956" t="s">
        <v>28</v>
      </c>
      <c r="E1956">
        <v>112.85</v>
      </c>
    </row>
    <row r="1957" spans="1:5" x14ac:dyDescent="0.25">
      <c r="A1957">
        <v>91306</v>
      </c>
      <c r="B1957" t="str">
        <f t="shared" si="30"/>
        <v>91306U</v>
      </c>
      <c r="C1957" t="s">
        <v>2269</v>
      </c>
      <c r="D1957" t="s">
        <v>28</v>
      </c>
      <c r="E1957">
        <v>166.7</v>
      </c>
    </row>
    <row r="1958" spans="1:5" x14ac:dyDescent="0.25">
      <c r="A1958">
        <v>91307</v>
      </c>
      <c r="B1958" t="str">
        <f t="shared" si="30"/>
        <v>91307U</v>
      </c>
      <c r="C1958" t="s">
        <v>2270</v>
      </c>
      <c r="D1958" t="s">
        <v>28</v>
      </c>
      <c r="E1958">
        <v>94.68</v>
      </c>
    </row>
    <row r="1959" spans="1:5" x14ac:dyDescent="0.25">
      <c r="A1959">
        <v>91312</v>
      </c>
      <c r="B1959" t="str">
        <f t="shared" si="30"/>
        <v>91312U</v>
      </c>
      <c r="C1959" t="s">
        <v>2271</v>
      </c>
      <c r="D1959" t="s">
        <v>28</v>
      </c>
      <c r="E1959">
        <v>759.81</v>
      </c>
    </row>
    <row r="1960" spans="1:5" x14ac:dyDescent="0.25">
      <c r="A1960">
        <v>91313</v>
      </c>
      <c r="B1960" t="str">
        <f t="shared" si="30"/>
        <v>91313U</v>
      </c>
      <c r="C1960" t="s">
        <v>2272</v>
      </c>
      <c r="D1960" t="s">
        <v>28</v>
      </c>
      <c r="E1960">
        <v>748.48</v>
      </c>
    </row>
    <row r="1961" spans="1:5" x14ac:dyDescent="0.25">
      <c r="A1961">
        <v>91314</v>
      </c>
      <c r="B1961" t="str">
        <f t="shared" si="30"/>
        <v>91314U</v>
      </c>
      <c r="C1961" t="s">
        <v>2273</v>
      </c>
      <c r="D1961" t="s">
        <v>28</v>
      </c>
      <c r="E1961">
        <v>786.53</v>
      </c>
    </row>
    <row r="1962" spans="1:5" x14ac:dyDescent="0.25">
      <c r="A1962">
        <v>91315</v>
      </c>
      <c r="B1962" t="str">
        <f t="shared" si="30"/>
        <v>91315U</v>
      </c>
      <c r="C1962" t="s">
        <v>2274</v>
      </c>
      <c r="D1962" t="s">
        <v>28</v>
      </c>
      <c r="E1962">
        <v>859.72</v>
      </c>
    </row>
    <row r="1963" spans="1:5" x14ac:dyDescent="0.25">
      <c r="A1963">
        <v>91316</v>
      </c>
      <c r="B1963" t="str">
        <f t="shared" si="30"/>
        <v>91316U</v>
      </c>
      <c r="C1963" t="s">
        <v>2275</v>
      </c>
      <c r="D1963" t="s">
        <v>28</v>
      </c>
      <c r="E1963">
        <v>1024.42</v>
      </c>
    </row>
    <row r="1964" spans="1:5" x14ac:dyDescent="0.25">
      <c r="A1964">
        <v>91317</v>
      </c>
      <c r="B1964" t="str">
        <f t="shared" si="30"/>
        <v>91317U</v>
      </c>
      <c r="C1964" t="s">
        <v>2276</v>
      </c>
      <c r="D1964" t="s">
        <v>28</v>
      </c>
      <c r="E1964">
        <v>1088.31</v>
      </c>
    </row>
    <row r="1965" spans="1:5" x14ac:dyDescent="0.25">
      <c r="A1965">
        <v>91318</v>
      </c>
      <c r="B1965" t="str">
        <f t="shared" si="30"/>
        <v>91318U</v>
      </c>
      <c r="C1965" t="s">
        <v>2277</v>
      </c>
      <c r="D1965" t="s">
        <v>28</v>
      </c>
      <c r="E1965">
        <v>646.96</v>
      </c>
    </row>
    <row r="1966" spans="1:5" x14ac:dyDescent="0.25">
      <c r="A1966">
        <v>91319</v>
      </c>
      <c r="B1966" t="str">
        <f t="shared" si="30"/>
        <v>91319U</v>
      </c>
      <c r="C1966" t="s">
        <v>2278</v>
      </c>
      <c r="D1966" t="s">
        <v>28</v>
      </c>
      <c r="E1966">
        <v>653.79999999999995</v>
      </c>
    </row>
    <row r="1967" spans="1:5" x14ac:dyDescent="0.25">
      <c r="A1967">
        <v>91320</v>
      </c>
      <c r="B1967" t="str">
        <f t="shared" si="30"/>
        <v>91320U</v>
      </c>
      <c r="C1967" t="s">
        <v>2279</v>
      </c>
      <c r="D1967" t="s">
        <v>28</v>
      </c>
      <c r="E1967">
        <v>676.12</v>
      </c>
    </row>
    <row r="1968" spans="1:5" x14ac:dyDescent="0.25">
      <c r="A1968">
        <v>91321</v>
      </c>
      <c r="B1968" t="str">
        <f t="shared" si="30"/>
        <v>91321U</v>
      </c>
      <c r="C1968" t="s">
        <v>2280</v>
      </c>
      <c r="D1968" t="s">
        <v>28</v>
      </c>
      <c r="E1968">
        <v>749.31</v>
      </c>
    </row>
    <row r="1969" spans="1:5" x14ac:dyDescent="0.25">
      <c r="A1969">
        <v>91322</v>
      </c>
      <c r="B1969" t="str">
        <f t="shared" si="30"/>
        <v>91322U</v>
      </c>
      <c r="C1969" t="s">
        <v>2281</v>
      </c>
      <c r="D1969" t="s">
        <v>28</v>
      </c>
      <c r="E1969">
        <v>914.01</v>
      </c>
    </row>
    <row r="1970" spans="1:5" x14ac:dyDescent="0.25">
      <c r="A1970">
        <v>91323</v>
      </c>
      <c r="B1970" t="str">
        <f t="shared" si="30"/>
        <v>91323U</v>
      </c>
      <c r="C1970" t="s">
        <v>2282</v>
      </c>
      <c r="D1970" t="s">
        <v>28</v>
      </c>
      <c r="E1970">
        <v>977.9</v>
      </c>
    </row>
    <row r="1971" spans="1:5" x14ac:dyDescent="0.25">
      <c r="A1971">
        <v>91324</v>
      </c>
      <c r="B1971" t="str">
        <f t="shared" si="30"/>
        <v>91324U</v>
      </c>
      <c r="C1971" t="s">
        <v>2283</v>
      </c>
      <c r="D1971" t="s">
        <v>28</v>
      </c>
      <c r="E1971">
        <v>657.14</v>
      </c>
    </row>
    <row r="1972" spans="1:5" x14ac:dyDescent="0.25">
      <c r="A1972">
        <v>91325</v>
      </c>
      <c r="B1972" t="str">
        <f t="shared" si="30"/>
        <v>91325U</v>
      </c>
      <c r="C1972" t="s">
        <v>2284</v>
      </c>
      <c r="D1972" t="s">
        <v>28</v>
      </c>
      <c r="E1972">
        <v>664.47</v>
      </c>
    </row>
    <row r="1973" spans="1:5" x14ac:dyDescent="0.25">
      <c r="A1973">
        <v>91326</v>
      </c>
      <c r="B1973" t="str">
        <f t="shared" si="30"/>
        <v>91326U</v>
      </c>
      <c r="C1973" t="s">
        <v>2285</v>
      </c>
      <c r="D1973" t="s">
        <v>28</v>
      </c>
      <c r="E1973">
        <v>717.48</v>
      </c>
    </row>
    <row r="1974" spans="1:5" x14ac:dyDescent="0.25">
      <c r="A1974">
        <v>91327</v>
      </c>
      <c r="B1974" t="str">
        <f t="shared" si="30"/>
        <v>91327U</v>
      </c>
      <c r="C1974" t="s">
        <v>2286</v>
      </c>
      <c r="D1974" t="s">
        <v>28</v>
      </c>
      <c r="E1974">
        <v>758.34</v>
      </c>
    </row>
    <row r="1975" spans="1:5" x14ac:dyDescent="0.25">
      <c r="A1975">
        <v>91328</v>
      </c>
      <c r="B1975" t="str">
        <f t="shared" si="30"/>
        <v>91328U</v>
      </c>
      <c r="C1975" t="s">
        <v>2287</v>
      </c>
      <c r="D1975" t="s">
        <v>28</v>
      </c>
      <c r="E1975">
        <v>744.58</v>
      </c>
    </row>
    <row r="1976" spans="1:5" x14ac:dyDescent="0.25">
      <c r="A1976">
        <v>91329</v>
      </c>
      <c r="B1976" t="str">
        <f t="shared" si="30"/>
        <v>91329U</v>
      </c>
      <c r="C1976" t="s">
        <v>2288</v>
      </c>
      <c r="D1976" t="s">
        <v>28</v>
      </c>
      <c r="E1976">
        <v>665.96</v>
      </c>
    </row>
    <row r="1977" spans="1:5" x14ac:dyDescent="0.25">
      <c r="A1977">
        <v>91330</v>
      </c>
      <c r="B1977" t="str">
        <f t="shared" si="30"/>
        <v>91330U</v>
      </c>
      <c r="C1977" t="s">
        <v>2289</v>
      </c>
      <c r="D1977" t="s">
        <v>28</v>
      </c>
      <c r="E1977">
        <v>768.23</v>
      </c>
    </row>
    <row r="1978" spans="1:5" x14ac:dyDescent="0.25">
      <c r="A1978">
        <v>91331</v>
      </c>
      <c r="B1978" t="str">
        <f t="shared" si="30"/>
        <v>91331U</v>
      </c>
      <c r="C1978" t="s">
        <v>2290</v>
      </c>
      <c r="D1978" t="s">
        <v>28</v>
      </c>
      <c r="E1978">
        <v>689.11</v>
      </c>
    </row>
    <row r="1979" spans="1:5" x14ac:dyDescent="0.25">
      <c r="A1979">
        <v>91332</v>
      </c>
      <c r="B1979" t="str">
        <f t="shared" si="30"/>
        <v>91332U</v>
      </c>
      <c r="C1979" t="s">
        <v>2291</v>
      </c>
      <c r="D1979" t="s">
        <v>28</v>
      </c>
      <c r="E1979">
        <v>802.97</v>
      </c>
    </row>
    <row r="1980" spans="1:5" x14ac:dyDescent="0.25">
      <c r="A1980">
        <v>91333</v>
      </c>
      <c r="B1980" t="str">
        <f t="shared" si="30"/>
        <v>91333U</v>
      </c>
      <c r="C1980" t="s">
        <v>2292</v>
      </c>
      <c r="D1980" t="s">
        <v>28</v>
      </c>
      <c r="E1980">
        <v>723.36</v>
      </c>
    </row>
    <row r="1981" spans="1:5" x14ac:dyDescent="0.25">
      <c r="A1981">
        <v>91334</v>
      </c>
      <c r="B1981" t="str">
        <f t="shared" si="30"/>
        <v>91334U</v>
      </c>
      <c r="C1981" t="s">
        <v>2293</v>
      </c>
      <c r="D1981" t="s">
        <v>28</v>
      </c>
      <c r="E1981">
        <v>1145.4000000000001</v>
      </c>
    </row>
    <row r="1982" spans="1:5" x14ac:dyDescent="0.25">
      <c r="A1982">
        <v>91335</v>
      </c>
      <c r="B1982" t="str">
        <f t="shared" si="30"/>
        <v>91335U</v>
      </c>
      <c r="C1982" t="s">
        <v>2294</v>
      </c>
      <c r="D1982" t="s">
        <v>28</v>
      </c>
      <c r="E1982">
        <v>1065.79</v>
      </c>
    </row>
    <row r="1983" spans="1:5" x14ac:dyDescent="0.25">
      <c r="A1983">
        <v>91336</v>
      </c>
      <c r="B1983" t="str">
        <f t="shared" si="30"/>
        <v>91336U</v>
      </c>
      <c r="C1983" t="s">
        <v>2295</v>
      </c>
      <c r="D1983" t="s">
        <v>28</v>
      </c>
      <c r="E1983">
        <v>1423.97</v>
      </c>
    </row>
    <row r="1984" spans="1:5" x14ac:dyDescent="0.25">
      <c r="A1984">
        <v>91337</v>
      </c>
      <c r="B1984" t="str">
        <f t="shared" si="30"/>
        <v>91337U</v>
      </c>
      <c r="C1984" t="s">
        <v>2296</v>
      </c>
      <c r="D1984" t="s">
        <v>28</v>
      </c>
      <c r="E1984">
        <v>1344.36</v>
      </c>
    </row>
    <row r="1985" spans="1:5" x14ac:dyDescent="0.25">
      <c r="A1985">
        <v>100659</v>
      </c>
      <c r="B1985" t="str">
        <f t="shared" si="30"/>
        <v>100659U</v>
      </c>
      <c r="C1985" t="s">
        <v>2297</v>
      </c>
      <c r="D1985" t="s">
        <v>98</v>
      </c>
      <c r="E1985">
        <v>8.33</v>
      </c>
    </row>
    <row r="1986" spans="1:5" x14ac:dyDescent="0.25">
      <c r="A1986">
        <v>100660</v>
      </c>
      <c r="B1986" t="str">
        <f t="shared" si="30"/>
        <v>100660U</v>
      </c>
      <c r="C1986" t="s">
        <v>2298</v>
      </c>
      <c r="D1986" t="s">
        <v>98</v>
      </c>
      <c r="E1986">
        <v>5.86</v>
      </c>
    </row>
    <row r="1987" spans="1:5" x14ac:dyDescent="0.25">
      <c r="A1987">
        <v>100675</v>
      </c>
      <c r="B1987" t="str">
        <f t="shared" si="30"/>
        <v>100675U</v>
      </c>
      <c r="C1987" t="s">
        <v>2299</v>
      </c>
      <c r="D1987" t="s">
        <v>28</v>
      </c>
      <c r="E1987">
        <v>862.88</v>
      </c>
    </row>
    <row r="1988" spans="1:5" x14ac:dyDescent="0.25">
      <c r="A1988">
        <v>100676</v>
      </c>
      <c r="B1988" t="str">
        <f t="shared" si="30"/>
        <v>100676U</v>
      </c>
      <c r="C1988" t="s">
        <v>2300</v>
      </c>
      <c r="D1988" t="s">
        <v>28</v>
      </c>
      <c r="E1988">
        <v>150.80000000000001</v>
      </c>
    </row>
    <row r="1989" spans="1:5" x14ac:dyDescent="0.25">
      <c r="A1989">
        <v>100678</v>
      </c>
      <c r="B1989" t="str">
        <f t="shared" si="30"/>
        <v>100678U</v>
      </c>
      <c r="C1989" t="s">
        <v>2301</v>
      </c>
      <c r="D1989" t="s">
        <v>28</v>
      </c>
      <c r="E1989">
        <v>902.46</v>
      </c>
    </row>
    <row r="1990" spans="1:5" x14ac:dyDescent="0.25">
      <c r="A1990">
        <v>100679</v>
      </c>
      <c r="B1990" t="str">
        <f t="shared" si="30"/>
        <v>100679U</v>
      </c>
      <c r="C1990" t="s">
        <v>2302</v>
      </c>
      <c r="D1990" t="s">
        <v>28</v>
      </c>
      <c r="E1990">
        <v>769.99</v>
      </c>
    </row>
    <row r="1991" spans="1:5" x14ac:dyDescent="0.25">
      <c r="A1991">
        <v>100680</v>
      </c>
      <c r="B1991" t="str">
        <f t="shared" si="30"/>
        <v>100680U</v>
      </c>
      <c r="C1991" t="s">
        <v>2303</v>
      </c>
      <c r="D1991" t="s">
        <v>28</v>
      </c>
      <c r="E1991">
        <v>910.29</v>
      </c>
    </row>
    <row r="1992" spans="1:5" x14ac:dyDescent="0.25">
      <c r="A1992">
        <v>100681</v>
      </c>
      <c r="B1992" t="str">
        <f t="shared" ref="B1992:B2055" si="31">A1992&amp;"U"</f>
        <v>100681U</v>
      </c>
      <c r="C1992" t="s">
        <v>2304</v>
      </c>
      <c r="D1992" t="s">
        <v>28</v>
      </c>
      <c r="E1992">
        <v>934.93</v>
      </c>
    </row>
    <row r="1993" spans="1:5" x14ac:dyDescent="0.25">
      <c r="A1993">
        <v>100682</v>
      </c>
      <c r="B1993" t="str">
        <f t="shared" si="31"/>
        <v>100682U</v>
      </c>
      <c r="C1993" t="s">
        <v>2305</v>
      </c>
      <c r="D1993" t="s">
        <v>28</v>
      </c>
      <c r="E1993">
        <v>783.79</v>
      </c>
    </row>
    <row r="1994" spans="1:5" x14ac:dyDescent="0.25">
      <c r="A1994">
        <v>100683</v>
      </c>
      <c r="B1994" t="str">
        <f t="shared" si="31"/>
        <v>100683U</v>
      </c>
      <c r="C1994" t="s">
        <v>2306</v>
      </c>
      <c r="D1994" t="s">
        <v>28</v>
      </c>
      <c r="E1994">
        <v>985.78</v>
      </c>
    </row>
    <row r="1995" spans="1:5" x14ac:dyDescent="0.25">
      <c r="A1995">
        <v>100684</v>
      </c>
      <c r="B1995" t="str">
        <f t="shared" si="31"/>
        <v>100684U</v>
      </c>
      <c r="C1995" t="s">
        <v>2307</v>
      </c>
      <c r="D1995" t="s">
        <v>28</v>
      </c>
      <c r="E1995">
        <v>827.89</v>
      </c>
    </row>
    <row r="1996" spans="1:5" x14ac:dyDescent="0.25">
      <c r="A1996">
        <v>100685</v>
      </c>
      <c r="B1996" t="str">
        <f t="shared" si="31"/>
        <v>100685U</v>
      </c>
      <c r="C1996" t="s">
        <v>2308</v>
      </c>
      <c r="D1996" t="s">
        <v>28</v>
      </c>
      <c r="E1996">
        <v>1027.1300000000001</v>
      </c>
    </row>
    <row r="1997" spans="1:5" x14ac:dyDescent="0.25">
      <c r="A1997">
        <v>100686</v>
      </c>
      <c r="B1997" t="str">
        <f t="shared" si="31"/>
        <v>100686U</v>
      </c>
      <c r="C1997" t="s">
        <v>2309</v>
      </c>
      <c r="D1997" t="s">
        <v>28</v>
      </c>
      <c r="E1997">
        <v>868.75</v>
      </c>
    </row>
    <row r="1998" spans="1:5" x14ac:dyDescent="0.25">
      <c r="A1998">
        <v>100687</v>
      </c>
      <c r="B1998" t="str">
        <f t="shared" si="31"/>
        <v>100687U</v>
      </c>
      <c r="C1998" t="s">
        <v>2310</v>
      </c>
      <c r="D1998" t="s">
        <v>28</v>
      </c>
      <c r="E1998">
        <v>911.28</v>
      </c>
    </row>
    <row r="1999" spans="1:5" x14ac:dyDescent="0.25">
      <c r="A1999">
        <v>100688</v>
      </c>
      <c r="B1999" t="str">
        <f t="shared" si="31"/>
        <v>100688U</v>
      </c>
      <c r="C1999" t="s">
        <v>2311</v>
      </c>
      <c r="D1999" t="s">
        <v>28</v>
      </c>
      <c r="E1999">
        <v>778.81</v>
      </c>
    </row>
    <row r="2000" spans="1:5" x14ac:dyDescent="0.25">
      <c r="A2000">
        <v>100689</v>
      </c>
      <c r="B2000" t="str">
        <f t="shared" si="31"/>
        <v>100689U</v>
      </c>
      <c r="C2000" t="s">
        <v>2312</v>
      </c>
      <c r="D2000" t="s">
        <v>28</v>
      </c>
      <c r="E2000">
        <v>991.66</v>
      </c>
    </row>
    <row r="2001" spans="1:5" x14ac:dyDescent="0.25">
      <c r="A2001">
        <v>100690</v>
      </c>
      <c r="B2001" t="str">
        <f t="shared" si="31"/>
        <v>100690U</v>
      </c>
      <c r="C2001" t="s">
        <v>2313</v>
      </c>
      <c r="D2001" t="s">
        <v>28</v>
      </c>
      <c r="E2001">
        <v>833.77</v>
      </c>
    </row>
    <row r="2002" spans="1:5" x14ac:dyDescent="0.25">
      <c r="A2002">
        <v>100691</v>
      </c>
      <c r="B2002" t="str">
        <f t="shared" si="31"/>
        <v>100691U</v>
      </c>
      <c r="C2002" t="s">
        <v>2314</v>
      </c>
      <c r="D2002" t="s">
        <v>28</v>
      </c>
      <c r="E2002">
        <v>1334.09</v>
      </c>
    </row>
    <row r="2003" spans="1:5" x14ac:dyDescent="0.25">
      <c r="A2003">
        <v>100692</v>
      </c>
      <c r="B2003" t="str">
        <f t="shared" si="31"/>
        <v>100692U</v>
      </c>
      <c r="C2003" t="s">
        <v>2315</v>
      </c>
      <c r="D2003" t="s">
        <v>28</v>
      </c>
      <c r="E2003">
        <v>1176.2</v>
      </c>
    </row>
    <row r="2004" spans="1:5" x14ac:dyDescent="0.25">
      <c r="A2004">
        <v>100693</v>
      </c>
      <c r="B2004" t="str">
        <f t="shared" si="31"/>
        <v>100693U</v>
      </c>
      <c r="C2004" t="s">
        <v>2316</v>
      </c>
      <c r="D2004" t="s">
        <v>28</v>
      </c>
      <c r="E2004">
        <v>1612.66</v>
      </c>
    </row>
    <row r="2005" spans="1:5" x14ac:dyDescent="0.25">
      <c r="A2005">
        <v>100694</v>
      </c>
      <c r="B2005" t="str">
        <f t="shared" si="31"/>
        <v>100694U</v>
      </c>
      <c r="C2005" t="s">
        <v>2317</v>
      </c>
      <c r="D2005" t="s">
        <v>28</v>
      </c>
      <c r="E2005">
        <v>1454.77</v>
      </c>
    </row>
    <row r="2006" spans="1:5" x14ac:dyDescent="0.25">
      <c r="A2006">
        <v>100695</v>
      </c>
      <c r="B2006" t="str">
        <f t="shared" si="31"/>
        <v>100695U</v>
      </c>
      <c r="C2006" t="s">
        <v>2318</v>
      </c>
      <c r="D2006" t="s">
        <v>28</v>
      </c>
      <c r="E2006">
        <v>49.81</v>
      </c>
    </row>
    <row r="2007" spans="1:5" x14ac:dyDescent="0.25">
      <c r="A2007">
        <v>100696</v>
      </c>
      <c r="B2007" t="str">
        <f t="shared" si="31"/>
        <v>100696U</v>
      </c>
      <c r="C2007" t="s">
        <v>2319</v>
      </c>
      <c r="D2007" t="s">
        <v>28</v>
      </c>
      <c r="E2007">
        <v>55.33</v>
      </c>
    </row>
    <row r="2008" spans="1:5" x14ac:dyDescent="0.25">
      <c r="A2008">
        <v>100697</v>
      </c>
      <c r="B2008" t="str">
        <f t="shared" si="31"/>
        <v>100697U</v>
      </c>
      <c r="C2008" t="s">
        <v>2320</v>
      </c>
      <c r="D2008" t="s">
        <v>28</v>
      </c>
      <c r="E2008">
        <v>60.88</v>
      </c>
    </row>
    <row r="2009" spans="1:5" x14ac:dyDescent="0.25">
      <c r="A2009">
        <v>100698</v>
      </c>
      <c r="B2009" t="str">
        <f t="shared" si="31"/>
        <v>100698U</v>
      </c>
      <c r="C2009" t="s">
        <v>2321</v>
      </c>
      <c r="D2009" t="s">
        <v>28</v>
      </c>
      <c r="E2009">
        <v>66.400000000000006</v>
      </c>
    </row>
    <row r="2010" spans="1:5" x14ac:dyDescent="0.25">
      <c r="A2010">
        <v>100699</v>
      </c>
      <c r="B2010" t="str">
        <f t="shared" si="31"/>
        <v>100699U</v>
      </c>
      <c r="C2010" t="s">
        <v>2322</v>
      </c>
      <c r="D2010" t="s">
        <v>28</v>
      </c>
      <c r="E2010">
        <v>79.05</v>
      </c>
    </row>
    <row r="2011" spans="1:5" x14ac:dyDescent="0.25">
      <c r="A2011">
        <v>100700</v>
      </c>
      <c r="B2011" t="str">
        <f t="shared" si="31"/>
        <v>100700U</v>
      </c>
      <c r="C2011" t="s">
        <v>2323</v>
      </c>
      <c r="D2011" t="s">
        <v>28</v>
      </c>
      <c r="E2011">
        <v>745.78</v>
      </c>
    </row>
    <row r="2012" spans="1:5" x14ac:dyDescent="0.25">
      <c r="A2012">
        <v>100712</v>
      </c>
      <c r="B2012" t="str">
        <f t="shared" si="31"/>
        <v>100712U</v>
      </c>
      <c r="C2012" t="s">
        <v>2324</v>
      </c>
      <c r="D2012" t="s">
        <v>28</v>
      </c>
      <c r="E2012">
        <v>759.15</v>
      </c>
    </row>
    <row r="2013" spans="1:5" x14ac:dyDescent="0.25">
      <c r="A2013">
        <v>100665</v>
      </c>
      <c r="B2013" t="str">
        <f t="shared" si="31"/>
        <v>100665U</v>
      </c>
      <c r="C2013" t="s">
        <v>2325</v>
      </c>
      <c r="D2013" t="s">
        <v>72</v>
      </c>
      <c r="E2013">
        <v>1084.8699999999999</v>
      </c>
    </row>
    <row r="2014" spans="1:5" x14ac:dyDescent="0.25">
      <c r="A2014">
        <v>100666</v>
      </c>
      <c r="B2014" t="str">
        <f t="shared" si="31"/>
        <v>100666U</v>
      </c>
      <c r="C2014" t="s">
        <v>2326</v>
      </c>
      <c r="D2014" t="s">
        <v>72</v>
      </c>
      <c r="E2014">
        <v>852.76</v>
      </c>
    </row>
    <row r="2015" spans="1:5" x14ac:dyDescent="0.25">
      <c r="A2015">
        <v>100667</v>
      </c>
      <c r="B2015" t="str">
        <f t="shared" si="31"/>
        <v>100667U</v>
      </c>
      <c r="C2015" t="s">
        <v>2327</v>
      </c>
      <c r="D2015" t="s">
        <v>72</v>
      </c>
      <c r="E2015">
        <v>1413.01</v>
      </c>
    </row>
    <row r="2016" spans="1:5" x14ac:dyDescent="0.25">
      <c r="A2016">
        <v>100668</v>
      </c>
      <c r="B2016" t="str">
        <f t="shared" si="31"/>
        <v>100668U</v>
      </c>
      <c r="C2016" t="s">
        <v>2328</v>
      </c>
      <c r="D2016" t="s">
        <v>72</v>
      </c>
      <c r="E2016">
        <v>1671.37</v>
      </c>
    </row>
    <row r="2017" spans="1:5" x14ac:dyDescent="0.25">
      <c r="A2017">
        <v>100669</v>
      </c>
      <c r="B2017" t="str">
        <f t="shared" si="31"/>
        <v>100669U</v>
      </c>
      <c r="C2017" t="s">
        <v>2329</v>
      </c>
      <c r="D2017" t="s">
        <v>72</v>
      </c>
      <c r="E2017">
        <v>997.18</v>
      </c>
    </row>
    <row r="2018" spans="1:5" x14ac:dyDescent="0.25">
      <c r="A2018">
        <v>100670</v>
      </c>
      <c r="B2018" t="str">
        <f t="shared" si="31"/>
        <v>100670U</v>
      </c>
      <c r="C2018" t="s">
        <v>2330</v>
      </c>
      <c r="D2018" t="s">
        <v>72</v>
      </c>
      <c r="E2018">
        <v>1353.7</v>
      </c>
    </row>
    <row r="2019" spans="1:5" x14ac:dyDescent="0.25">
      <c r="A2019">
        <v>100671</v>
      </c>
      <c r="B2019" t="str">
        <f t="shared" si="31"/>
        <v>100671U</v>
      </c>
      <c r="C2019" t="s">
        <v>2331</v>
      </c>
      <c r="D2019" t="s">
        <v>72</v>
      </c>
      <c r="E2019">
        <v>1687.22</v>
      </c>
    </row>
    <row r="2020" spans="1:5" x14ac:dyDescent="0.25">
      <c r="A2020">
        <v>100672</v>
      </c>
      <c r="B2020" t="str">
        <f t="shared" si="31"/>
        <v>100672U</v>
      </c>
      <c r="C2020" t="s">
        <v>2332</v>
      </c>
      <c r="D2020" t="s">
        <v>72</v>
      </c>
      <c r="E2020">
        <v>1078.6500000000001</v>
      </c>
    </row>
    <row r="2021" spans="1:5" x14ac:dyDescent="0.25">
      <c r="A2021">
        <v>100701</v>
      </c>
      <c r="B2021" t="str">
        <f t="shared" si="31"/>
        <v>100701U</v>
      </c>
      <c r="C2021" t="s">
        <v>2333</v>
      </c>
      <c r="D2021" t="s">
        <v>72</v>
      </c>
      <c r="E2021">
        <v>593.15</v>
      </c>
    </row>
    <row r="2022" spans="1:5" x14ac:dyDescent="0.25">
      <c r="A2022">
        <v>94559</v>
      </c>
      <c r="B2022" t="str">
        <f t="shared" si="31"/>
        <v>94559U</v>
      </c>
      <c r="C2022" t="s">
        <v>2334</v>
      </c>
      <c r="D2022" t="s">
        <v>72</v>
      </c>
      <c r="E2022">
        <v>794.28</v>
      </c>
    </row>
    <row r="2023" spans="1:5" x14ac:dyDescent="0.25">
      <c r="A2023">
        <v>94562</v>
      </c>
      <c r="B2023" t="str">
        <f t="shared" si="31"/>
        <v>94562U</v>
      </c>
      <c r="C2023" t="s">
        <v>2335</v>
      </c>
      <c r="D2023" t="s">
        <v>72</v>
      </c>
      <c r="E2023">
        <v>774.33</v>
      </c>
    </row>
    <row r="2024" spans="1:5" x14ac:dyDescent="0.25">
      <c r="A2024">
        <v>94587</v>
      </c>
      <c r="B2024" t="str">
        <f t="shared" si="31"/>
        <v>94587U</v>
      </c>
      <c r="C2024" t="s">
        <v>2336</v>
      </c>
      <c r="D2024" t="s">
        <v>98</v>
      </c>
      <c r="E2024">
        <v>69.48</v>
      </c>
    </row>
    <row r="2025" spans="1:5" x14ac:dyDescent="0.25">
      <c r="A2025">
        <v>94588</v>
      </c>
      <c r="B2025" t="str">
        <f t="shared" si="31"/>
        <v>94588U</v>
      </c>
      <c r="C2025" t="s">
        <v>2337</v>
      </c>
      <c r="D2025" t="s">
        <v>98</v>
      </c>
      <c r="E2025">
        <v>63.99</v>
      </c>
    </row>
    <row r="2026" spans="1:5" x14ac:dyDescent="0.25">
      <c r="A2026">
        <v>99837</v>
      </c>
      <c r="B2026" t="str">
        <f t="shared" si="31"/>
        <v>99837U</v>
      </c>
      <c r="C2026" t="s">
        <v>2338</v>
      </c>
      <c r="D2026" t="s">
        <v>98</v>
      </c>
      <c r="E2026">
        <v>638.77</v>
      </c>
    </row>
    <row r="2027" spans="1:5" x14ac:dyDescent="0.25">
      <c r="A2027">
        <v>99839</v>
      </c>
      <c r="B2027" t="str">
        <f t="shared" si="31"/>
        <v>99839U</v>
      </c>
      <c r="C2027" t="s">
        <v>2339</v>
      </c>
      <c r="D2027" t="s">
        <v>98</v>
      </c>
      <c r="E2027">
        <v>511.66</v>
      </c>
    </row>
    <row r="2028" spans="1:5" x14ac:dyDescent="0.25">
      <c r="A2028">
        <v>99841</v>
      </c>
      <c r="B2028" t="str">
        <f t="shared" si="31"/>
        <v>99841U</v>
      </c>
      <c r="C2028" t="s">
        <v>2340</v>
      </c>
      <c r="D2028" t="s">
        <v>98</v>
      </c>
      <c r="E2028">
        <v>1045.8499999999999</v>
      </c>
    </row>
    <row r="2029" spans="1:5" x14ac:dyDescent="0.25">
      <c r="A2029">
        <v>99855</v>
      </c>
      <c r="B2029" t="str">
        <f t="shared" si="31"/>
        <v>99855U</v>
      </c>
      <c r="C2029" t="s">
        <v>2341</v>
      </c>
      <c r="D2029" t="s">
        <v>98</v>
      </c>
      <c r="E2029">
        <v>119.27</v>
      </c>
    </row>
    <row r="2030" spans="1:5" x14ac:dyDescent="0.25">
      <c r="A2030">
        <v>99857</v>
      </c>
      <c r="B2030" t="str">
        <f t="shared" si="31"/>
        <v>99857U</v>
      </c>
      <c r="C2030" t="s">
        <v>2342</v>
      </c>
      <c r="D2030" t="s">
        <v>98</v>
      </c>
      <c r="E2030">
        <v>81.3</v>
      </c>
    </row>
    <row r="2031" spans="1:5" x14ac:dyDescent="0.25">
      <c r="A2031">
        <v>99861</v>
      </c>
      <c r="B2031" t="str">
        <f t="shared" si="31"/>
        <v>99861U</v>
      </c>
      <c r="C2031" t="s">
        <v>2343</v>
      </c>
      <c r="D2031" t="s">
        <v>72</v>
      </c>
      <c r="E2031">
        <v>613.47</v>
      </c>
    </row>
    <row r="2032" spans="1:5" x14ac:dyDescent="0.25">
      <c r="A2032">
        <v>99862</v>
      </c>
      <c r="B2032" t="str">
        <f t="shared" si="31"/>
        <v>99862U</v>
      </c>
      <c r="C2032" t="s">
        <v>2344</v>
      </c>
      <c r="D2032" t="s">
        <v>72</v>
      </c>
      <c r="E2032">
        <v>519.29999999999995</v>
      </c>
    </row>
    <row r="2033" spans="1:5" x14ac:dyDescent="0.25">
      <c r="A2033">
        <v>90838</v>
      </c>
      <c r="B2033" t="str">
        <f t="shared" si="31"/>
        <v>90838U</v>
      </c>
      <c r="C2033" t="s">
        <v>2345</v>
      </c>
      <c r="D2033" t="s">
        <v>28</v>
      </c>
      <c r="E2033">
        <v>1484.62</v>
      </c>
    </row>
    <row r="2034" spans="1:5" x14ac:dyDescent="0.25">
      <c r="A2034">
        <v>91338</v>
      </c>
      <c r="B2034" t="str">
        <f t="shared" si="31"/>
        <v>91338U</v>
      </c>
      <c r="C2034" t="s">
        <v>2346</v>
      </c>
      <c r="D2034" t="s">
        <v>72</v>
      </c>
      <c r="E2034">
        <v>801.98</v>
      </c>
    </row>
    <row r="2035" spans="1:5" x14ac:dyDescent="0.25">
      <c r="A2035">
        <v>91341</v>
      </c>
      <c r="B2035" t="str">
        <f t="shared" si="31"/>
        <v>91341U</v>
      </c>
      <c r="C2035" t="s">
        <v>2347</v>
      </c>
      <c r="D2035" t="s">
        <v>72</v>
      </c>
      <c r="E2035">
        <v>630.02</v>
      </c>
    </row>
    <row r="2036" spans="1:5" x14ac:dyDescent="0.25">
      <c r="A2036">
        <v>94805</v>
      </c>
      <c r="B2036" t="str">
        <f t="shared" si="31"/>
        <v>94805U</v>
      </c>
      <c r="C2036" t="s">
        <v>2348</v>
      </c>
      <c r="D2036" t="s">
        <v>28</v>
      </c>
      <c r="E2036">
        <v>778.87</v>
      </c>
    </row>
    <row r="2037" spans="1:5" x14ac:dyDescent="0.25">
      <c r="A2037">
        <v>94806</v>
      </c>
      <c r="B2037" t="str">
        <f t="shared" si="31"/>
        <v>94806U</v>
      </c>
      <c r="C2037" t="s">
        <v>2349</v>
      </c>
      <c r="D2037" t="s">
        <v>28</v>
      </c>
      <c r="E2037">
        <v>702.44</v>
      </c>
    </row>
    <row r="2038" spans="1:5" x14ac:dyDescent="0.25">
      <c r="A2038">
        <v>94807</v>
      </c>
      <c r="B2038" t="str">
        <f t="shared" si="31"/>
        <v>94807U</v>
      </c>
      <c r="C2038" t="s">
        <v>2350</v>
      </c>
      <c r="D2038" t="s">
        <v>28</v>
      </c>
      <c r="E2038">
        <v>640.66</v>
      </c>
    </row>
    <row r="2039" spans="1:5" x14ac:dyDescent="0.25">
      <c r="A2039">
        <v>100702</v>
      </c>
      <c r="B2039" t="str">
        <f t="shared" si="31"/>
        <v>100702U</v>
      </c>
      <c r="C2039" t="s">
        <v>2351</v>
      </c>
      <c r="D2039" t="s">
        <v>72</v>
      </c>
      <c r="E2039">
        <v>438.51</v>
      </c>
    </row>
    <row r="2040" spans="1:5" x14ac:dyDescent="0.25">
      <c r="A2040">
        <v>102188</v>
      </c>
      <c r="B2040" t="str">
        <f t="shared" si="31"/>
        <v>102188U</v>
      </c>
      <c r="C2040" t="s">
        <v>2352</v>
      </c>
      <c r="D2040" t="s">
        <v>28</v>
      </c>
      <c r="E2040">
        <v>1060.25</v>
      </c>
    </row>
    <row r="2041" spans="1:5" x14ac:dyDescent="0.25">
      <c r="A2041">
        <v>102189</v>
      </c>
      <c r="B2041" t="str">
        <f t="shared" si="31"/>
        <v>102189U</v>
      </c>
      <c r="C2041" t="s">
        <v>2353</v>
      </c>
      <c r="D2041" t="s">
        <v>28</v>
      </c>
      <c r="E2041">
        <v>258.32</v>
      </c>
    </row>
    <row r="2042" spans="1:5" x14ac:dyDescent="0.25">
      <c r="A2042">
        <v>100703</v>
      </c>
      <c r="B2042" t="str">
        <f t="shared" si="31"/>
        <v>100703U</v>
      </c>
      <c r="C2042" t="s">
        <v>2354</v>
      </c>
      <c r="D2042" t="s">
        <v>28</v>
      </c>
      <c r="E2042">
        <v>29.13</v>
      </c>
    </row>
    <row r="2043" spans="1:5" x14ac:dyDescent="0.25">
      <c r="A2043">
        <v>100704</v>
      </c>
      <c r="B2043" t="str">
        <f t="shared" si="31"/>
        <v>100704U</v>
      </c>
      <c r="C2043" t="s">
        <v>2355</v>
      </c>
      <c r="D2043" t="s">
        <v>28</v>
      </c>
      <c r="E2043">
        <v>62.35</v>
      </c>
    </row>
    <row r="2044" spans="1:5" x14ac:dyDescent="0.25">
      <c r="A2044">
        <v>100705</v>
      </c>
      <c r="B2044" t="str">
        <f t="shared" si="31"/>
        <v>100705U</v>
      </c>
      <c r="C2044" t="s">
        <v>2356</v>
      </c>
      <c r="D2044" t="s">
        <v>28</v>
      </c>
      <c r="E2044">
        <v>70.75</v>
      </c>
    </row>
    <row r="2045" spans="1:5" x14ac:dyDescent="0.25">
      <c r="A2045">
        <v>100706</v>
      </c>
      <c r="B2045" t="str">
        <f t="shared" si="31"/>
        <v>100706U</v>
      </c>
      <c r="C2045" t="s">
        <v>2357</v>
      </c>
      <c r="D2045" t="s">
        <v>28</v>
      </c>
      <c r="E2045">
        <v>61.83</v>
      </c>
    </row>
    <row r="2046" spans="1:5" x14ac:dyDescent="0.25">
      <c r="A2046">
        <v>100707</v>
      </c>
      <c r="B2046" t="str">
        <f t="shared" si="31"/>
        <v>100707U</v>
      </c>
      <c r="C2046" t="s">
        <v>2358</v>
      </c>
      <c r="D2046" t="s">
        <v>28</v>
      </c>
      <c r="E2046">
        <v>131.88999999999999</v>
      </c>
    </row>
    <row r="2047" spans="1:5" x14ac:dyDescent="0.25">
      <c r="A2047">
        <v>100708</v>
      </c>
      <c r="B2047" t="str">
        <f t="shared" si="31"/>
        <v>100708U</v>
      </c>
      <c r="C2047" t="s">
        <v>2359</v>
      </c>
      <c r="D2047" t="s">
        <v>28</v>
      </c>
      <c r="E2047">
        <v>165.71</v>
      </c>
    </row>
    <row r="2048" spans="1:5" x14ac:dyDescent="0.25">
      <c r="A2048">
        <v>100709</v>
      </c>
      <c r="B2048" t="str">
        <f t="shared" si="31"/>
        <v>100709U</v>
      </c>
      <c r="C2048" t="s">
        <v>2360</v>
      </c>
      <c r="D2048" t="s">
        <v>28</v>
      </c>
      <c r="E2048">
        <v>48.73</v>
      </c>
    </row>
    <row r="2049" spans="1:5" x14ac:dyDescent="0.25">
      <c r="A2049">
        <v>100710</v>
      </c>
      <c r="B2049" t="str">
        <f t="shared" si="31"/>
        <v>100710U</v>
      </c>
      <c r="C2049" t="s">
        <v>2361</v>
      </c>
      <c r="D2049" t="s">
        <v>28</v>
      </c>
      <c r="E2049">
        <v>147.97999999999999</v>
      </c>
    </row>
    <row r="2050" spans="1:5" x14ac:dyDescent="0.25">
      <c r="A2050">
        <v>102151</v>
      </c>
      <c r="B2050" t="str">
        <f t="shared" si="31"/>
        <v>102151U</v>
      </c>
      <c r="C2050" t="s">
        <v>2362</v>
      </c>
      <c r="D2050" t="s">
        <v>72</v>
      </c>
      <c r="E2050">
        <v>147.35</v>
      </c>
    </row>
    <row r="2051" spans="1:5" x14ac:dyDescent="0.25">
      <c r="A2051">
        <v>102152</v>
      </c>
      <c r="B2051" t="str">
        <f t="shared" si="31"/>
        <v>102152U</v>
      </c>
      <c r="C2051" t="s">
        <v>2363</v>
      </c>
      <c r="D2051" t="s">
        <v>72</v>
      </c>
      <c r="E2051">
        <v>184.01</v>
      </c>
    </row>
    <row r="2052" spans="1:5" x14ac:dyDescent="0.25">
      <c r="A2052">
        <v>102153</v>
      </c>
      <c r="B2052" t="str">
        <f t="shared" si="31"/>
        <v>102153U</v>
      </c>
      <c r="C2052" t="s">
        <v>2364</v>
      </c>
      <c r="D2052" t="s">
        <v>72</v>
      </c>
      <c r="E2052">
        <v>232.9</v>
      </c>
    </row>
    <row r="2053" spans="1:5" x14ac:dyDescent="0.25">
      <c r="A2053">
        <v>102154</v>
      </c>
      <c r="B2053" t="str">
        <f t="shared" si="31"/>
        <v>102154U</v>
      </c>
      <c r="C2053" t="s">
        <v>2365</v>
      </c>
      <c r="D2053" t="s">
        <v>72</v>
      </c>
      <c r="E2053">
        <v>201.19</v>
      </c>
    </row>
    <row r="2054" spans="1:5" x14ac:dyDescent="0.25">
      <c r="A2054">
        <v>102155</v>
      </c>
      <c r="B2054" t="str">
        <f t="shared" si="31"/>
        <v>102155U</v>
      </c>
      <c r="C2054" t="s">
        <v>2366</v>
      </c>
      <c r="D2054" t="s">
        <v>72</v>
      </c>
      <c r="E2054">
        <v>241.17</v>
      </c>
    </row>
    <row r="2055" spans="1:5" x14ac:dyDescent="0.25">
      <c r="A2055">
        <v>102156</v>
      </c>
      <c r="B2055" t="str">
        <f t="shared" si="31"/>
        <v>102156U</v>
      </c>
      <c r="C2055" t="s">
        <v>2367</v>
      </c>
      <c r="D2055" t="s">
        <v>72</v>
      </c>
      <c r="E2055">
        <v>230.86</v>
      </c>
    </row>
    <row r="2056" spans="1:5" x14ac:dyDescent="0.25">
      <c r="A2056">
        <v>102157</v>
      </c>
      <c r="B2056" t="str">
        <f t="shared" ref="B2056:B2119" si="32">A2056&amp;"U"</f>
        <v>102157U</v>
      </c>
      <c r="C2056" t="s">
        <v>2368</v>
      </c>
      <c r="D2056" t="s">
        <v>72</v>
      </c>
      <c r="E2056">
        <v>316.42</v>
      </c>
    </row>
    <row r="2057" spans="1:5" x14ac:dyDescent="0.25">
      <c r="A2057">
        <v>102158</v>
      </c>
      <c r="B2057" t="str">
        <f t="shared" si="32"/>
        <v>102158U</v>
      </c>
      <c r="C2057" t="s">
        <v>2369</v>
      </c>
      <c r="D2057" t="s">
        <v>72</v>
      </c>
      <c r="E2057">
        <v>320.25</v>
      </c>
    </row>
    <row r="2058" spans="1:5" x14ac:dyDescent="0.25">
      <c r="A2058">
        <v>102159</v>
      </c>
      <c r="B2058" t="str">
        <f t="shared" si="32"/>
        <v>102159U</v>
      </c>
      <c r="C2058" t="s">
        <v>2370</v>
      </c>
      <c r="D2058" t="s">
        <v>72</v>
      </c>
      <c r="E2058">
        <v>381.66</v>
      </c>
    </row>
    <row r="2059" spans="1:5" x14ac:dyDescent="0.25">
      <c r="A2059">
        <v>102160</v>
      </c>
      <c r="B2059" t="str">
        <f t="shared" si="32"/>
        <v>102160U</v>
      </c>
      <c r="C2059" t="s">
        <v>2371</v>
      </c>
      <c r="D2059" t="s">
        <v>72</v>
      </c>
      <c r="E2059">
        <v>159.57</v>
      </c>
    </row>
    <row r="2060" spans="1:5" x14ac:dyDescent="0.25">
      <c r="A2060">
        <v>102161</v>
      </c>
      <c r="B2060" t="str">
        <f t="shared" si="32"/>
        <v>102161U</v>
      </c>
      <c r="C2060" t="s">
        <v>2372</v>
      </c>
      <c r="D2060" t="s">
        <v>72</v>
      </c>
      <c r="E2060">
        <v>237.69</v>
      </c>
    </row>
    <row r="2061" spans="1:5" x14ac:dyDescent="0.25">
      <c r="A2061">
        <v>102162</v>
      </c>
      <c r="B2061" t="str">
        <f t="shared" si="32"/>
        <v>102162U</v>
      </c>
      <c r="C2061" t="s">
        <v>2373</v>
      </c>
      <c r="D2061" t="s">
        <v>72</v>
      </c>
      <c r="E2061">
        <v>274.35000000000002</v>
      </c>
    </row>
    <row r="2062" spans="1:5" x14ac:dyDescent="0.25">
      <c r="A2062">
        <v>102163</v>
      </c>
      <c r="B2062" t="str">
        <f t="shared" si="32"/>
        <v>102163U</v>
      </c>
      <c r="C2062" t="s">
        <v>2374</v>
      </c>
      <c r="D2062" t="s">
        <v>72</v>
      </c>
      <c r="E2062">
        <v>323.24</v>
      </c>
    </row>
    <row r="2063" spans="1:5" x14ac:dyDescent="0.25">
      <c r="A2063">
        <v>102164</v>
      </c>
      <c r="B2063" t="str">
        <f t="shared" si="32"/>
        <v>102164U</v>
      </c>
      <c r="C2063" t="s">
        <v>2375</v>
      </c>
      <c r="D2063" t="s">
        <v>72</v>
      </c>
      <c r="E2063">
        <v>274.92</v>
      </c>
    </row>
    <row r="2064" spans="1:5" x14ac:dyDescent="0.25">
      <c r="A2064">
        <v>102165</v>
      </c>
      <c r="B2064" t="str">
        <f t="shared" si="32"/>
        <v>102165U</v>
      </c>
      <c r="C2064" t="s">
        <v>2376</v>
      </c>
      <c r="D2064" t="s">
        <v>72</v>
      </c>
      <c r="E2064">
        <v>314.89999999999998</v>
      </c>
    </row>
    <row r="2065" spans="1:5" x14ac:dyDescent="0.25">
      <c r="A2065">
        <v>102166</v>
      </c>
      <c r="B2065" t="str">
        <f t="shared" si="32"/>
        <v>102166U</v>
      </c>
      <c r="C2065" t="s">
        <v>2377</v>
      </c>
      <c r="D2065" t="s">
        <v>72</v>
      </c>
      <c r="E2065">
        <v>287.93</v>
      </c>
    </row>
    <row r="2066" spans="1:5" x14ac:dyDescent="0.25">
      <c r="A2066">
        <v>102167</v>
      </c>
      <c r="B2066" t="str">
        <f t="shared" si="32"/>
        <v>102167U</v>
      </c>
      <c r="C2066" t="s">
        <v>2378</v>
      </c>
      <c r="D2066" t="s">
        <v>72</v>
      </c>
      <c r="E2066">
        <v>373.49</v>
      </c>
    </row>
    <row r="2067" spans="1:5" x14ac:dyDescent="0.25">
      <c r="A2067">
        <v>102168</v>
      </c>
      <c r="B2067" t="str">
        <f t="shared" si="32"/>
        <v>102168U</v>
      </c>
      <c r="C2067" t="s">
        <v>2379</v>
      </c>
      <c r="D2067" t="s">
        <v>72</v>
      </c>
      <c r="E2067">
        <v>362.56</v>
      </c>
    </row>
    <row r="2068" spans="1:5" x14ac:dyDescent="0.25">
      <c r="A2068">
        <v>102169</v>
      </c>
      <c r="B2068" t="str">
        <f t="shared" si="32"/>
        <v>102169U</v>
      </c>
      <c r="C2068" t="s">
        <v>2380</v>
      </c>
      <c r="D2068" t="s">
        <v>72</v>
      </c>
      <c r="E2068">
        <v>418.5</v>
      </c>
    </row>
    <row r="2069" spans="1:5" x14ac:dyDescent="0.25">
      <c r="A2069">
        <v>102170</v>
      </c>
      <c r="B2069" t="str">
        <f t="shared" si="32"/>
        <v>102170U</v>
      </c>
      <c r="C2069" t="s">
        <v>2381</v>
      </c>
      <c r="D2069" t="s">
        <v>72</v>
      </c>
      <c r="E2069">
        <v>249.91</v>
      </c>
    </row>
    <row r="2070" spans="1:5" x14ac:dyDescent="0.25">
      <c r="A2070">
        <v>102171</v>
      </c>
      <c r="B2070" t="str">
        <f t="shared" si="32"/>
        <v>102171U</v>
      </c>
      <c r="C2070" t="s">
        <v>2382</v>
      </c>
      <c r="D2070" t="s">
        <v>72</v>
      </c>
      <c r="E2070">
        <v>470.47</v>
      </c>
    </row>
    <row r="2071" spans="1:5" x14ac:dyDescent="0.25">
      <c r="A2071">
        <v>102172</v>
      </c>
      <c r="B2071" t="str">
        <f t="shared" si="32"/>
        <v>102172U</v>
      </c>
      <c r="C2071" t="s">
        <v>2383</v>
      </c>
      <c r="D2071" t="s">
        <v>72</v>
      </c>
      <c r="E2071">
        <v>459.04</v>
      </c>
    </row>
    <row r="2072" spans="1:5" x14ac:dyDescent="0.25">
      <c r="A2072">
        <v>102176</v>
      </c>
      <c r="B2072" t="str">
        <f t="shared" si="32"/>
        <v>102176U</v>
      </c>
      <c r="C2072" t="s">
        <v>2384</v>
      </c>
      <c r="D2072" t="s">
        <v>72</v>
      </c>
      <c r="E2072">
        <v>849.97</v>
      </c>
    </row>
    <row r="2073" spans="1:5" x14ac:dyDescent="0.25">
      <c r="A2073">
        <v>102177</v>
      </c>
      <c r="B2073" t="str">
        <f t="shared" si="32"/>
        <v>102177U</v>
      </c>
      <c r="C2073" t="s">
        <v>2385</v>
      </c>
      <c r="D2073" t="s">
        <v>72</v>
      </c>
      <c r="E2073">
        <v>1720.06</v>
      </c>
    </row>
    <row r="2074" spans="1:5" x14ac:dyDescent="0.25">
      <c r="A2074">
        <v>102178</v>
      </c>
      <c r="B2074" t="str">
        <f t="shared" si="32"/>
        <v>102178U</v>
      </c>
      <c r="C2074" t="s">
        <v>2386</v>
      </c>
      <c r="D2074" t="s">
        <v>72</v>
      </c>
      <c r="E2074">
        <v>1976.07</v>
      </c>
    </row>
    <row r="2075" spans="1:5" x14ac:dyDescent="0.25">
      <c r="A2075">
        <v>102179</v>
      </c>
      <c r="B2075" t="str">
        <f t="shared" si="32"/>
        <v>102179U</v>
      </c>
      <c r="C2075" t="s">
        <v>2387</v>
      </c>
      <c r="D2075" t="s">
        <v>72</v>
      </c>
      <c r="E2075">
        <v>265.11</v>
      </c>
    </row>
    <row r="2076" spans="1:5" x14ac:dyDescent="0.25">
      <c r="A2076">
        <v>102180</v>
      </c>
      <c r="B2076" t="str">
        <f t="shared" si="32"/>
        <v>102180U</v>
      </c>
      <c r="C2076" t="s">
        <v>2388</v>
      </c>
      <c r="D2076" t="s">
        <v>72</v>
      </c>
      <c r="E2076">
        <v>300.22000000000003</v>
      </c>
    </row>
    <row r="2077" spans="1:5" x14ac:dyDescent="0.25">
      <c r="A2077">
        <v>102181</v>
      </c>
      <c r="B2077" t="str">
        <f t="shared" si="32"/>
        <v>102181U</v>
      </c>
      <c r="C2077" t="s">
        <v>142</v>
      </c>
      <c r="D2077" t="s">
        <v>72</v>
      </c>
      <c r="E2077">
        <v>349.17</v>
      </c>
    </row>
    <row r="2078" spans="1:5" x14ac:dyDescent="0.25">
      <c r="A2078">
        <v>102182</v>
      </c>
      <c r="B2078" t="str">
        <f t="shared" si="32"/>
        <v>102182U</v>
      </c>
      <c r="C2078" t="s">
        <v>2389</v>
      </c>
      <c r="D2078" t="s">
        <v>28</v>
      </c>
      <c r="E2078">
        <v>769.72</v>
      </c>
    </row>
    <row r="2079" spans="1:5" x14ac:dyDescent="0.25">
      <c r="A2079">
        <v>102183</v>
      </c>
      <c r="B2079" t="str">
        <f t="shared" si="32"/>
        <v>102183U</v>
      </c>
      <c r="C2079" t="s">
        <v>2390</v>
      </c>
      <c r="D2079" t="s">
        <v>28</v>
      </c>
      <c r="E2079">
        <v>1549.01</v>
      </c>
    </row>
    <row r="2080" spans="1:5" x14ac:dyDescent="0.25">
      <c r="A2080">
        <v>102184</v>
      </c>
      <c r="B2080" t="str">
        <f t="shared" si="32"/>
        <v>102184U</v>
      </c>
      <c r="C2080" t="s">
        <v>2391</v>
      </c>
      <c r="D2080" t="s">
        <v>28</v>
      </c>
      <c r="E2080">
        <v>1812.21</v>
      </c>
    </row>
    <row r="2081" spans="1:5" x14ac:dyDescent="0.25">
      <c r="A2081">
        <v>102185</v>
      </c>
      <c r="B2081" t="str">
        <f t="shared" si="32"/>
        <v>102185U</v>
      </c>
      <c r="C2081" t="s">
        <v>2392</v>
      </c>
      <c r="D2081" t="s">
        <v>28</v>
      </c>
      <c r="E2081">
        <v>3633.72</v>
      </c>
    </row>
    <row r="2082" spans="1:5" x14ac:dyDescent="0.25">
      <c r="A2082">
        <v>102190</v>
      </c>
      <c r="B2082" t="str">
        <f t="shared" si="32"/>
        <v>102190U</v>
      </c>
      <c r="C2082" t="s">
        <v>2393</v>
      </c>
      <c r="D2082" t="s">
        <v>72</v>
      </c>
      <c r="E2082">
        <v>14.67</v>
      </c>
    </row>
    <row r="2083" spans="1:5" x14ac:dyDescent="0.25">
      <c r="A2083">
        <v>102191</v>
      </c>
      <c r="B2083" t="str">
        <f t="shared" si="32"/>
        <v>102191U</v>
      </c>
      <c r="C2083" t="s">
        <v>2394</v>
      </c>
      <c r="D2083" t="s">
        <v>72</v>
      </c>
      <c r="E2083">
        <v>17.829999999999998</v>
      </c>
    </row>
    <row r="2084" spans="1:5" x14ac:dyDescent="0.25">
      <c r="A2084">
        <v>102192</v>
      </c>
      <c r="B2084" t="str">
        <f t="shared" si="32"/>
        <v>102192U</v>
      </c>
      <c r="C2084" t="s">
        <v>77</v>
      </c>
      <c r="D2084" t="s">
        <v>72</v>
      </c>
      <c r="E2084">
        <v>12.73</v>
      </c>
    </row>
    <row r="2085" spans="1:5" x14ac:dyDescent="0.25">
      <c r="A2085">
        <v>94569</v>
      </c>
      <c r="B2085" t="str">
        <f t="shared" si="32"/>
        <v>94569U</v>
      </c>
      <c r="C2085" t="s">
        <v>2395</v>
      </c>
      <c r="D2085" t="s">
        <v>72</v>
      </c>
      <c r="E2085">
        <v>676.86</v>
      </c>
    </row>
    <row r="2086" spans="1:5" x14ac:dyDescent="0.25">
      <c r="A2086">
        <v>94570</v>
      </c>
      <c r="B2086" t="str">
        <f t="shared" si="32"/>
        <v>94570U</v>
      </c>
      <c r="C2086" t="s">
        <v>2396</v>
      </c>
      <c r="D2086" t="s">
        <v>72</v>
      </c>
      <c r="E2086">
        <v>352.82</v>
      </c>
    </row>
    <row r="2087" spans="1:5" x14ac:dyDescent="0.25">
      <c r="A2087">
        <v>94572</v>
      </c>
      <c r="B2087" t="str">
        <f t="shared" si="32"/>
        <v>94572U</v>
      </c>
      <c r="C2087" t="s">
        <v>2397</v>
      </c>
      <c r="D2087" t="s">
        <v>72</v>
      </c>
      <c r="E2087">
        <v>503.19</v>
      </c>
    </row>
    <row r="2088" spans="1:5" x14ac:dyDescent="0.25">
      <c r="A2088">
        <v>94573</v>
      </c>
      <c r="B2088" t="str">
        <f t="shared" si="32"/>
        <v>94573U</v>
      </c>
      <c r="C2088" t="s">
        <v>2398</v>
      </c>
      <c r="D2088" t="s">
        <v>72</v>
      </c>
      <c r="E2088">
        <v>406.83</v>
      </c>
    </row>
    <row r="2089" spans="1:5" x14ac:dyDescent="0.25">
      <c r="A2089">
        <v>94580</v>
      </c>
      <c r="B2089" t="str">
        <f t="shared" si="32"/>
        <v>94580U</v>
      </c>
      <c r="C2089" t="s">
        <v>2399</v>
      </c>
      <c r="D2089" t="s">
        <v>72</v>
      </c>
      <c r="E2089">
        <v>560.62</v>
      </c>
    </row>
    <row r="2090" spans="1:5" x14ac:dyDescent="0.25">
      <c r="A2090">
        <v>94589</v>
      </c>
      <c r="B2090" t="str">
        <f t="shared" si="32"/>
        <v>94589U</v>
      </c>
      <c r="C2090" t="s">
        <v>2400</v>
      </c>
      <c r="D2090" t="s">
        <v>98</v>
      </c>
      <c r="E2090">
        <v>19.63</v>
      </c>
    </row>
    <row r="2091" spans="1:5" x14ac:dyDescent="0.25">
      <c r="A2091">
        <v>94590</v>
      </c>
      <c r="B2091" t="str">
        <f t="shared" si="32"/>
        <v>94590U</v>
      </c>
      <c r="C2091" t="s">
        <v>2401</v>
      </c>
      <c r="D2091" t="s">
        <v>98</v>
      </c>
      <c r="E2091">
        <v>17.82</v>
      </c>
    </row>
    <row r="2092" spans="1:5" x14ac:dyDescent="0.25">
      <c r="A2092">
        <v>100674</v>
      </c>
      <c r="B2092" t="str">
        <f t="shared" si="32"/>
        <v>100674U</v>
      </c>
      <c r="C2092" t="s">
        <v>2402</v>
      </c>
      <c r="D2092" t="s">
        <v>72</v>
      </c>
      <c r="E2092">
        <v>737.3</v>
      </c>
    </row>
    <row r="2093" spans="1:5" x14ac:dyDescent="0.25">
      <c r="A2093">
        <v>101096</v>
      </c>
      <c r="B2093" t="str">
        <f t="shared" si="32"/>
        <v>101096U</v>
      </c>
      <c r="C2093" t="s">
        <v>2403</v>
      </c>
      <c r="D2093" t="s">
        <v>80</v>
      </c>
      <c r="E2093">
        <v>1271.9100000000001</v>
      </c>
    </row>
    <row r="2094" spans="1:5" x14ac:dyDescent="0.25">
      <c r="A2094">
        <v>101097</v>
      </c>
      <c r="B2094" t="str">
        <f t="shared" si="32"/>
        <v>101097U</v>
      </c>
      <c r="C2094" t="s">
        <v>2404</v>
      </c>
      <c r="D2094" t="s">
        <v>80</v>
      </c>
      <c r="E2094">
        <v>1205.92</v>
      </c>
    </row>
    <row r="2095" spans="1:5" x14ac:dyDescent="0.25">
      <c r="A2095">
        <v>101098</v>
      </c>
      <c r="B2095" t="str">
        <f t="shared" si="32"/>
        <v>101098U</v>
      </c>
      <c r="C2095" t="s">
        <v>2405</v>
      </c>
      <c r="D2095" t="s">
        <v>80</v>
      </c>
      <c r="E2095">
        <v>1124.4000000000001</v>
      </c>
    </row>
    <row r="2096" spans="1:5" x14ac:dyDescent="0.25">
      <c r="A2096">
        <v>101099</v>
      </c>
      <c r="B2096" t="str">
        <f t="shared" si="32"/>
        <v>101099U</v>
      </c>
      <c r="C2096" t="s">
        <v>2406</v>
      </c>
      <c r="D2096" t="s">
        <v>80</v>
      </c>
      <c r="E2096">
        <v>1028.8599999999999</v>
      </c>
    </row>
    <row r="2097" spans="1:5" x14ac:dyDescent="0.25">
      <c r="A2097">
        <v>101100</v>
      </c>
      <c r="B2097" t="str">
        <f t="shared" si="32"/>
        <v>101100U</v>
      </c>
      <c r="C2097" t="s">
        <v>2407</v>
      </c>
      <c r="D2097" t="s">
        <v>80</v>
      </c>
      <c r="E2097">
        <v>945.68</v>
      </c>
    </row>
    <row r="2098" spans="1:5" x14ac:dyDescent="0.25">
      <c r="A2098">
        <v>101101</v>
      </c>
      <c r="B2098" t="str">
        <f t="shared" si="32"/>
        <v>101101U</v>
      </c>
      <c r="C2098" t="s">
        <v>2408</v>
      </c>
      <c r="D2098" t="s">
        <v>80</v>
      </c>
      <c r="E2098">
        <v>925.81</v>
      </c>
    </row>
    <row r="2099" spans="1:5" x14ac:dyDescent="0.25">
      <c r="A2099">
        <v>101102</v>
      </c>
      <c r="B2099" t="str">
        <f t="shared" si="32"/>
        <v>101102U</v>
      </c>
      <c r="C2099" t="s">
        <v>2409</v>
      </c>
      <c r="D2099" t="s">
        <v>80</v>
      </c>
      <c r="E2099">
        <v>907.89</v>
      </c>
    </row>
    <row r="2100" spans="1:5" x14ac:dyDescent="0.25">
      <c r="A2100">
        <v>101103</v>
      </c>
      <c r="B2100" t="str">
        <f t="shared" si="32"/>
        <v>101103U</v>
      </c>
      <c r="C2100" t="s">
        <v>2410</v>
      </c>
      <c r="D2100" t="s">
        <v>80</v>
      </c>
      <c r="E2100">
        <v>853.68</v>
      </c>
    </row>
    <row r="2101" spans="1:5" x14ac:dyDescent="0.25">
      <c r="A2101">
        <v>101104</v>
      </c>
      <c r="B2101" t="str">
        <f t="shared" si="32"/>
        <v>101104U</v>
      </c>
      <c r="C2101" t="s">
        <v>2411</v>
      </c>
      <c r="D2101" t="s">
        <v>80</v>
      </c>
      <c r="E2101">
        <v>1410.55</v>
      </c>
    </row>
    <row r="2102" spans="1:5" x14ac:dyDescent="0.25">
      <c r="A2102">
        <v>101105</v>
      </c>
      <c r="B2102" t="str">
        <f t="shared" si="32"/>
        <v>101105U</v>
      </c>
      <c r="C2102" t="s">
        <v>2412</v>
      </c>
      <c r="D2102" t="s">
        <v>80</v>
      </c>
      <c r="E2102">
        <v>1342.39</v>
      </c>
    </row>
    <row r="2103" spans="1:5" x14ac:dyDescent="0.25">
      <c r="A2103">
        <v>101106</v>
      </c>
      <c r="B2103" t="str">
        <f t="shared" si="32"/>
        <v>101106U</v>
      </c>
      <c r="C2103" t="s">
        <v>2413</v>
      </c>
      <c r="D2103" t="s">
        <v>80</v>
      </c>
      <c r="E2103">
        <v>1258</v>
      </c>
    </row>
    <row r="2104" spans="1:5" x14ac:dyDescent="0.25">
      <c r="A2104">
        <v>101107</v>
      </c>
      <c r="B2104" t="str">
        <f t="shared" si="32"/>
        <v>101107U</v>
      </c>
      <c r="C2104" t="s">
        <v>2414</v>
      </c>
      <c r="D2104" t="s">
        <v>80</v>
      </c>
      <c r="E2104">
        <v>1158.23</v>
      </c>
    </row>
    <row r="2105" spans="1:5" x14ac:dyDescent="0.25">
      <c r="A2105">
        <v>101108</v>
      </c>
      <c r="B2105" t="str">
        <f t="shared" si="32"/>
        <v>101108U</v>
      </c>
      <c r="C2105" t="s">
        <v>2415</v>
      </c>
      <c r="D2105" t="s">
        <v>80</v>
      </c>
      <c r="E2105">
        <v>1078.82</v>
      </c>
    </row>
    <row r="2106" spans="1:5" x14ac:dyDescent="0.25">
      <c r="A2106">
        <v>101109</v>
      </c>
      <c r="B2106" t="str">
        <f t="shared" si="32"/>
        <v>101109U</v>
      </c>
      <c r="C2106" t="s">
        <v>2416</v>
      </c>
      <c r="D2106" t="s">
        <v>80</v>
      </c>
      <c r="E2106">
        <v>1057.07</v>
      </c>
    </row>
    <row r="2107" spans="1:5" x14ac:dyDescent="0.25">
      <c r="A2107">
        <v>101110</v>
      </c>
      <c r="B2107" t="str">
        <f t="shared" si="32"/>
        <v>101110U</v>
      </c>
      <c r="C2107" t="s">
        <v>2417</v>
      </c>
      <c r="D2107" t="s">
        <v>80</v>
      </c>
      <c r="E2107">
        <v>1036.9100000000001</v>
      </c>
    </row>
    <row r="2108" spans="1:5" x14ac:dyDescent="0.25">
      <c r="A2108">
        <v>101111</v>
      </c>
      <c r="B2108" t="str">
        <f t="shared" si="32"/>
        <v>101111U</v>
      </c>
      <c r="C2108" t="s">
        <v>2418</v>
      </c>
      <c r="D2108" t="s">
        <v>80</v>
      </c>
      <c r="E2108">
        <v>979.09</v>
      </c>
    </row>
    <row r="2109" spans="1:5" x14ac:dyDescent="0.25">
      <c r="A2109">
        <v>101112</v>
      </c>
      <c r="B2109" t="str">
        <f t="shared" si="32"/>
        <v>101112U</v>
      </c>
      <c r="C2109" t="s">
        <v>2419</v>
      </c>
      <c r="D2109" t="s">
        <v>80</v>
      </c>
      <c r="E2109">
        <v>885.66</v>
      </c>
    </row>
    <row r="2110" spans="1:5" x14ac:dyDescent="0.25">
      <c r="A2110">
        <v>101113</v>
      </c>
      <c r="B2110" t="str">
        <f t="shared" si="32"/>
        <v>101113U</v>
      </c>
      <c r="C2110" t="s">
        <v>2420</v>
      </c>
      <c r="D2110" t="s">
        <v>80</v>
      </c>
      <c r="E2110">
        <v>1030.19</v>
      </c>
    </row>
    <row r="2111" spans="1:5" x14ac:dyDescent="0.25">
      <c r="A2111">
        <v>95601</v>
      </c>
      <c r="B2111" t="str">
        <f t="shared" si="32"/>
        <v>95601U</v>
      </c>
      <c r="C2111" t="s">
        <v>2421</v>
      </c>
      <c r="D2111" t="s">
        <v>28</v>
      </c>
      <c r="E2111">
        <v>12.91</v>
      </c>
    </row>
    <row r="2112" spans="1:5" x14ac:dyDescent="0.25">
      <c r="A2112">
        <v>95602</v>
      </c>
      <c r="B2112" t="str">
        <f t="shared" si="32"/>
        <v>95602U</v>
      </c>
      <c r="C2112" t="s">
        <v>2422</v>
      </c>
      <c r="D2112" t="s">
        <v>28</v>
      </c>
      <c r="E2112">
        <v>20.68</v>
      </c>
    </row>
    <row r="2113" spans="1:5" x14ac:dyDescent="0.25">
      <c r="A2113">
        <v>95603</v>
      </c>
      <c r="B2113" t="str">
        <f t="shared" si="32"/>
        <v>95603U</v>
      </c>
      <c r="C2113" t="s">
        <v>2423</v>
      </c>
      <c r="D2113" t="s">
        <v>28</v>
      </c>
      <c r="E2113">
        <v>35.28</v>
      </c>
    </row>
    <row r="2114" spans="1:5" x14ac:dyDescent="0.25">
      <c r="A2114">
        <v>95604</v>
      </c>
      <c r="B2114" t="str">
        <f t="shared" si="32"/>
        <v>95604U</v>
      </c>
      <c r="C2114" t="s">
        <v>2424</v>
      </c>
      <c r="D2114" t="s">
        <v>28</v>
      </c>
      <c r="E2114">
        <v>54.75</v>
      </c>
    </row>
    <row r="2115" spans="1:5" x14ac:dyDescent="0.25">
      <c r="A2115">
        <v>95605</v>
      </c>
      <c r="B2115" t="str">
        <f t="shared" si="32"/>
        <v>95605U</v>
      </c>
      <c r="C2115" t="s">
        <v>2425</v>
      </c>
      <c r="D2115" t="s">
        <v>28</v>
      </c>
      <c r="E2115">
        <v>100.54</v>
      </c>
    </row>
    <row r="2116" spans="1:5" x14ac:dyDescent="0.25">
      <c r="A2116">
        <v>95607</v>
      </c>
      <c r="B2116" t="str">
        <f t="shared" si="32"/>
        <v>95607U</v>
      </c>
      <c r="C2116" t="s">
        <v>2426</v>
      </c>
      <c r="D2116" t="s">
        <v>28</v>
      </c>
      <c r="E2116">
        <v>12.58</v>
      </c>
    </row>
    <row r="2117" spans="1:5" x14ac:dyDescent="0.25">
      <c r="A2117">
        <v>95608</v>
      </c>
      <c r="B2117" t="str">
        <f t="shared" si="32"/>
        <v>95608U</v>
      </c>
      <c r="C2117" t="s">
        <v>2427</v>
      </c>
      <c r="D2117" t="s">
        <v>28</v>
      </c>
      <c r="E2117">
        <v>18.25</v>
      </c>
    </row>
    <row r="2118" spans="1:5" x14ac:dyDescent="0.25">
      <c r="A2118">
        <v>95609</v>
      </c>
      <c r="B2118" t="str">
        <f t="shared" si="32"/>
        <v>95609U</v>
      </c>
      <c r="C2118" t="s">
        <v>2428</v>
      </c>
      <c r="D2118" t="s">
        <v>28</v>
      </c>
      <c r="E2118">
        <v>23.14</v>
      </c>
    </row>
    <row r="2119" spans="1:5" x14ac:dyDescent="0.25">
      <c r="A2119">
        <v>100651</v>
      </c>
      <c r="B2119" t="str">
        <f t="shared" si="32"/>
        <v>100651U</v>
      </c>
      <c r="C2119" t="s">
        <v>2429</v>
      </c>
      <c r="D2119" t="s">
        <v>98</v>
      </c>
      <c r="E2119">
        <v>152.16</v>
      </c>
    </row>
    <row r="2120" spans="1:5" x14ac:dyDescent="0.25">
      <c r="A2120">
        <v>100652</v>
      </c>
      <c r="B2120" t="str">
        <f t="shared" ref="B2120:B2183" si="33">A2120&amp;"U"</f>
        <v>100652U</v>
      </c>
      <c r="C2120" t="s">
        <v>2430</v>
      </c>
      <c r="D2120" t="s">
        <v>98</v>
      </c>
      <c r="E2120">
        <v>297.64999999999998</v>
      </c>
    </row>
    <row r="2121" spans="1:5" x14ac:dyDescent="0.25">
      <c r="A2121">
        <v>100653</v>
      </c>
      <c r="B2121" t="str">
        <f t="shared" si="33"/>
        <v>100653U</v>
      </c>
      <c r="C2121" t="s">
        <v>2431</v>
      </c>
      <c r="D2121" t="s">
        <v>98</v>
      </c>
      <c r="E2121">
        <v>501.37</v>
      </c>
    </row>
    <row r="2122" spans="1:5" x14ac:dyDescent="0.25">
      <c r="A2122">
        <v>100654</v>
      </c>
      <c r="B2122" t="str">
        <f t="shared" si="33"/>
        <v>100654U</v>
      </c>
      <c r="C2122" t="s">
        <v>2432</v>
      </c>
      <c r="D2122" t="s">
        <v>98</v>
      </c>
      <c r="E2122">
        <v>677.32</v>
      </c>
    </row>
    <row r="2123" spans="1:5" x14ac:dyDescent="0.25">
      <c r="A2123">
        <v>100655</v>
      </c>
      <c r="B2123" t="str">
        <f t="shared" si="33"/>
        <v>100655U</v>
      </c>
      <c r="C2123" t="s">
        <v>2433</v>
      </c>
      <c r="D2123" t="s">
        <v>98</v>
      </c>
      <c r="E2123">
        <v>788.35</v>
      </c>
    </row>
    <row r="2124" spans="1:5" x14ac:dyDescent="0.25">
      <c r="A2124">
        <v>100656</v>
      </c>
      <c r="B2124" t="str">
        <f t="shared" si="33"/>
        <v>100656U</v>
      </c>
      <c r="C2124" t="s">
        <v>2434</v>
      </c>
      <c r="D2124" t="s">
        <v>98</v>
      </c>
      <c r="E2124">
        <v>104.88</v>
      </c>
    </row>
    <row r="2125" spans="1:5" x14ac:dyDescent="0.25">
      <c r="A2125">
        <v>100657</v>
      </c>
      <c r="B2125" t="str">
        <f t="shared" si="33"/>
        <v>100657U</v>
      </c>
      <c r="C2125" t="s">
        <v>2435</v>
      </c>
      <c r="D2125" t="s">
        <v>98</v>
      </c>
      <c r="E2125">
        <v>135.13999999999999</v>
      </c>
    </row>
    <row r="2126" spans="1:5" x14ac:dyDescent="0.25">
      <c r="A2126">
        <v>100658</v>
      </c>
      <c r="B2126" t="str">
        <f t="shared" si="33"/>
        <v>100658U</v>
      </c>
      <c r="C2126" t="s">
        <v>2436</v>
      </c>
      <c r="D2126" t="s">
        <v>98</v>
      </c>
      <c r="E2126">
        <v>310.39999999999998</v>
      </c>
    </row>
    <row r="2127" spans="1:5" x14ac:dyDescent="0.25">
      <c r="A2127">
        <v>100889</v>
      </c>
      <c r="B2127" t="str">
        <f t="shared" si="33"/>
        <v>100889U</v>
      </c>
      <c r="C2127" t="s">
        <v>2437</v>
      </c>
      <c r="D2127" t="s">
        <v>95</v>
      </c>
      <c r="E2127">
        <v>16.47</v>
      </c>
    </row>
    <row r="2128" spans="1:5" x14ac:dyDescent="0.25">
      <c r="A2128">
        <v>100890</v>
      </c>
      <c r="B2128" t="str">
        <f t="shared" si="33"/>
        <v>100890U</v>
      </c>
      <c r="C2128" t="s">
        <v>2438</v>
      </c>
      <c r="D2128" t="s">
        <v>95</v>
      </c>
      <c r="E2128">
        <v>16.3</v>
      </c>
    </row>
    <row r="2129" spans="1:5" x14ac:dyDescent="0.25">
      <c r="A2129">
        <v>100892</v>
      </c>
      <c r="B2129" t="str">
        <f t="shared" si="33"/>
        <v>100892U</v>
      </c>
      <c r="C2129" t="s">
        <v>2439</v>
      </c>
      <c r="D2129" t="s">
        <v>95</v>
      </c>
      <c r="E2129">
        <v>15.56</v>
      </c>
    </row>
    <row r="2130" spans="1:5" x14ac:dyDescent="0.25">
      <c r="A2130">
        <v>100893</v>
      </c>
      <c r="B2130" t="str">
        <f t="shared" si="33"/>
        <v>100893U</v>
      </c>
      <c r="C2130" t="s">
        <v>2440</v>
      </c>
      <c r="D2130" t="s">
        <v>95</v>
      </c>
      <c r="E2130">
        <v>15.4</v>
      </c>
    </row>
    <row r="2131" spans="1:5" x14ac:dyDescent="0.25">
      <c r="A2131">
        <v>100894</v>
      </c>
      <c r="B2131" t="str">
        <f t="shared" si="33"/>
        <v>100894U</v>
      </c>
      <c r="C2131" t="s">
        <v>2441</v>
      </c>
      <c r="D2131" t="s">
        <v>95</v>
      </c>
      <c r="E2131">
        <v>15.27</v>
      </c>
    </row>
    <row r="2132" spans="1:5" x14ac:dyDescent="0.25">
      <c r="A2132">
        <v>100896</v>
      </c>
      <c r="B2132" t="str">
        <f t="shared" si="33"/>
        <v>100896U</v>
      </c>
      <c r="C2132" t="s">
        <v>2442</v>
      </c>
      <c r="D2132" t="s">
        <v>98</v>
      </c>
      <c r="E2132">
        <v>66.36</v>
      </c>
    </row>
    <row r="2133" spans="1:5" x14ac:dyDescent="0.25">
      <c r="A2133">
        <v>100897</v>
      </c>
      <c r="B2133" t="str">
        <f t="shared" si="33"/>
        <v>100897U</v>
      </c>
      <c r="C2133" t="s">
        <v>2443</v>
      </c>
      <c r="D2133" t="s">
        <v>98</v>
      </c>
      <c r="E2133">
        <v>133.46</v>
      </c>
    </row>
    <row r="2134" spans="1:5" x14ac:dyDescent="0.25">
      <c r="A2134">
        <v>100898</v>
      </c>
      <c r="B2134" t="str">
        <f t="shared" si="33"/>
        <v>100898U</v>
      </c>
      <c r="C2134" t="s">
        <v>2444</v>
      </c>
      <c r="D2134" t="s">
        <v>98</v>
      </c>
      <c r="E2134">
        <v>263.13</v>
      </c>
    </row>
    <row r="2135" spans="1:5" x14ac:dyDescent="0.25">
      <c r="A2135">
        <v>100899</v>
      </c>
      <c r="B2135" t="str">
        <f t="shared" si="33"/>
        <v>100899U</v>
      </c>
      <c r="C2135" t="s">
        <v>2445</v>
      </c>
      <c r="D2135" t="s">
        <v>98</v>
      </c>
      <c r="E2135">
        <v>84.19</v>
      </c>
    </row>
    <row r="2136" spans="1:5" x14ac:dyDescent="0.25">
      <c r="A2136">
        <v>100900</v>
      </c>
      <c r="B2136" t="str">
        <f t="shared" si="33"/>
        <v>100900U</v>
      </c>
      <c r="C2136" t="s">
        <v>2446</v>
      </c>
      <c r="D2136" t="s">
        <v>98</v>
      </c>
      <c r="E2136">
        <v>301.83999999999997</v>
      </c>
    </row>
    <row r="2137" spans="1:5" x14ac:dyDescent="0.25">
      <c r="A2137">
        <v>101173</v>
      </c>
      <c r="B2137" t="str">
        <f t="shared" si="33"/>
        <v>101173U</v>
      </c>
      <c r="C2137" t="s">
        <v>2447</v>
      </c>
      <c r="D2137" t="s">
        <v>98</v>
      </c>
      <c r="E2137">
        <v>57.74</v>
      </c>
    </row>
    <row r="2138" spans="1:5" x14ac:dyDescent="0.25">
      <c r="A2138">
        <v>101174</v>
      </c>
      <c r="B2138" t="str">
        <f t="shared" si="33"/>
        <v>101174U</v>
      </c>
      <c r="C2138" t="s">
        <v>2448</v>
      </c>
      <c r="D2138" t="s">
        <v>98</v>
      </c>
      <c r="E2138">
        <v>79.2</v>
      </c>
    </row>
    <row r="2139" spans="1:5" x14ac:dyDescent="0.25">
      <c r="A2139">
        <v>101175</v>
      </c>
      <c r="B2139" t="str">
        <f t="shared" si="33"/>
        <v>101175U</v>
      </c>
      <c r="C2139" t="s">
        <v>2449</v>
      </c>
      <c r="D2139" t="s">
        <v>98</v>
      </c>
      <c r="E2139">
        <v>108.28</v>
      </c>
    </row>
    <row r="2140" spans="1:5" x14ac:dyDescent="0.25">
      <c r="A2140">
        <v>101176</v>
      </c>
      <c r="B2140" t="str">
        <f t="shared" si="33"/>
        <v>101176U</v>
      </c>
      <c r="C2140" t="s">
        <v>2450</v>
      </c>
      <c r="D2140" t="s">
        <v>98</v>
      </c>
      <c r="E2140">
        <v>140.24</v>
      </c>
    </row>
    <row r="2141" spans="1:5" x14ac:dyDescent="0.25">
      <c r="A2141">
        <v>102521</v>
      </c>
      <c r="B2141" t="str">
        <f t="shared" si="33"/>
        <v>102521U</v>
      </c>
      <c r="C2141" t="s">
        <v>2451</v>
      </c>
      <c r="D2141" t="s">
        <v>28</v>
      </c>
      <c r="E2141">
        <v>82.94</v>
      </c>
    </row>
    <row r="2142" spans="1:5" x14ac:dyDescent="0.25">
      <c r="A2142">
        <v>102522</v>
      </c>
      <c r="B2142" t="str">
        <f t="shared" si="33"/>
        <v>102522U</v>
      </c>
      <c r="C2142" t="s">
        <v>2452</v>
      </c>
      <c r="D2142" t="s">
        <v>28</v>
      </c>
      <c r="E2142">
        <v>121.7</v>
      </c>
    </row>
    <row r="2143" spans="1:5" x14ac:dyDescent="0.25">
      <c r="A2143">
        <v>102523</v>
      </c>
      <c r="B2143" t="str">
        <f t="shared" si="33"/>
        <v>102523U</v>
      </c>
      <c r="C2143" t="s">
        <v>2453</v>
      </c>
      <c r="D2143" t="s">
        <v>28</v>
      </c>
      <c r="E2143">
        <v>160.43</v>
      </c>
    </row>
    <row r="2144" spans="1:5" x14ac:dyDescent="0.25">
      <c r="A2144">
        <v>95240</v>
      </c>
      <c r="B2144" t="str">
        <f t="shared" si="33"/>
        <v>95240U</v>
      </c>
      <c r="C2144" t="s">
        <v>2454</v>
      </c>
      <c r="D2144" t="s">
        <v>72</v>
      </c>
      <c r="E2144">
        <v>18.16</v>
      </c>
    </row>
    <row r="2145" spans="1:5" x14ac:dyDescent="0.25">
      <c r="A2145">
        <v>95241</v>
      </c>
      <c r="B2145" t="str">
        <f t="shared" si="33"/>
        <v>95241U</v>
      </c>
      <c r="C2145" t="s">
        <v>2455</v>
      </c>
      <c r="D2145" t="s">
        <v>72</v>
      </c>
      <c r="E2145">
        <v>30.27</v>
      </c>
    </row>
    <row r="2146" spans="1:5" x14ac:dyDescent="0.25">
      <c r="A2146">
        <v>96616</v>
      </c>
      <c r="B2146" t="str">
        <f t="shared" si="33"/>
        <v>96616U</v>
      </c>
      <c r="C2146" t="s">
        <v>2456</v>
      </c>
      <c r="D2146" t="s">
        <v>80</v>
      </c>
      <c r="E2146">
        <v>627.4</v>
      </c>
    </row>
    <row r="2147" spans="1:5" x14ac:dyDescent="0.25">
      <c r="A2147">
        <v>96617</v>
      </c>
      <c r="B2147" t="str">
        <f t="shared" si="33"/>
        <v>96617U</v>
      </c>
      <c r="C2147" t="s">
        <v>2457</v>
      </c>
      <c r="D2147" t="s">
        <v>72</v>
      </c>
      <c r="E2147">
        <v>18.809999999999999</v>
      </c>
    </row>
    <row r="2148" spans="1:5" x14ac:dyDescent="0.25">
      <c r="A2148">
        <v>96619</v>
      </c>
      <c r="B2148" t="str">
        <f t="shared" si="33"/>
        <v>96619U</v>
      </c>
      <c r="C2148" t="s">
        <v>2458</v>
      </c>
      <c r="D2148" t="s">
        <v>72</v>
      </c>
      <c r="E2148">
        <v>31.35</v>
      </c>
    </row>
    <row r="2149" spans="1:5" x14ac:dyDescent="0.25">
      <c r="A2149">
        <v>96620</v>
      </c>
      <c r="B2149" t="str">
        <f t="shared" si="33"/>
        <v>96620U</v>
      </c>
      <c r="C2149" t="s">
        <v>2459</v>
      </c>
      <c r="D2149" t="s">
        <v>80</v>
      </c>
      <c r="E2149">
        <v>605.73</v>
      </c>
    </row>
    <row r="2150" spans="1:5" x14ac:dyDescent="0.25">
      <c r="A2150">
        <v>96621</v>
      </c>
      <c r="B2150" t="str">
        <f t="shared" si="33"/>
        <v>96621U</v>
      </c>
      <c r="C2150" t="s">
        <v>2460</v>
      </c>
      <c r="D2150" t="s">
        <v>80</v>
      </c>
      <c r="E2150">
        <v>213.24</v>
      </c>
    </row>
    <row r="2151" spans="1:5" x14ac:dyDescent="0.25">
      <c r="A2151">
        <v>96622</v>
      </c>
      <c r="B2151" t="str">
        <f t="shared" si="33"/>
        <v>96622U</v>
      </c>
      <c r="C2151" t="s">
        <v>2461</v>
      </c>
      <c r="D2151" t="s">
        <v>80</v>
      </c>
      <c r="E2151">
        <v>149.61000000000001</v>
      </c>
    </row>
    <row r="2152" spans="1:5" x14ac:dyDescent="0.25">
      <c r="A2152">
        <v>96623</v>
      </c>
      <c r="B2152" t="str">
        <f t="shared" si="33"/>
        <v>96623U</v>
      </c>
      <c r="C2152" t="s">
        <v>2462</v>
      </c>
      <c r="D2152" t="s">
        <v>80</v>
      </c>
      <c r="E2152">
        <v>198.41</v>
      </c>
    </row>
    <row r="2153" spans="1:5" x14ac:dyDescent="0.25">
      <c r="A2153">
        <v>96624</v>
      </c>
      <c r="B2153" t="str">
        <f t="shared" si="33"/>
        <v>96624U</v>
      </c>
      <c r="C2153" t="s">
        <v>2463</v>
      </c>
      <c r="D2153" t="s">
        <v>80</v>
      </c>
      <c r="E2153">
        <v>144.38</v>
      </c>
    </row>
    <row r="2154" spans="1:5" x14ac:dyDescent="0.25">
      <c r="A2154">
        <v>97082</v>
      </c>
      <c r="B2154" t="str">
        <f t="shared" si="33"/>
        <v>97082U</v>
      </c>
      <c r="C2154" t="s">
        <v>2464</v>
      </c>
      <c r="D2154" t="s">
        <v>80</v>
      </c>
      <c r="E2154">
        <v>46.6</v>
      </c>
    </row>
    <row r="2155" spans="1:5" x14ac:dyDescent="0.25">
      <c r="A2155">
        <v>97083</v>
      </c>
      <c r="B2155" t="str">
        <f t="shared" si="33"/>
        <v>97083U</v>
      </c>
      <c r="C2155" t="s">
        <v>2465</v>
      </c>
      <c r="D2155" t="s">
        <v>72</v>
      </c>
      <c r="E2155">
        <v>2.66</v>
      </c>
    </row>
    <row r="2156" spans="1:5" x14ac:dyDescent="0.25">
      <c r="A2156">
        <v>97084</v>
      </c>
      <c r="B2156" t="str">
        <f t="shared" si="33"/>
        <v>97084U</v>
      </c>
      <c r="C2156" t="s">
        <v>2466</v>
      </c>
      <c r="D2156" t="s">
        <v>72</v>
      </c>
      <c r="E2156">
        <v>0.55000000000000004</v>
      </c>
    </row>
    <row r="2157" spans="1:5" x14ac:dyDescent="0.25">
      <c r="A2157">
        <v>97086</v>
      </c>
      <c r="B2157" t="str">
        <f t="shared" si="33"/>
        <v>97086U</v>
      </c>
      <c r="C2157" t="s">
        <v>2467</v>
      </c>
      <c r="D2157" t="s">
        <v>72</v>
      </c>
      <c r="E2157">
        <v>112.87</v>
      </c>
    </row>
    <row r="2158" spans="1:5" x14ac:dyDescent="0.25">
      <c r="A2158">
        <v>97087</v>
      </c>
      <c r="B2158" t="str">
        <f t="shared" si="33"/>
        <v>97087U</v>
      </c>
      <c r="C2158" t="s">
        <v>2468</v>
      </c>
      <c r="D2158" t="s">
        <v>72</v>
      </c>
      <c r="E2158">
        <v>2.2000000000000002</v>
      </c>
    </row>
    <row r="2159" spans="1:5" x14ac:dyDescent="0.25">
      <c r="A2159">
        <v>97088</v>
      </c>
      <c r="B2159" t="str">
        <f t="shared" si="33"/>
        <v>97088U</v>
      </c>
      <c r="C2159" t="s">
        <v>2469</v>
      </c>
      <c r="D2159" t="s">
        <v>95</v>
      </c>
      <c r="E2159">
        <v>23.44</v>
      </c>
    </row>
    <row r="2160" spans="1:5" x14ac:dyDescent="0.25">
      <c r="A2160">
        <v>97089</v>
      </c>
      <c r="B2160" t="str">
        <f t="shared" si="33"/>
        <v>97089U</v>
      </c>
      <c r="C2160" t="s">
        <v>2470</v>
      </c>
      <c r="D2160" t="s">
        <v>95</v>
      </c>
      <c r="E2160">
        <v>21.47</v>
      </c>
    </row>
    <row r="2161" spans="1:5" x14ac:dyDescent="0.25">
      <c r="A2161">
        <v>97090</v>
      </c>
      <c r="B2161" t="str">
        <f t="shared" si="33"/>
        <v>97090U</v>
      </c>
      <c r="C2161" t="s">
        <v>2471</v>
      </c>
      <c r="D2161" t="s">
        <v>95</v>
      </c>
      <c r="E2161">
        <v>21.13</v>
      </c>
    </row>
    <row r="2162" spans="1:5" x14ac:dyDescent="0.25">
      <c r="A2162">
        <v>97091</v>
      </c>
      <c r="B2162" t="str">
        <f t="shared" si="33"/>
        <v>97091U</v>
      </c>
      <c r="C2162" t="s">
        <v>2472</v>
      </c>
      <c r="D2162" t="s">
        <v>95</v>
      </c>
      <c r="E2162">
        <v>20.52</v>
      </c>
    </row>
    <row r="2163" spans="1:5" x14ac:dyDescent="0.25">
      <c r="A2163">
        <v>97092</v>
      </c>
      <c r="B2163" t="str">
        <f t="shared" si="33"/>
        <v>97092U</v>
      </c>
      <c r="C2163" t="s">
        <v>2473</v>
      </c>
      <c r="D2163" t="s">
        <v>95</v>
      </c>
      <c r="E2163">
        <v>19.899999999999999</v>
      </c>
    </row>
    <row r="2164" spans="1:5" x14ac:dyDescent="0.25">
      <c r="A2164">
        <v>97093</v>
      </c>
      <c r="B2164" t="str">
        <f t="shared" si="33"/>
        <v>97093U</v>
      </c>
      <c r="C2164" t="s">
        <v>2474</v>
      </c>
      <c r="D2164" t="s">
        <v>95</v>
      </c>
      <c r="E2164">
        <v>18.7</v>
      </c>
    </row>
    <row r="2165" spans="1:5" x14ac:dyDescent="0.25">
      <c r="A2165">
        <v>97096</v>
      </c>
      <c r="B2165" t="str">
        <f t="shared" si="33"/>
        <v>97096U</v>
      </c>
      <c r="C2165" t="s">
        <v>2475</v>
      </c>
      <c r="D2165" t="s">
        <v>80</v>
      </c>
      <c r="E2165">
        <v>722.24</v>
      </c>
    </row>
    <row r="2166" spans="1:5" x14ac:dyDescent="0.25">
      <c r="A2166">
        <v>97097</v>
      </c>
      <c r="B2166" t="str">
        <f t="shared" si="33"/>
        <v>97097U</v>
      </c>
      <c r="C2166" t="s">
        <v>2476</v>
      </c>
      <c r="D2166" t="s">
        <v>72</v>
      </c>
      <c r="E2166">
        <v>37.369999999999997</v>
      </c>
    </row>
    <row r="2167" spans="1:5" x14ac:dyDescent="0.25">
      <c r="A2167">
        <v>97101</v>
      </c>
      <c r="B2167" t="str">
        <f t="shared" si="33"/>
        <v>97101U</v>
      </c>
      <c r="C2167" t="s">
        <v>2477</v>
      </c>
      <c r="D2167" t="s">
        <v>72</v>
      </c>
      <c r="E2167">
        <v>205.25</v>
      </c>
    </row>
    <row r="2168" spans="1:5" x14ac:dyDescent="0.25">
      <c r="A2168">
        <v>97102</v>
      </c>
      <c r="B2168" t="str">
        <f t="shared" si="33"/>
        <v>97102U</v>
      </c>
      <c r="C2168" t="s">
        <v>2478</v>
      </c>
      <c r="D2168" t="s">
        <v>72</v>
      </c>
      <c r="E2168">
        <v>259.3</v>
      </c>
    </row>
    <row r="2169" spans="1:5" x14ac:dyDescent="0.25">
      <c r="A2169">
        <v>97103</v>
      </c>
      <c r="B2169" t="str">
        <f t="shared" si="33"/>
        <v>97103U</v>
      </c>
      <c r="C2169" t="s">
        <v>2479</v>
      </c>
      <c r="D2169" t="s">
        <v>72</v>
      </c>
      <c r="E2169">
        <v>308.12</v>
      </c>
    </row>
    <row r="2170" spans="1:5" x14ac:dyDescent="0.25">
      <c r="A2170">
        <v>100322</v>
      </c>
      <c r="B2170" t="str">
        <f t="shared" si="33"/>
        <v>100322U</v>
      </c>
      <c r="C2170" t="s">
        <v>2480</v>
      </c>
      <c r="D2170" t="s">
        <v>80</v>
      </c>
      <c r="E2170">
        <v>137.47999999999999</v>
      </c>
    </row>
    <row r="2171" spans="1:5" x14ac:dyDescent="0.25">
      <c r="A2171">
        <v>100323</v>
      </c>
      <c r="B2171" t="str">
        <f t="shared" si="33"/>
        <v>100323U</v>
      </c>
      <c r="C2171" t="s">
        <v>2481</v>
      </c>
      <c r="D2171" t="s">
        <v>80</v>
      </c>
      <c r="E2171">
        <v>206.42</v>
      </c>
    </row>
    <row r="2172" spans="1:5" x14ac:dyDescent="0.25">
      <c r="A2172">
        <v>100324</v>
      </c>
      <c r="B2172" t="str">
        <f t="shared" si="33"/>
        <v>100324U</v>
      </c>
      <c r="C2172" t="s">
        <v>2482</v>
      </c>
      <c r="D2172" t="s">
        <v>80</v>
      </c>
      <c r="E2172">
        <v>144.08000000000001</v>
      </c>
    </row>
    <row r="2173" spans="1:5" x14ac:dyDescent="0.25">
      <c r="A2173">
        <v>103072</v>
      </c>
      <c r="B2173" t="str">
        <f t="shared" si="33"/>
        <v>103072U</v>
      </c>
      <c r="C2173" t="s">
        <v>2483</v>
      </c>
      <c r="D2173" t="s">
        <v>72</v>
      </c>
      <c r="E2173">
        <v>366.84</v>
      </c>
    </row>
    <row r="2174" spans="1:5" x14ac:dyDescent="0.25">
      <c r="A2174">
        <v>103073</v>
      </c>
      <c r="B2174" t="str">
        <f t="shared" si="33"/>
        <v>103073U</v>
      </c>
      <c r="C2174" t="s">
        <v>2484</v>
      </c>
      <c r="D2174" t="s">
        <v>72</v>
      </c>
      <c r="E2174">
        <v>448.99</v>
      </c>
    </row>
    <row r="2175" spans="1:5" x14ac:dyDescent="0.25">
      <c r="A2175">
        <v>103074</v>
      </c>
      <c r="B2175" t="str">
        <f t="shared" si="33"/>
        <v>103074U</v>
      </c>
      <c r="C2175" t="s">
        <v>2485</v>
      </c>
      <c r="D2175" t="s">
        <v>72</v>
      </c>
      <c r="E2175">
        <v>200.78</v>
      </c>
    </row>
    <row r="2176" spans="1:5" x14ac:dyDescent="0.25">
      <c r="A2176">
        <v>103075</v>
      </c>
      <c r="B2176" t="str">
        <f t="shared" si="33"/>
        <v>103075U</v>
      </c>
      <c r="C2176" t="s">
        <v>2486</v>
      </c>
      <c r="D2176" t="s">
        <v>72</v>
      </c>
      <c r="E2176">
        <v>238.15</v>
      </c>
    </row>
    <row r="2177" spans="1:5" x14ac:dyDescent="0.25">
      <c r="A2177">
        <v>103076</v>
      </c>
      <c r="B2177" t="str">
        <f t="shared" si="33"/>
        <v>103076U</v>
      </c>
      <c r="C2177" t="s">
        <v>2487</v>
      </c>
      <c r="D2177" t="s">
        <v>72</v>
      </c>
      <c r="E2177">
        <v>177.82</v>
      </c>
    </row>
    <row r="2178" spans="1:5" x14ac:dyDescent="0.25">
      <c r="A2178">
        <v>103077</v>
      </c>
      <c r="B2178" t="str">
        <f t="shared" si="33"/>
        <v>103077U</v>
      </c>
      <c r="C2178" t="s">
        <v>2488</v>
      </c>
      <c r="D2178" t="s">
        <v>72</v>
      </c>
      <c r="E2178">
        <v>231.87</v>
      </c>
    </row>
    <row r="2179" spans="1:5" x14ac:dyDescent="0.25">
      <c r="A2179">
        <v>103078</v>
      </c>
      <c r="B2179" t="str">
        <f t="shared" si="33"/>
        <v>103078U</v>
      </c>
      <c r="C2179" t="s">
        <v>2489</v>
      </c>
      <c r="D2179" t="s">
        <v>72</v>
      </c>
      <c r="E2179">
        <v>280.69</v>
      </c>
    </row>
    <row r="2180" spans="1:5" x14ac:dyDescent="0.25">
      <c r="A2180">
        <v>103079</v>
      </c>
      <c r="B2180" t="str">
        <f t="shared" si="33"/>
        <v>103079U</v>
      </c>
      <c r="C2180" t="s">
        <v>2490</v>
      </c>
      <c r="D2180" t="s">
        <v>72</v>
      </c>
      <c r="E2180">
        <v>339.42</v>
      </c>
    </row>
    <row r="2181" spans="1:5" x14ac:dyDescent="0.25">
      <c r="A2181">
        <v>103080</v>
      </c>
      <c r="B2181" t="str">
        <f t="shared" si="33"/>
        <v>103080U</v>
      </c>
      <c r="C2181" t="s">
        <v>2491</v>
      </c>
      <c r="D2181" t="s">
        <v>72</v>
      </c>
      <c r="E2181">
        <v>421.56</v>
      </c>
    </row>
    <row r="2182" spans="1:5" x14ac:dyDescent="0.25">
      <c r="A2182">
        <v>92263</v>
      </c>
      <c r="B2182" t="str">
        <f t="shared" si="33"/>
        <v>92263U</v>
      </c>
      <c r="C2182" t="s">
        <v>2492</v>
      </c>
      <c r="D2182" t="s">
        <v>72</v>
      </c>
      <c r="E2182">
        <v>140.37</v>
      </c>
    </row>
    <row r="2183" spans="1:5" x14ac:dyDescent="0.25">
      <c r="A2183">
        <v>92264</v>
      </c>
      <c r="B2183" t="str">
        <f t="shared" si="33"/>
        <v>92264U</v>
      </c>
      <c r="C2183" t="s">
        <v>2493</v>
      </c>
      <c r="D2183" t="s">
        <v>72</v>
      </c>
      <c r="E2183">
        <v>176.78</v>
      </c>
    </row>
    <row r="2184" spans="1:5" x14ac:dyDescent="0.25">
      <c r="A2184">
        <v>92265</v>
      </c>
      <c r="B2184" t="str">
        <f t="shared" ref="B2184:B2247" si="34">A2184&amp;"U"</f>
        <v>92265U</v>
      </c>
      <c r="C2184" t="s">
        <v>2494</v>
      </c>
      <c r="D2184" t="s">
        <v>72</v>
      </c>
      <c r="E2184">
        <v>100.82</v>
      </c>
    </row>
    <row r="2185" spans="1:5" x14ac:dyDescent="0.25">
      <c r="A2185">
        <v>92266</v>
      </c>
      <c r="B2185" t="str">
        <f t="shared" si="34"/>
        <v>92266U</v>
      </c>
      <c r="C2185" t="s">
        <v>2495</v>
      </c>
      <c r="D2185" t="s">
        <v>72</v>
      </c>
      <c r="E2185">
        <v>132.05000000000001</v>
      </c>
    </row>
    <row r="2186" spans="1:5" x14ac:dyDescent="0.25">
      <c r="A2186">
        <v>92267</v>
      </c>
      <c r="B2186" t="str">
        <f t="shared" si="34"/>
        <v>92267U</v>
      </c>
      <c r="C2186" t="s">
        <v>2496</v>
      </c>
      <c r="D2186" t="s">
        <v>72</v>
      </c>
      <c r="E2186">
        <v>42.09</v>
      </c>
    </row>
    <row r="2187" spans="1:5" x14ac:dyDescent="0.25">
      <c r="A2187">
        <v>92268</v>
      </c>
      <c r="B2187" t="str">
        <f t="shared" si="34"/>
        <v>92268U</v>
      </c>
      <c r="C2187" t="s">
        <v>2497</v>
      </c>
      <c r="D2187" t="s">
        <v>72</v>
      </c>
      <c r="E2187">
        <v>70.7</v>
      </c>
    </row>
    <row r="2188" spans="1:5" x14ac:dyDescent="0.25">
      <c r="A2188">
        <v>92269</v>
      </c>
      <c r="B2188" t="str">
        <f t="shared" si="34"/>
        <v>92269U</v>
      </c>
      <c r="C2188" t="s">
        <v>2498</v>
      </c>
      <c r="D2188" t="s">
        <v>72</v>
      </c>
      <c r="E2188">
        <v>221.33</v>
      </c>
    </row>
    <row r="2189" spans="1:5" x14ac:dyDescent="0.25">
      <c r="A2189">
        <v>92270</v>
      </c>
      <c r="B2189" t="str">
        <f t="shared" si="34"/>
        <v>92270U</v>
      </c>
      <c r="C2189" t="s">
        <v>2499</v>
      </c>
      <c r="D2189" t="s">
        <v>72</v>
      </c>
      <c r="E2189">
        <v>168.59</v>
      </c>
    </row>
    <row r="2190" spans="1:5" x14ac:dyDescent="0.25">
      <c r="A2190">
        <v>92271</v>
      </c>
      <c r="B2190" t="str">
        <f t="shared" si="34"/>
        <v>92271U</v>
      </c>
      <c r="C2190" t="s">
        <v>2500</v>
      </c>
      <c r="D2190" t="s">
        <v>72</v>
      </c>
      <c r="E2190">
        <v>109.32</v>
      </c>
    </row>
    <row r="2191" spans="1:5" x14ac:dyDescent="0.25">
      <c r="A2191">
        <v>92272</v>
      </c>
      <c r="B2191" t="str">
        <f t="shared" si="34"/>
        <v>92272U</v>
      </c>
      <c r="C2191" t="s">
        <v>2501</v>
      </c>
      <c r="D2191" t="s">
        <v>98</v>
      </c>
      <c r="E2191">
        <v>32.78</v>
      </c>
    </row>
    <row r="2192" spans="1:5" x14ac:dyDescent="0.25">
      <c r="A2192">
        <v>92273</v>
      </c>
      <c r="B2192" t="str">
        <f t="shared" si="34"/>
        <v>92273U</v>
      </c>
      <c r="C2192" t="s">
        <v>2502</v>
      </c>
      <c r="D2192" t="s">
        <v>98</v>
      </c>
      <c r="E2192">
        <v>14.16</v>
      </c>
    </row>
    <row r="2193" spans="1:5" x14ac:dyDescent="0.25">
      <c r="A2193">
        <v>92409</v>
      </c>
      <c r="B2193" t="str">
        <f t="shared" si="34"/>
        <v>92409U</v>
      </c>
      <c r="C2193" t="s">
        <v>2503</v>
      </c>
      <c r="D2193" t="s">
        <v>72</v>
      </c>
      <c r="E2193">
        <v>306.64999999999998</v>
      </c>
    </row>
    <row r="2194" spans="1:5" x14ac:dyDescent="0.25">
      <c r="A2194">
        <v>92411</v>
      </c>
      <c r="B2194" t="str">
        <f t="shared" si="34"/>
        <v>92411U</v>
      </c>
      <c r="C2194" t="s">
        <v>2504</v>
      </c>
      <c r="D2194" t="s">
        <v>72</v>
      </c>
      <c r="E2194">
        <v>188.81</v>
      </c>
    </row>
    <row r="2195" spans="1:5" x14ac:dyDescent="0.25">
      <c r="A2195">
        <v>92413</v>
      </c>
      <c r="B2195" t="str">
        <f t="shared" si="34"/>
        <v>92413U</v>
      </c>
      <c r="C2195" t="s">
        <v>2505</v>
      </c>
      <c r="D2195" t="s">
        <v>72</v>
      </c>
      <c r="E2195">
        <v>116.07</v>
      </c>
    </row>
    <row r="2196" spans="1:5" x14ac:dyDescent="0.25">
      <c r="A2196">
        <v>92415</v>
      </c>
      <c r="B2196" t="str">
        <f t="shared" si="34"/>
        <v>92415U</v>
      </c>
      <c r="C2196" t="s">
        <v>2506</v>
      </c>
      <c r="D2196" t="s">
        <v>72</v>
      </c>
      <c r="E2196">
        <v>120.55</v>
      </c>
    </row>
    <row r="2197" spans="1:5" x14ac:dyDescent="0.25">
      <c r="A2197">
        <v>92417</v>
      </c>
      <c r="B2197" t="str">
        <f t="shared" si="34"/>
        <v>92417U</v>
      </c>
      <c r="C2197" t="s">
        <v>2507</v>
      </c>
      <c r="D2197" t="s">
        <v>72</v>
      </c>
      <c r="E2197">
        <v>139.80000000000001</v>
      </c>
    </row>
    <row r="2198" spans="1:5" x14ac:dyDescent="0.25">
      <c r="A2198">
        <v>92419</v>
      </c>
      <c r="B2198" t="str">
        <f t="shared" si="34"/>
        <v>92419U</v>
      </c>
      <c r="C2198" t="s">
        <v>2508</v>
      </c>
      <c r="D2198" t="s">
        <v>72</v>
      </c>
      <c r="E2198">
        <v>76.92</v>
      </c>
    </row>
    <row r="2199" spans="1:5" x14ac:dyDescent="0.25">
      <c r="A2199">
        <v>92421</v>
      </c>
      <c r="B2199" t="str">
        <f t="shared" si="34"/>
        <v>92421U</v>
      </c>
      <c r="C2199" t="s">
        <v>2509</v>
      </c>
      <c r="D2199" t="s">
        <v>72</v>
      </c>
      <c r="E2199">
        <v>91.69</v>
      </c>
    </row>
    <row r="2200" spans="1:5" x14ac:dyDescent="0.25">
      <c r="A2200">
        <v>92423</v>
      </c>
      <c r="B2200" t="str">
        <f t="shared" si="34"/>
        <v>92423U</v>
      </c>
      <c r="C2200" t="s">
        <v>2510</v>
      </c>
      <c r="D2200" t="s">
        <v>72</v>
      </c>
      <c r="E2200">
        <v>63.37</v>
      </c>
    </row>
    <row r="2201" spans="1:5" x14ac:dyDescent="0.25">
      <c r="A2201">
        <v>92425</v>
      </c>
      <c r="B2201" t="str">
        <f t="shared" si="34"/>
        <v>92425U</v>
      </c>
      <c r="C2201" t="s">
        <v>2511</v>
      </c>
      <c r="D2201" t="s">
        <v>72</v>
      </c>
      <c r="E2201">
        <v>76.2</v>
      </c>
    </row>
    <row r="2202" spans="1:5" x14ac:dyDescent="0.25">
      <c r="A2202">
        <v>92427</v>
      </c>
      <c r="B2202" t="str">
        <f t="shared" si="34"/>
        <v>92427U</v>
      </c>
      <c r="C2202" t="s">
        <v>2512</v>
      </c>
      <c r="D2202" t="s">
        <v>72</v>
      </c>
      <c r="E2202">
        <v>56.53</v>
      </c>
    </row>
    <row r="2203" spans="1:5" x14ac:dyDescent="0.25">
      <c r="A2203">
        <v>92429</v>
      </c>
      <c r="B2203" t="str">
        <f t="shared" si="34"/>
        <v>92429U</v>
      </c>
      <c r="C2203" t="s">
        <v>2513</v>
      </c>
      <c r="D2203" t="s">
        <v>72</v>
      </c>
      <c r="E2203">
        <v>68.41</v>
      </c>
    </row>
    <row r="2204" spans="1:5" x14ac:dyDescent="0.25">
      <c r="A2204">
        <v>92431</v>
      </c>
      <c r="B2204" t="str">
        <f t="shared" si="34"/>
        <v>92431U</v>
      </c>
      <c r="C2204" t="s">
        <v>2514</v>
      </c>
      <c r="D2204" t="s">
        <v>72</v>
      </c>
      <c r="E2204">
        <v>53.1</v>
      </c>
    </row>
    <row r="2205" spans="1:5" x14ac:dyDescent="0.25">
      <c r="A2205">
        <v>92433</v>
      </c>
      <c r="B2205" t="str">
        <f t="shared" si="34"/>
        <v>92433U</v>
      </c>
      <c r="C2205" t="s">
        <v>2515</v>
      </c>
      <c r="D2205" t="s">
        <v>72</v>
      </c>
      <c r="E2205">
        <v>64.400000000000006</v>
      </c>
    </row>
    <row r="2206" spans="1:5" x14ac:dyDescent="0.25">
      <c r="A2206">
        <v>92435</v>
      </c>
      <c r="B2206" t="str">
        <f t="shared" si="34"/>
        <v>92435U</v>
      </c>
      <c r="C2206" t="s">
        <v>2516</v>
      </c>
      <c r="D2206" t="s">
        <v>72</v>
      </c>
      <c r="E2206">
        <v>50.54</v>
      </c>
    </row>
    <row r="2207" spans="1:5" x14ac:dyDescent="0.25">
      <c r="A2207">
        <v>92437</v>
      </c>
      <c r="B2207" t="str">
        <f t="shared" si="34"/>
        <v>92437U</v>
      </c>
      <c r="C2207" t="s">
        <v>2517</v>
      </c>
      <c r="D2207" t="s">
        <v>72</v>
      </c>
      <c r="E2207">
        <v>61.45</v>
      </c>
    </row>
    <row r="2208" spans="1:5" x14ac:dyDescent="0.25">
      <c r="A2208">
        <v>92439</v>
      </c>
      <c r="B2208" t="str">
        <f t="shared" si="34"/>
        <v>92439U</v>
      </c>
      <c r="C2208" t="s">
        <v>2518</v>
      </c>
      <c r="D2208" t="s">
        <v>72</v>
      </c>
      <c r="E2208">
        <v>48.71</v>
      </c>
    </row>
    <row r="2209" spans="1:5" x14ac:dyDescent="0.25">
      <c r="A2209">
        <v>92441</v>
      </c>
      <c r="B2209" t="str">
        <f t="shared" si="34"/>
        <v>92441U</v>
      </c>
      <c r="C2209" t="s">
        <v>2519</v>
      </c>
      <c r="D2209" t="s">
        <v>72</v>
      </c>
      <c r="E2209">
        <v>59.35</v>
      </c>
    </row>
    <row r="2210" spans="1:5" x14ac:dyDescent="0.25">
      <c r="A2210">
        <v>92443</v>
      </c>
      <c r="B2210" t="str">
        <f t="shared" si="34"/>
        <v>92443U</v>
      </c>
      <c r="C2210" t="s">
        <v>2520</v>
      </c>
      <c r="D2210" t="s">
        <v>72</v>
      </c>
      <c r="E2210">
        <v>44.76</v>
      </c>
    </row>
    <row r="2211" spans="1:5" x14ac:dyDescent="0.25">
      <c r="A2211">
        <v>92445</v>
      </c>
      <c r="B2211" t="str">
        <f t="shared" si="34"/>
        <v>92445U</v>
      </c>
      <c r="C2211" t="s">
        <v>2521</v>
      </c>
      <c r="D2211" t="s">
        <v>72</v>
      </c>
      <c r="E2211">
        <v>55.04</v>
      </c>
    </row>
    <row r="2212" spans="1:5" x14ac:dyDescent="0.25">
      <c r="A2212">
        <v>92446</v>
      </c>
      <c r="B2212" t="str">
        <f t="shared" si="34"/>
        <v>92446U</v>
      </c>
      <c r="C2212" t="s">
        <v>2522</v>
      </c>
      <c r="D2212" t="s">
        <v>72</v>
      </c>
      <c r="E2212">
        <v>281.17</v>
      </c>
    </row>
    <row r="2213" spans="1:5" x14ac:dyDescent="0.25">
      <c r="A2213">
        <v>92447</v>
      </c>
      <c r="B2213" t="str">
        <f t="shared" si="34"/>
        <v>92447U</v>
      </c>
      <c r="C2213" t="s">
        <v>2523</v>
      </c>
      <c r="D2213" t="s">
        <v>72</v>
      </c>
      <c r="E2213">
        <v>193.56</v>
      </c>
    </row>
    <row r="2214" spans="1:5" x14ac:dyDescent="0.25">
      <c r="A2214">
        <v>92448</v>
      </c>
      <c r="B2214" t="str">
        <f t="shared" si="34"/>
        <v>92448U</v>
      </c>
      <c r="C2214" t="s">
        <v>2524</v>
      </c>
      <c r="D2214" t="s">
        <v>72</v>
      </c>
      <c r="E2214">
        <v>150.28</v>
      </c>
    </row>
    <row r="2215" spans="1:5" x14ac:dyDescent="0.25">
      <c r="A2215">
        <v>92449</v>
      </c>
      <c r="B2215" t="str">
        <f t="shared" si="34"/>
        <v>92449U</v>
      </c>
      <c r="C2215" t="s">
        <v>2525</v>
      </c>
      <c r="D2215" t="s">
        <v>72</v>
      </c>
      <c r="E2215">
        <v>240.54</v>
      </c>
    </row>
    <row r="2216" spans="1:5" x14ac:dyDescent="0.25">
      <c r="A2216">
        <v>92450</v>
      </c>
      <c r="B2216" t="str">
        <f t="shared" si="34"/>
        <v>92450U</v>
      </c>
      <c r="C2216" t="s">
        <v>2526</v>
      </c>
      <c r="D2216" t="s">
        <v>72</v>
      </c>
      <c r="E2216">
        <v>327.58</v>
      </c>
    </row>
    <row r="2217" spans="1:5" x14ac:dyDescent="0.25">
      <c r="A2217">
        <v>92451</v>
      </c>
      <c r="B2217" t="str">
        <f t="shared" si="34"/>
        <v>92451U</v>
      </c>
      <c r="C2217" t="s">
        <v>2527</v>
      </c>
      <c r="D2217" t="s">
        <v>72</v>
      </c>
      <c r="E2217">
        <v>162.44</v>
      </c>
    </row>
    <row r="2218" spans="1:5" x14ac:dyDescent="0.25">
      <c r="A2218">
        <v>92452</v>
      </c>
      <c r="B2218" t="str">
        <f t="shared" si="34"/>
        <v>92452U</v>
      </c>
      <c r="C2218" t="s">
        <v>2528</v>
      </c>
      <c r="D2218" t="s">
        <v>72</v>
      </c>
      <c r="E2218">
        <v>146.34</v>
      </c>
    </row>
    <row r="2219" spans="1:5" x14ac:dyDescent="0.25">
      <c r="A2219">
        <v>92453</v>
      </c>
      <c r="B2219" t="str">
        <f t="shared" si="34"/>
        <v>92453U</v>
      </c>
      <c r="C2219" t="s">
        <v>2529</v>
      </c>
      <c r="D2219" t="s">
        <v>72</v>
      </c>
      <c r="E2219">
        <v>206.5</v>
      </c>
    </row>
    <row r="2220" spans="1:5" x14ac:dyDescent="0.25">
      <c r="A2220">
        <v>92454</v>
      </c>
      <c r="B2220" t="str">
        <f t="shared" si="34"/>
        <v>92454U</v>
      </c>
      <c r="C2220" t="s">
        <v>2530</v>
      </c>
      <c r="D2220" t="s">
        <v>72</v>
      </c>
      <c r="E2220">
        <v>302.01</v>
      </c>
    </row>
    <row r="2221" spans="1:5" x14ac:dyDescent="0.25">
      <c r="A2221">
        <v>92455</v>
      </c>
      <c r="B2221" t="str">
        <f t="shared" si="34"/>
        <v>92455U</v>
      </c>
      <c r="C2221" t="s">
        <v>2531</v>
      </c>
      <c r="D2221" t="s">
        <v>72</v>
      </c>
      <c r="E2221">
        <v>133.66</v>
      </c>
    </row>
    <row r="2222" spans="1:5" x14ac:dyDescent="0.25">
      <c r="A2222">
        <v>92456</v>
      </c>
      <c r="B2222" t="str">
        <f t="shared" si="34"/>
        <v>92456U</v>
      </c>
      <c r="C2222" t="s">
        <v>2532</v>
      </c>
      <c r="D2222" t="s">
        <v>72</v>
      </c>
      <c r="E2222">
        <v>120.31</v>
      </c>
    </row>
    <row r="2223" spans="1:5" x14ac:dyDescent="0.25">
      <c r="A2223">
        <v>92457</v>
      </c>
      <c r="B2223" t="str">
        <f t="shared" si="34"/>
        <v>92457U</v>
      </c>
      <c r="C2223" t="s">
        <v>2533</v>
      </c>
      <c r="D2223" t="s">
        <v>72</v>
      </c>
      <c r="E2223">
        <v>179.96</v>
      </c>
    </row>
    <row r="2224" spans="1:5" x14ac:dyDescent="0.25">
      <c r="A2224">
        <v>92458</v>
      </c>
      <c r="B2224" t="str">
        <f t="shared" si="34"/>
        <v>92458U</v>
      </c>
      <c r="C2224" t="s">
        <v>2534</v>
      </c>
      <c r="D2224" t="s">
        <v>72</v>
      </c>
      <c r="E2224">
        <v>285.83999999999997</v>
      </c>
    </row>
    <row r="2225" spans="1:5" x14ac:dyDescent="0.25">
      <c r="A2225">
        <v>92459</v>
      </c>
      <c r="B2225" t="str">
        <f t="shared" si="34"/>
        <v>92459U</v>
      </c>
      <c r="C2225" t="s">
        <v>2535</v>
      </c>
      <c r="D2225" t="s">
        <v>72</v>
      </c>
      <c r="E2225">
        <v>113.97</v>
      </c>
    </row>
    <row r="2226" spans="1:5" x14ac:dyDescent="0.25">
      <c r="A2226">
        <v>92460</v>
      </c>
      <c r="B2226" t="str">
        <f t="shared" si="34"/>
        <v>92460U</v>
      </c>
      <c r="C2226" t="s">
        <v>2536</v>
      </c>
      <c r="D2226" t="s">
        <v>72</v>
      </c>
      <c r="E2226">
        <v>97.99</v>
      </c>
    </row>
    <row r="2227" spans="1:5" x14ac:dyDescent="0.25">
      <c r="A2227">
        <v>92461</v>
      </c>
      <c r="B2227" t="str">
        <f t="shared" si="34"/>
        <v>92461U</v>
      </c>
      <c r="C2227" t="s">
        <v>2537</v>
      </c>
      <c r="D2227" t="s">
        <v>72</v>
      </c>
      <c r="E2227">
        <v>166.46</v>
      </c>
    </row>
    <row r="2228" spans="1:5" x14ac:dyDescent="0.25">
      <c r="A2228">
        <v>92462</v>
      </c>
      <c r="B2228" t="str">
        <f t="shared" si="34"/>
        <v>92462U</v>
      </c>
      <c r="C2228" t="s">
        <v>2538</v>
      </c>
      <c r="D2228" t="s">
        <v>72</v>
      </c>
      <c r="E2228">
        <v>275.64</v>
      </c>
    </row>
    <row r="2229" spans="1:5" x14ac:dyDescent="0.25">
      <c r="A2229">
        <v>92463</v>
      </c>
      <c r="B2229" t="str">
        <f t="shared" si="34"/>
        <v>92463U</v>
      </c>
      <c r="C2229" t="s">
        <v>2539</v>
      </c>
      <c r="D2229" t="s">
        <v>72</v>
      </c>
      <c r="E2229">
        <v>103.62</v>
      </c>
    </row>
    <row r="2230" spans="1:5" x14ac:dyDescent="0.25">
      <c r="A2230">
        <v>92464</v>
      </c>
      <c r="B2230" t="str">
        <f t="shared" si="34"/>
        <v>92464U</v>
      </c>
      <c r="C2230" t="s">
        <v>2540</v>
      </c>
      <c r="D2230" t="s">
        <v>72</v>
      </c>
      <c r="E2230">
        <v>94.32</v>
      </c>
    </row>
    <row r="2231" spans="1:5" x14ac:dyDescent="0.25">
      <c r="A2231">
        <v>92465</v>
      </c>
      <c r="B2231" t="str">
        <f t="shared" si="34"/>
        <v>92465U</v>
      </c>
      <c r="C2231" t="s">
        <v>2541</v>
      </c>
      <c r="D2231" t="s">
        <v>72</v>
      </c>
      <c r="E2231">
        <v>132.65</v>
      </c>
    </row>
    <row r="2232" spans="1:5" x14ac:dyDescent="0.25">
      <c r="A2232">
        <v>92466</v>
      </c>
      <c r="B2232" t="str">
        <f t="shared" si="34"/>
        <v>92466U</v>
      </c>
      <c r="C2232" t="s">
        <v>2542</v>
      </c>
      <c r="D2232" t="s">
        <v>72</v>
      </c>
      <c r="E2232">
        <v>269.88</v>
      </c>
    </row>
    <row r="2233" spans="1:5" x14ac:dyDescent="0.25">
      <c r="A2233">
        <v>92467</v>
      </c>
      <c r="B2233" t="str">
        <f t="shared" si="34"/>
        <v>92467U</v>
      </c>
      <c r="C2233" t="s">
        <v>2543</v>
      </c>
      <c r="D2233" t="s">
        <v>72</v>
      </c>
      <c r="E2233">
        <v>85.26</v>
      </c>
    </row>
    <row r="2234" spans="1:5" x14ac:dyDescent="0.25">
      <c r="A2234">
        <v>92468</v>
      </c>
      <c r="B2234" t="str">
        <f t="shared" si="34"/>
        <v>92468U</v>
      </c>
      <c r="C2234" t="s">
        <v>2544</v>
      </c>
      <c r="D2234" t="s">
        <v>72</v>
      </c>
      <c r="E2234">
        <v>88.78</v>
      </c>
    </row>
    <row r="2235" spans="1:5" x14ac:dyDescent="0.25">
      <c r="A2235">
        <v>92469</v>
      </c>
      <c r="B2235" t="str">
        <f t="shared" si="34"/>
        <v>92469U</v>
      </c>
      <c r="C2235" t="s">
        <v>2545</v>
      </c>
      <c r="D2235" t="s">
        <v>72</v>
      </c>
      <c r="E2235">
        <v>120.96</v>
      </c>
    </row>
    <row r="2236" spans="1:5" x14ac:dyDescent="0.25">
      <c r="A2236">
        <v>92470</v>
      </c>
      <c r="B2236" t="str">
        <f t="shared" si="34"/>
        <v>92470U</v>
      </c>
      <c r="C2236" t="s">
        <v>2546</v>
      </c>
      <c r="D2236" t="s">
        <v>72</v>
      </c>
      <c r="E2236">
        <v>264.2</v>
      </c>
    </row>
    <row r="2237" spans="1:5" x14ac:dyDescent="0.25">
      <c r="A2237">
        <v>92471</v>
      </c>
      <c r="B2237" t="str">
        <f t="shared" si="34"/>
        <v>92471U</v>
      </c>
      <c r="C2237" t="s">
        <v>2547</v>
      </c>
      <c r="D2237" t="s">
        <v>72</v>
      </c>
      <c r="E2237">
        <v>77.87</v>
      </c>
    </row>
    <row r="2238" spans="1:5" x14ac:dyDescent="0.25">
      <c r="A2238">
        <v>92472</v>
      </c>
      <c r="B2238" t="str">
        <f t="shared" si="34"/>
        <v>92472U</v>
      </c>
      <c r="C2238" t="s">
        <v>2548</v>
      </c>
      <c r="D2238" t="s">
        <v>72</v>
      </c>
      <c r="E2238">
        <v>83.78</v>
      </c>
    </row>
    <row r="2239" spans="1:5" x14ac:dyDescent="0.25">
      <c r="A2239">
        <v>92473</v>
      </c>
      <c r="B2239" t="str">
        <f t="shared" si="34"/>
        <v>92473U</v>
      </c>
      <c r="C2239" t="s">
        <v>2549</v>
      </c>
      <c r="D2239" t="s">
        <v>72</v>
      </c>
      <c r="E2239">
        <v>111.51</v>
      </c>
    </row>
    <row r="2240" spans="1:5" x14ac:dyDescent="0.25">
      <c r="A2240">
        <v>92474</v>
      </c>
      <c r="B2240" t="str">
        <f t="shared" si="34"/>
        <v>92474U</v>
      </c>
      <c r="C2240" t="s">
        <v>2550</v>
      </c>
      <c r="D2240" t="s">
        <v>72</v>
      </c>
      <c r="E2240">
        <v>259.3</v>
      </c>
    </row>
    <row r="2241" spans="1:5" x14ac:dyDescent="0.25">
      <c r="A2241">
        <v>92475</v>
      </c>
      <c r="B2241" t="str">
        <f t="shared" si="34"/>
        <v>92475U</v>
      </c>
      <c r="C2241" t="s">
        <v>2551</v>
      </c>
      <c r="D2241" t="s">
        <v>72</v>
      </c>
      <c r="E2241">
        <v>71.88</v>
      </c>
    </row>
    <row r="2242" spans="1:5" x14ac:dyDescent="0.25">
      <c r="A2242">
        <v>92476</v>
      </c>
      <c r="B2242" t="str">
        <f t="shared" si="34"/>
        <v>92476U</v>
      </c>
      <c r="C2242" t="s">
        <v>2552</v>
      </c>
      <c r="D2242" t="s">
        <v>72</v>
      </c>
      <c r="E2242">
        <v>79.540000000000006</v>
      </c>
    </row>
    <row r="2243" spans="1:5" x14ac:dyDescent="0.25">
      <c r="A2243">
        <v>92477</v>
      </c>
      <c r="B2243" t="str">
        <f t="shared" si="34"/>
        <v>92477U</v>
      </c>
      <c r="C2243" t="s">
        <v>2553</v>
      </c>
      <c r="D2243" t="s">
        <v>72</v>
      </c>
      <c r="E2243">
        <v>91.26</v>
      </c>
    </row>
    <row r="2244" spans="1:5" x14ac:dyDescent="0.25">
      <c r="A2244">
        <v>92478</v>
      </c>
      <c r="B2244" t="str">
        <f t="shared" si="34"/>
        <v>92478U</v>
      </c>
      <c r="C2244" t="s">
        <v>2554</v>
      </c>
      <c r="D2244" t="s">
        <v>72</v>
      </c>
      <c r="E2244">
        <v>249.64</v>
      </c>
    </row>
    <row r="2245" spans="1:5" x14ac:dyDescent="0.25">
      <c r="A2245">
        <v>92479</v>
      </c>
      <c r="B2245" t="str">
        <f t="shared" si="34"/>
        <v>92479U</v>
      </c>
      <c r="C2245" t="s">
        <v>2555</v>
      </c>
      <c r="D2245" t="s">
        <v>72</v>
      </c>
      <c r="E2245">
        <v>59.06</v>
      </c>
    </row>
    <row r="2246" spans="1:5" x14ac:dyDescent="0.25">
      <c r="A2246">
        <v>92480</v>
      </c>
      <c r="B2246" t="str">
        <f t="shared" si="34"/>
        <v>92480U</v>
      </c>
      <c r="C2246" t="s">
        <v>2556</v>
      </c>
      <c r="D2246" t="s">
        <v>72</v>
      </c>
      <c r="E2246">
        <v>71.03</v>
      </c>
    </row>
    <row r="2247" spans="1:5" x14ac:dyDescent="0.25">
      <c r="A2247">
        <v>92482</v>
      </c>
      <c r="B2247" t="str">
        <f t="shared" si="34"/>
        <v>92482U</v>
      </c>
      <c r="C2247" t="s">
        <v>2557</v>
      </c>
      <c r="D2247" t="s">
        <v>72</v>
      </c>
      <c r="E2247">
        <v>312.49</v>
      </c>
    </row>
    <row r="2248" spans="1:5" x14ac:dyDescent="0.25">
      <c r="A2248">
        <v>92484</v>
      </c>
      <c r="B2248" t="str">
        <f t="shared" ref="B2248:B2311" si="35">A2248&amp;"U"</f>
        <v>92484U</v>
      </c>
      <c r="C2248" t="s">
        <v>2558</v>
      </c>
      <c r="D2248" t="s">
        <v>72</v>
      </c>
      <c r="E2248">
        <v>212.69</v>
      </c>
    </row>
    <row r="2249" spans="1:5" x14ac:dyDescent="0.25">
      <c r="A2249">
        <v>92486</v>
      </c>
      <c r="B2249" t="str">
        <f t="shared" si="35"/>
        <v>92486U</v>
      </c>
      <c r="C2249" t="s">
        <v>2559</v>
      </c>
      <c r="D2249" t="s">
        <v>72</v>
      </c>
      <c r="E2249">
        <v>149.78</v>
      </c>
    </row>
    <row r="2250" spans="1:5" x14ac:dyDescent="0.25">
      <c r="A2250">
        <v>92488</v>
      </c>
      <c r="B2250" t="str">
        <f t="shared" si="35"/>
        <v>92488U</v>
      </c>
      <c r="C2250" t="s">
        <v>2560</v>
      </c>
      <c r="D2250" t="s">
        <v>72</v>
      </c>
      <c r="E2250">
        <v>114.83</v>
      </c>
    </row>
    <row r="2251" spans="1:5" x14ac:dyDescent="0.25">
      <c r="A2251">
        <v>92490</v>
      </c>
      <c r="B2251" t="str">
        <f t="shared" si="35"/>
        <v>92490U</v>
      </c>
      <c r="C2251" t="s">
        <v>2561</v>
      </c>
      <c r="D2251" t="s">
        <v>72</v>
      </c>
      <c r="E2251">
        <v>67.23</v>
      </c>
    </row>
    <row r="2252" spans="1:5" x14ac:dyDescent="0.25">
      <c r="A2252">
        <v>92492</v>
      </c>
      <c r="B2252" t="str">
        <f t="shared" si="35"/>
        <v>92492U</v>
      </c>
      <c r="C2252" t="s">
        <v>2562</v>
      </c>
      <c r="D2252" t="s">
        <v>72</v>
      </c>
      <c r="E2252">
        <v>110.21</v>
      </c>
    </row>
    <row r="2253" spans="1:5" x14ac:dyDescent="0.25">
      <c r="A2253">
        <v>92494</v>
      </c>
      <c r="B2253" t="str">
        <f t="shared" si="35"/>
        <v>92494U</v>
      </c>
      <c r="C2253" t="s">
        <v>2563</v>
      </c>
      <c r="D2253" t="s">
        <v>72</v>
      </c>
      <c r="E2253">
        <v>63.51</v>
      </c>
    </row>
    <row r="2254" spans="1:5" x14ac:dyDescent="0.25">
      <c r="A2254">
        <v>92496</v>
      </c>
      <c r="B2254" t="str">
        <f t="shared" si="35"/>
        <v>92496U</v>
      </c>
      <c r="C2254" t="s">
        <v>2564</v>
      </c>
      <c r="D2254" t="s">
        <v>72</v>
      </c>
      <c r="E2254">
        <v>106.33</v>
      </c>
    </row>
    <row r="2255" spans="1:5" x14ac:dyDescent="0.25">
      <c r="A2255">
        <v>92498</v>
      </c>
      <c r="B2255" t="str">
        <f t="shared" si="35"/>
        <v>92498U</v>
      </c>
      <c r="C2255" t="s">
        <v>2565</v>
      </c>
      <c r="D2255" t="s">
        <v>72</v>
      </c>
      <c r="E2255">
        <v>60.43</v>
      </c>
    </row>
    <row r="2256" spans="1:5" x14ac:dyDescent="0.25">
      <c r="A2256">
        <v>92500</v>
      </c>
      <c r="B2256" t="str">
        <f t="shared" si="35"/>
        <v>92500U</v>
      </c>
      <c r="C2256" t="s">
        <v>2566</v>
      </c>
      <c r="D2256" t="s">
        <v>72</v>
      </c>
      <c r="E2256">
        <v>103.22</v>
      </c>
    </row>
    <row r="2257" spans="1:5" x14ac:dyDescent="0.25">
      <c r="A2257">
        <v>92502</v>
      </c>
      <c r="B2257" t="str">
        <f t="shared" si="35"/>
        <v>92502U</v>
      </c>
      <c r="C2257" t="s">
        <v>2567</v>
      </c>
      <c r="D2257" t="s">
        <v>72</v>
      </c>
      <c r="E2257">
        <v>58.07</v>
      </c>
    </row>
    <row r="2258" spans="1:5" x14ac:dyDescent="0.25">
      <c r="A2258">
        <v>92504</v>
      </c>
      <c r="B2258" t="str">
        <f t="shared" si="35"/>
        <v>92504U</v>
      </c>
      <c r="C2258" t="s">
        <v>2568</v>
      </c>
      <c r="D2258" t="s">
        <v>72</v>
      </c>
      <c r="E2258">
        <v>61.43</v>
      </c>
    </row>
    <row r="2259" spans="1:5" x14ac:dyDescent="0.25">
      <c r="A2259">
        <v>92506</v>
      </c>
      <c r="B2259" t="str">
        <f t="shared" si="35"/>
        <v>92506U</v>
      </c>
      <c r="C2259" t="s">
        <v>2569</v>
      </c>
      <c r="D2259" t="s">
        <v>72</v>
      </c>
      <c r="E2259">
        <v>53.71</v>
      </c>
    </row>
    <row r="2260" spans="1:5" x14ac:dyDescent="0.25">
      <c r="A2260">
        <v>92508</v>
      </c>
      <c r="B2260" t="str">
        <f t="shared" si="35"/>
        <v>92508U</v>
      </c>
      <c r="C2260" t="s">
        <v>2570</v>
      </c>
      <c r="D2260" t="s">
        <v>72</v>
      </c>
      <c r="E2260">
        <v>106.42</v>
      </c>
    </row>
    <row r="2261" spans="1:5" x14ac:dyDescent="0.25">
      <c r="A2261">
        <v>92510</v>
      </c>
      <c r="B2261" t="str">
        <f t="shared" si="35"/>
        <v>92510U</v>
      </c>
      <c r="C2261" t="s">
        <v>2571</v>
      </c>
      <c r="D2261" t="s">
        <v>72</v>
      </c>
      <c r="E2261">
        <v>57.23</v>
      </c>
    </row>
    <row r="2262" spans="1:5" x14ac:dyDescent="0.25">
      <c r="A2262">
        <v>92512</v>
      </c>
      <c r="B2262" t="str">
        <f t="shared" si="35"/>
        <v>92512U</v>
      </c>
      <c r="C2262" t="s">
        <v>2572</v>
      </c>
      <c r="D2262" t="s">
        <v>72</v>
      </c>
      <c r="E2262">
        <v>94.12</v>
      </c>
    </row>
    <row r="2263" spans="1:5" x14ac:dyDescent="0.25">
      <c r="A2263">
        <v>92514</v>
      </c>
      <c r="B2263" t="str">
        <f t="shared" si="35"/>
        <v>92514U</v>
      </c>
      <c r="C2263" t="s">
        <v>2573</v>
      </c>
      <c r="D2263" t="s">
        <v>72</v>
      </c>
      <c r="E2263">
        <v>45.92</v>
      </c>
    </row>
    <row r="2264" spans="1:5" x14ac:dyDescent="0.25">
      <c r="A2264">
        <v>92515</v>
      </c>
      <c r="B2264" t="str">
        <f t="shared" si="35"/>
        <v>92515U</v>
      </c>
      <c r="C2264" t="s">
        <v>2574</v>
      </c>
      <c r="D2264" t="s">
        <v>72</v>
      </c>
      <c r="E2264">
        <v>87.89</v>
      </c>
    </row>
    <row r="2265" spans="1:5" x14ac:dyDescent="0.25">
      <c r="A2265">
        <v>92518</v>
      </c>
      <c r="B2265" t="str">
        <f t="shared" si="35"/>
        <v>92518U</v>
      </c>
      <c r="C2265" t="s">
        <v>2575</v>
      </c>
      <c r="D2265" t="s">
        <v>72</v>
      </c>
      <c r="E2265">
        <v>40.619999999999997</v>
      </c>
    </row>
    <row r="2266" spans="1:5" x14ac:dyDescent="0.25">
      <c r="A2266">
        <v>92520</v>
      </c>
      <c r="B2266" t="str">
        <f t="shared" si="35"/>
        <v>92520U</v>
      </c>
      <c r="C2266" t="s">
        <v>2576</v>
      </c>
      <c r="D2266" t="s">
        <v>72</v>
      </c>
      <c r="E2266">
        <v>83.74</v>
      </c>
    </row>
    <row r="2267" spans="1:5" x14ac:dyDescent="0.25">
      <c r="A2267">
        <v>92522</v>
      </c>
      <c r="B2267" t="str">
        <f t="shared" si="35"/>
        <v>92522U</v>
      </c>
      <c r="C2267" t="s">
        <v>2577</v>
      </c>
      <c r="D2267" t="s">
        <v>72</v>
      </c>
      <c r="E2267">
        <v>37.33</v>
      </c>
    </row>
    <row r="2268" spans="1:5" x14ac:dyDescent="0.25">
      <c r="A2268">
        <v>92524</v>
      </c>
      <c r="B2268" t="str">
        <f t="shared" si="35"/>
        <v>92524U</v>
      </c>
      <c r="C2268" t="s">
        <v>2578</v>
      </c>
      <c r="D2268" t="s">
        <v>72</v>
      </c>
      <c r="E2268">
        <v>83.24</v>
      </c>
    </row>
    <row r="2269" spans="1:5" x14ac:dyDescent="0.25">
      <c r="A2269">
        <v>92526</v>
      </c>
      <c r="B2269" t="str">
        <f t="shared" si="35"/>
        <v>92526U</v>
      </c>
      <c r="C2269" t="s">
        <v>2579</v>
      </c>
      <c r="D2269" t="s">
        <v>72</v>
      </c>
      <c r="E2269">
        <v>37.630000000000003</v>
      </c>
    </row>
    <row r="2270" spans="1:5" x14ac:dyDescent="0.25">
      <c r="A2270">
        <v>92528</v>
      </c>
      <c r="B2270" t="str">
        <f t="shared" si="35"/>
        <v>92528U</v>
      </c>
      <c r="C2270" t="s">
        <v>2580</v>
      </c>
      <c r="D2270" t="s">
        <v>72</v>
      </c>
      <c r="E2270">
        <v>80.510000000000005</v>
      </c>
    </row>
    <row r="2271" spans="1:5" x14ac:dyDescent="0.25">
      <c r="A2271">
        <v>92530</v>
      </c>
      <c r="B2271" t="str">
        <f t="shared" si="35"/>
        <v>92530U</v>
      </c>
      <c r="C2271" t="s">
        <v>2581</v>
      </c>
      <c r="D2271" t="s">
        <v>72</v>
      </c>
      <c r="E2271">
        <v>35.630000000000003</v>
      </c>
    </row>
    <row r="2272" spans="1:5" x14ac:dyDescent="0.25">
      <c r="A2272">
        <v>92532</v>
      </c>
      <c r="B2272" t="str">
        <f t="shared" si="35"/>
        <v>92532U</v>
      </c>
      <c r="C2272" t="s">
        <v>2582</v>
      </c>
      <c r="D2272" t="s">
        <v>72</v>
      </c>
      <c r="E2272">
        <v>78.14</v>
      </c>
    </row>
    <row r="2273" spans="1:5" x14ac:dyDescent="0.25">
      <c r="A2273">
        <v>92534</v>
      </c>
      <c r="B2273" t="str">
        <f t="shared" si="35"/>
        <v>92534U</v>
      </c>
      <c r="C2273" t="s">
        <v>2583</v>
      </c>
      <c r="D2273" t="s">
        <v>72</v>
      </c>
      <c r="E2273">
        <v>33.93</v>
      </c>
    </row>
    <row r="2274" spans="1:5" x14ac:dyDescent="0.25">
      <c r="A2274">
        <v>92536</v>
      </c>
      <c r="B2274" t="str">
        <f t="shared" si="35"/>
        <v>92536U</v>
      </c>
      <c r="C2274" t="s">
        <v>2584</v>
      </c>
      <c r="D2274" t="s">
        <v>72</v>
      </c>
      <c r="E2274">
        <v>73.59</v>
      </c>
    </row>
    <row r="2275" spans="1:5" x14ac:dyDescent="0.25">
      <c r="A2275">
        <v>92538</v>
      </c>
      <c r="B2275" t="str">
        <f t="shared" si="35"/>
        <v>92538U</v>
      </c>
      <c r="C2275" t="s">
        <v>2585</v>
      </c>
      <c r="D2275" t="s">
        <v>72</v>
      </c>
      <c r="E2275">
        <v>30.56</v>
      </c>
    </row>
    <row r="2276" spans="1:5" x14ac:dyDescent="0.25">
      <c r="A2276">
        <v>96252</v>
      </c>
      <c r="B2276" t="str">
        <f t="shared" si="35"/>
        <v>96252U</v>
      </c>
      <c r="C2276" t="s">
        <v>2586</v>
      </c>
      <c r="D2276" t="s">
        <v>72</v>
      </c>
      <c r="E2276">
        <v>222.82</v>
      </c>
    </row>
    <row r="2277" spans="1:5" x14ac:dyDescent="0.25">
      <c r="A2277">
        <v>96257</v>
      </c>
      <c r="B2277" t="str">
        <f t="shared" si="35"/>
        <v>96257U</v>
      </c>
      <c r="C2277" t="s">
        <v>2587</v>
      </c>
      <c r="D2277" t="s">
        <v>72</v>
      </c>
      <c r="E2277">
        <v>180.28</v>
      </c>
    </row>
    <row r="2278" spans="1:5" x14ac:dyDescent="0.25">
      <c r="A2278">
        <v>96258</v>
      </c>
      <c r="B2278" t="str">
        <f t="shared" si="35"/>
        <v>96258U</v>
      </c>
      <c r="C2278" t="s">
        <v>2588</v>
      </c>
      <c r="D2278" t="s">
        <v>72</v>
      </c>
      <c r="E2278">
        <v>168.97</v>
      </c>
    </row>
    <row r="2279" spans="1:5" x14ac:dyDescent="0.25">
      <c r="A2279">
        <v>96259</v>
      </c>
      <c r="B2279" t="str">
        <f t="shared" si="35"/>
        <v>96259U</v>
      </c>
      <c r="C2279" t="s">
        <v>2589</v>
      </c>
      <c r="D2279" t="s">
        <v>72</v>
      </c>
      <c r="E2279">
        <v>199.96</v>
      </c>
    </row>
    <row r="2280" spans="1:5" x14ac:dyDescent="0.25">
      <c r="A2280">
        <v>96529</v>
      </c>
      <c r="B2280" t="str">
        <f t="shared" si="35"/>
        <v>96529U</v>
      </c>
      <c r="C2280" t="s">
        <v>2590</v>
      </c>
      <c r="D2280" t="s">
        <v>72</v>
      </c>
      <c r="E2280">
        <v>323.99</v>
      </c>
    </row>
    <row r="2281" spans="1:5" x14ac:dyDescent="0.25">
      <c r="A2281">
        <v>96530</v>
      </c>
      <c r="B2281" t="str">
        <f t="shared" si="35"/>
        <v>96530U</v>
      </c>
      <c r="C2281" t="s">
        <v>2591</v>
      </c>
      <c r="D2281" t="s">
        <v>72</v>
      </c>
      <c r="E2281">
        <v>181.28</v>
      </c>
    </row>
    <row r="2282" spans="1:5" x14ac:dyDescent="0.25">
      <c r="A2282">
        <v>96531</v>
      </c>
      <c r="B2282" t="str">
        <f t="shared" si="35"/>
        <v>96531U</v>
      </c>
      <c r="C2282" t="s">
        <v>2592</v>
      </c>
      <c r="D2282" t="s">
        <v>72</v>
      </c>
      <c r="E2282">
        <v>122.54</v>
      </c>
    </row>
    <row r="2283" spans="1:5" x14ac:dyDescent="0.25">
      <c r="A2283">
        <v>96532</v>
      </c>
      <c r="B2283" t="str">
        <f t="shared" si="35"/>
        <v>96532U</v>
      </c>
      <c r="C2283" t="s">
        <v>2593</v>
      </c>
      <c r="D2283" t="s">
        <v>72</v>
      </c>
      <c r="E2283">
        <v>200.87</v>
      </c>
    </row>
    <row r="2284" spans="1:5" x14ac:dyDescent="0.25">
      <c r="A2284">
        <v>96533</v>
      </c>
      <c r="B2284" t="str">
        <f t="shared" si="35"/>
        <v>96533U</v>
      </c>
      <c r="C2284" t="s">
        <v>2594</v>
      </c>
      <c r="D2284" t="s">
        <v>72</v>
      </c>
      <c r="E2284">
        <v>109.4</v>
      </c>
    </row>
    <row r="2285" spans="1:5" x14ac:dyDescent="0.25">
      <c r="A2285">
        <v>96534</v>
      </c>
      <c r="B2285" t="str">
        <f t="shared" si="35"/>
        <v>96534U</v>
      </c>
      <c r="C2285" t="s">
        <v>2595</v>
      </c>
      <c r="D2285" t="s">
        <v>72</v>
      </c>
      <c r="E2285">
        <v>82.86</v>
      </c>
    </row>
    <row r="2286" spans="1:5" x14ac:dyDescent="0.25">
      <c r="A2286">
        <v>96535</v>
      </c>
      <c r="B2286" t="str">
        <f t="shared" si="35"/>
        <v>96535U</v>
      </c>
      <c r="C2286" t="s">
        <v>2596</v>
      </c>
      <c r="D2286" t="s">
        <v>72</v>
      </c>
      <c r="E2286">
        <v>136.78</v>
      </c>
    </row>
    <row r="2287" spans="1:5" x14ac:dyDescent="0.25">
      <c r="A2287">
        <v>96536</v>
      </c>
      <c r="B2287" t="str">
        <f t="shared" si="35"/>
        <v>96536U</v>
      </c>
      <c r="C2287" t="s">
        <v>2597</v>
      </c>
      <c r="D2287" t="s">
        <v>72</v>
      </c>
      <c r="E2287">
        <v>72.02</v>
      </c>
    </row>
    <row r="2288" spans="1:5" x14ac:dyDescent="0.25">
      <c r="A2288">
        <v>96537</v>
      </c>
      <c r="B2288" t="str">
        <f t="shared" si="35"/>
        <v>96537U</v>
      </c>
      <c r="C2288" t="s">
        <v>2598</v>
      </c>
      <c r="D2288" t="s">
        <v>72</v>
      </c>
      <c r="E2288">
        <v>171.6</v>
      </c>
    </row>
    <row r="2289" spans="1:5" x14ac:dyDescent="0.25">
      <c r="A2289">
        <v>96538</v>
      </c>
      <c r="B2289" t="str">
        <f t="shared" si="35"/>
        <v>96538U</v>
      </c>
      <c r="C2289" t="s">
        <v>2599</v>
      </c>
      <c r="D2289" t="s">
        <v>72</v>
      </c>
      <c r="E2289">
        <v>236.96</v>
      </c>
    </row>
    <row r="2290" spans="1:5" x14ac:dyDescent="0.25">
      <c r="A2290">
        <v>96539</v>
      </c>
      <c r="B2290" t="str">
        <f t="shared" si="35"/>
        <v>96539U</v>
      </c>
      <c r="C2290" t="s">
        <v>2600</v>
      </c>
      <c r="D2290" t="s">
        <v>72</v>
      </c>
      <c r="E2290">
        <v>106.57</v>
      </c>
    </row>
    <row r="2291" spans="1:5" x14ac:dyDescent="0.25">
      <c r="A2291">
        <v>96540</v>
      </c>
      <c r="B2291" t="str">
        <f t="shared" si="35"/>
        <v>96540U</v>
      </c>
      <c r="C2291" t="s">
        <v>2601</v>
      </c>
      <c r="D2291" t="s">
        <v>72</v>
      </c>
      <c r="E2291">
        <v>117.52</v>
      </c>
    </row>
    <row r="2292" spans="1:5" x14ac:dyDescent="0.25">
      <c r="A2292">
        <v>96541</v>
      </c>
      <c r="B2292" t="str">
        <f t="shared" si="35"/>
        <v>96541U</v>
      </c>
      <c r="C2292" t="s">
        <v>2602</v>
      </c>
      <c r="D2292" t="s">
        <v>72</v>
      </c>
      <c r="E2292">
        <v>165.67</v>
      </c>
    </row>
    <row r="2293" spans="1:5" x14ac:dyDescent="0.25">
      <c r="A2293">
        <v>96542</v>
      </c>
      <c r="B2293" t="str">
        <f t="shared" si="35"/>
        <v>96542U</v>
      </c>
      <c r="C2293" t="s">
        <v>2603</v>
      </c>
      <c r="D2293" t="s">
        <v>72</v>
      </c>
      <c r="E2293">
        <v>79.03</v>
      </c>
    </row>
    <row r="2294" spans="1:5" x14ac:dyDescent="0.25">
      <c r="A2294">
        <v>96543</v>
      </c>
      <c r="B2294" t="str">
        <f t="shared" si="35"/>
        <v>96543U</v>
      </c>
      <c r="C2294" t="s">
        <v>2604</v>
      </c>
      <c r="D2294" t="s">
        <v>95</v>
      </c>
      <c r="E2294">
        <v>18.55</v>
      </c>
    </row>
    <row r="2295" spans="1:5" x14ac:dyDescent="0.25">
      <c r="A2295">
        <v>97747</v>
      </c>
      <c r="B2295" t="str">
        <f t="shared" si="35"/>
        <v>97747U</v>
      </c>
      <c r="C2295" t="s">
        <v>2605</v>
      </c>
      <c r="D2295" t="s">
        <v>72</v>
      </c>
      <c r="E2295">
        <v>186.14</v>
      </c>
    </row>
    <row r="2296" spans="1:5" x14ac:dyDescent="0.25">
      <c r="A2296">
        <v>101791</v>
      </c>
      <c r="B2296" t="str">
        <f t="shared" si="35"/>
        <v>101791U</v>
      </c>
      <c r="C2296" t="s">
        <v>2606</v>
      </c>
      <c r="D2296" t="s">
        <v>98</v>
      </c>
      <c r="E2296">
        <v>24.58</v>
      </c>
    </row>
    <row r="2297" spans="1:5" x14ac:dyDescent="0.25">
      <c r="A2297">
        <v>101792</v>
      </c>
      <c r="B2297" t="str">
        <f t="shared" si="35"/>
        <v>101792U</v>
      </c>
      <c r="C2297" t="s">
        <v>2607</v>
      </c>
      <c r="D2297" t="s">
        <v>80</v>
      </c>
      <c r="E2297">
        <v>15.29</v>
      </c>
    </row>
    <row r="2298" spans="1:5" x14ac:dyDescent="0.25">
      <c r="A2298">
        <v>101793</v>
      </c>
      <c r="B2298" t="str">
        <f t="shared" si="35"/>
        <v>101793U</v>
      </c>
      <c r="C2298" t="s">
        <v>2608</v>
      </c>
      <c r="D2298" t="s">
        <v>80</v>
      </c>
      <c r="E2298">
        <v>23.24</v>
      </c>
    </row>
    <row r="2299" spans="1:5" x14ac:dyDescent="0.25">
      <c r="A2299">
        <v>101969</v>
      </c>
      <c r="B2299" t="str">
        <f t="shared" si="35"/>
        <v>101969U</v>
      </c>
      <c r="C2299" t="s">
        <v>2609</v>
      </c>
      <c r="D2299" t="s">
        <v>72</v>
      </c>
      <c r="E2299">
        <v>161.96</v>
      </c>
    </row>
    <row r="2300" spans="1:5" x14ac:dyDescent="0.25">
      <c r="A2300">
        <v>101971</v>
      </c>
      <c r="B2300" t="str">
        <f t="shared" si="35"/>
        <v>101971U</v>
      </c>
      <c r="C2300" t="s">
        <v>2610</v>
      </c>
      <c r="D2300" t="s">
        <v>72</v>
      </c>
      <c r="E2300">
        <v>129.32</v>
      </c>
    </row>
    <row r="2301" spans="1:5" x14ac:dyDescent="0.25">
      <c r="A2301">
        <v>101973</v>
      </c>
      <c r="B2301" t="str">
        <f t="shared" si="35"/>
        <v>101973U</v>
      </c>
      <c r="C2301" t="s">
        <v>2611</v>
      </c>
      <c r="D2301" t="s">
        <v>72</v>
      </c>
      <c r="E2301">
        <v>206.38</v>
      </c>
    </row>
    <row r="2302" spans="1:5" x14ac:dyDescent="0.25">
      <c r="A2302">
        <v>101974</v>
      </c>
      <c r="B2302" t="str">
        <f t="shared" si="35"/>
        <v>101974U</v>
      </c>
      <c r="C2302" t="s">
        <v>2612</v>
      </c>
      <c r="D2302" t="s">
        <v>72</v>
      </c>
      <c r="E2302">
        <v>449.25</v>
      </c>
    </row>
    <row r="2303" spans="1:5" x14ac:dyDescent="0.25">
      <c r="A2303">
        <v>101975</v>
      </c>
      <c r="B2303" t="str">
        <f t="shared" si="35"/>
        <v>101975U</v>
      </c>
      <c r="C2303" t="s">
        <v>2613</v>
      </c>
      <c r="D2303" t="s">
        <v>72</v>
      </c>
      <c r="E2303">
        <v>384.01</v>
      </c>
    </row>
    <row r="2304" spans="1:5" x14ac:dyDescent="0.25">
      <c r="A2304">
        <v>101977</v>
      </c>
      <c r="B2304" t="str">
        <f t="shared" si="35"/>
        <v>101977U</v>
      </c>
      <c r="C2304" t="s">
        <v>2614</v>
      </c>
      <c r="D2304" t="s">
        <v>72</v>
      </c>
      <c r="E2304">
        <v>252.48</v>
      </c>
    </row>
    <row r="2305" spans="1:5" x14ac:dyDescent="0.25">
      <c r="A2305">
        <v>101980</v>
      </c>
      <c r="B2305" t="str">
        <f t="shared" si="35"/>
        <v>101980U</v>
      </c>
      <c r="C2305" t="s">
        <v>2615</v>
      </c>
      <c r="D2305" t="s">
        <v>72</v>
      </c>
      <c r="E2305">
        <v>229.47</v>
      </c>
    </row>
    <row r="2306" spans="1:5" x14ac:dyDescent="0.25">
      <c r="A2306">
        <v>101981</v>
      </c>
      <c r="B2306" t="str">
        <f t="shared" si="35"/>
        <v>101981U</v>
      </c>
      <c r="C2306" t="s">
        <v>2616</v>
      </c>
      <c r="D2306" t="s">
        <v>72</v>
      </c>
      <c r="E2306">
        <v>194.54</v>
      </c>
    </row>
    <row r="2307" spans="1:5" x14ac:dyDescent="0.25">
      <c r="A2307">
        <v>101982</v>
      </c>
      <c r="B2307" t="str">
        <f t="shared" si="35"/>
        <v>101982U</v>
      </c>
      <c r="C2307" t="s">
        <v>2617</v>
      </c>
      <c r="D2307" t="s">
        <v>72</v>
      </c>
      <c r="E2307">
        <v>172.14</v>
      </c>
    </row>
    <row r="2308" spans="1:5" x14ac:dyDescent="0.25">
      <c r="A2308">
        <v>101983</v>
      </c>
      <c r="B2308" t="str">
        <f t="shared" si="35"/>
        <v>101983U</v>
      </c>
      <c r="C2308" t="s">
        <v>2618</v>
      </c>
      <c r="D2308" t="s">
        <v>72</v>
      </c>
      <c r="E2308">
        <v>158.03</v>
      </c>
    </row>
    <row r="2309" spans="1:5" x14ac:dyDescent="0.25">
      <c r="A2309">
        <v>101985</v>
      </c>
      <c r="B2309" t="str">
        <f t="shared" si="35"/>
        <v>101985U</v>
      </c>
      <c r="C2309" t="s">
        <v>2619</v>
      </c>
      <c r="D2309" t="s">
        <v>72</v>
      </c>
      <c r="E2309">
        <v>164.76</v>
      </c>
    </row>
    <row r="2310" spans="1:5" x14ac:dyDescent="0.25">
      <c r="A2310">
        <v>101986</v>
      </c>
      <c r="B2310" t="str">
        <f t="shared" si="35"/>
        <v>101986U</v>
      </c>
      <c r="C2310" t="s">
        <v>2620</v>
      </c>
      <c r="D2310" t="s">
        <v>72</v>
      </c>
      <c r="E2310">
        <v>123.26</v>
      </c>
    </row>
    <row r="2311" spans="1:5" x14ac:dyDescent="0.25">
      <c r="A2311">
        <v>101987</v>
      </c>
      <c r="B2311" t="str">
        <f t="shared" si="35"/>
        <v>101987U</v>
      </c>
      <c r="C2311" t="s">
        <v>2621</v>
      </c>
      <c r="D2311" t="s">
        <v>72</v>
      </c>
      <c r="E2311">
        <v>243.48</v>
      </c>
    </row>
    <row r="2312" spans="1:5" x14ac:dyDescent="0.25">
      <c r="A2312">
        <v>101988</v>
      </c>
      <c r="B2312" t="str">
        <f t="shared" ref="B2312:B2375" si="36">A2312&amp;"U"</f>
        <v>101988U</v>
      </c>
      <c r="C2312" t="s">
        <v>2622</v>
      </c>
      <c r="D2312" t="s">
        <v>72</v>
      </c>
      <c r="E2312">
        <v>168.73</v>
      </c>
    </row>
    <row r="2313" spans="1:5" x14ac:dyDescent="0.25">
      <c r="A2313">
        <v>101989</v>
      </c>
      <c r="B2313" t="str">
        <f t="shared" si="36"/>
        <v>101989U</v>
      </c>
      <c r="C2313" t="s">
        <v>2623</v>
      </c>
      <c r="D2313" t="s">
        <v>72</v>
      </c>
      <c r="E2313">
        <v>136.5</v>
      </c>
    </row>
    <row r="2314" spans="1:5" x14ac:dyDescent="0.25">
      <c r="A2314">
        <v>101990</v>
      </c>
      <c r="B2314" t="str">
        <f t="shared" si="36"/>
        <v>101990U</v>
      </c>
      <c r="C2314" t="s">
        <v>2624</v>
      </c>
      <c r="D2314" t="s">
        <v>72</v>
      </c>
      <c r="E2314">
        <v>222.04</v>
      </c>
    </row>
    <row r="2315" spans="1:5" x14ac:dyDescent="0.25">
      <c r="A2315">
        <v>101991</v>
      </c>
      <c r="B2315" t="str">
        <f t="shared" si="36"/>
        <v>101991U</v>
      </c>
      <c r="C2315" t="s">
        <v>2625</v>
      </c>
      <c r="D2315" t="s">
        <v>72</v>
      </c>
      <c r="E2315">
        <v>165.55</v>
      </c>
    </row>
    <row r="2316" spans="1:5" x14ac:dyDescent="0.25">
      <c r="A2316">
        <v>101992</v>
      </c>
      <c r="B2316" t="str">
        <f t="shared" si="36"/>
        <v>101992U</v>
      </c>
      <c r="C2316" t="s">
        <v>2626</v>
      </c>
      <c r="D2316" t="s">
        <v>72</v>
      </c>
      <c r="E2316">
        <v>125.88</v>
      </c>
    </row>
    <row r="2317" spans="1:5" x14ac:dyDescent="0.25">
      <c r="A2317">
        <v>101993</v>
      </c>
      <c r="B2317" t="str">
        <f t="shared" si="36"/>
        <v>101993U</v>
      </c>
      <c r="C2317" t="s">
        <v>2627</v>
      </c>
      <c r="D2317" t="s">
        <v>72</v>
      </c>
      <c r="E2317">
        <v>286.24</v>
      </c>
    </row>
    <row r="2318" spans="1:5" x14ac:dyDescent="0.25">
      <c r="A2318">
        <v>101994</v>
      </c>
      <c r="B2318" t="str">
        <f t="shared" si="36"/>
        <v>101994U</v>
      </c>
      <c r="C2318" t="s">
        <v>2628</v>
      </c>
      <c r="D2318" t="s">
        <v>72</v>
      </c>
      <c r="E2318">
        <v>178.4</v>
      </c>
    </row>
    <row r="2319" spans="1:5" x14ac:dyDescent="0.25">
      <c r="A2319">
        <v>101995</v>
      </c>
      <c r="B2319" t="str">
        <f t="shared" si="36"/>
        <v>101995U</v>
      </c>
      <c r="C2319" t="s">
        <v>2629</v>
      </c>
      <c r="D2319" t="s">
        <v>72</v>
      </c>
      <c r="E2319">
        <v>142.22</v>
      </c>
    </row>
    <row r="2320" spans="1:5" x14ac:dyDescent="0.25">
      <c r="A2320">
        <v>101996</v>
      </c>
      <c r="B2320" t="str">
        <f t="shared" si="36"/>
        <v>101996U</v>
      </c>
      <c r="C2320" t="s">
        <v>2630</v>
      </c>
      <c r="D2320" t="s">
        <v>72</v>
      </c>
      <c r="E2320">
        <v>239.04</v>
      </c>
    </row>
    <row r="2321" spans="1:5" x14ac:dyDescent="0.25">
      <c r="A2321">
        <v>101997</v>
      </c>
      <c r="B2321" t="str">
        <f t="shared" si="36"/>
        <v>101997U</v>
      </c>
      <c r="C2321" t="s">
        <v>2631</v>
      </c>
      <c r="D2321" t="s">
        <v>72</v>
      </c>
      <c r="E2321">
        <v>164.85</v>
      </c>
    </row>
    <row r="2322" spans="1:5" x14ac:dyDescent="0.25">
      <c r="A2322">
        <v>101998</v>
      </c>
      <c r="B2322" t="str">
        <f t="shared" si="36"/>
        <v>101998U</v>
      </c>
      <c r="C2322" t="s">
        <v>2632</v>
      </c>
      <c r="D2322" t="s">
        <v>72</v>
      </c>
      <c r="E2322">
        <v>124.27</v>
      </c>
    </row>
    <row r="2323" spans="1:5" x14ac:dyDescent="0.25">
      <c r="A2323">
        <v>101999</v>
      </c>
      <c r="B2323" t="str">
        <f t="shared" si="36"/>
        <v>101999U</v>
      </c>
      <c r="C2323" t="s">
        <v>2633</v>
      </c>
      <c r="D2323" t="s">
        <v>72</v>
      </c>
      <c r="E2323">
        <v>306.95</v>
      </c>
    </row>
    <row r="2324" spans="1:5" x14ac:dyDescent="0.25">
      <c r="A2324">
        <v>102000</v>
      </c>
      <c r="B2324" t="str">
        <f t="shared" si="36"/>
        <v>102000U</v>
      </c>
      <c r="C2324" t="s">
        <v>2634</v>
      </c>
      <c r="D2324" t="s">
        <v>72</v>
      </c>
      <c r="E2324">
        <v>461.13</v>
      </c>
    </row>
    <row r="2325" spans="1:5" x14ac:dyDescent="0.25">
      <c r="A2325">
        <v>102001</v>
      </c>
      <c r="B2325" t="str">
        <f t="shared" si="36"/>
        <v>102001U</v>
      </c>
      <c r="C2325" t="s">
        <v>2635</v>
      </c>
      <c r="D2325" t="s">
        <v>72</v>
      </c>
      <c r="E2325">
        <v>399.46</v>
      </c>
    </row>
    <row r="2326" spans="1:5" x14ac:dyDescent="0.25">
      <c r="A2326">
        <v>102002</v>
      </c>
      <c r="B2326" t="str">
        <f t="shared" si="36"/>
        <v>102002U</v>
      </c>
      <c r="C2326" t="s">
        <v>2636</v>
      </c>
      <c r="D2326" t="s">
        <v>72</v>
      </c>
      <c r="E2326">
        <v>245.12</v>
      </c>
    </row>
    <row r="2327" spans="1:5" x14ac:dyDescent="0.25">
      <c r="A2327">
        <v>102003</v>
      </c>
      <c r="B2327" t="str">
        <f t="shared" si="36"/>
        <v>102003U</v>
      </c>
      <c r="C2327" t="s">
        <v>2637</v>
      </c>
      <c r="D2327" t="s">
        <v>72</v>
      </c>
      <c r="E2327">
        <v>222.64</v>
      </c>
    </row>
    <row r="2328" spans="1:5" x14ac:dyDescent="0.25">
      <c r="A2328">
        <v>102004</v>
      </c>
      <c r="B2328" t="str">
        <f t="shared" si="36"/>
        <v>102004U</v>
      </c>
      <c r="C2328" t="s">
        <v>2638</v>
      </c>
      <c r="D2328" t="s">
        <v>72</v>
      </c>
      <c r="E2328">
        <v>193.1</v>
      </c>
    </row>
    <row r="2329" spans="1:5" x14ac:dyDescent="0.25">
      <c r="A2329">
        <v>102005</v>
      </c>
      <c r="B2329" t="str">
        <f t="shared" si="36"/>
        <v>102005U</v>
      </c>
      <c r="C2329" t="s">
        <v>2639</v>
      </c>
      <c r="D2329" t="s">
        <v>72</v>
      </c>
      <c r="E2329">
        <v>170.38</v>
      </c>
    </row>
    <row r="2330" spans="1:5" x14ac:dyDescent="0.25">
      <c r="A2330">
        <v>102006</v>
      </c>
      <c r="B2330" t="str">
        <f t="shared" si="36"/>
        <v>102006U</v>
      </c>
      <c r="C2330" t="s">
        <v>2640</v>
      </c>
      <c r="D2330" t="s">
        <v>72</v>
      </c>
      <c r="E2330">
        <v>156.08000000000001</v>
      </c>
    </row>
    <row r="2331" spans="1:5" x14ac:dyDescent="0.25">
      <c r="A2331">
        <v>102007</v>
      </c>
      <c r="B2331" t="str">
        <f t="shared" si="36"/>
        <v>102007U</v>
      </c>
      <c r="C2331" t="s">
        <v>2641</v>
      </c>
      <c r="D2331" t="s">
        <v>72</v>
      </c>
      <c r="E2331">
        <v>445.59</v>
      </c>
    </row>
    <row r="2332" spans="1:5" x14ac:dyDescent="0.25">
      <c r="A2332">
        <v>102008</v>
      </c>
      <c r="B2332" t="str">
        <f t="shared" si="36"/>
        <v>102008U</v>
      </c>
      <c r="C2332" t="s">
        <v>2642</v>
      </c>
      <c r="D2332" t="s">
        <v>72</v>
      </c>
      <c r="E2332">
        <v>373.95</v>
      </c>
    </row>
    <row r="2333" spans="1:5" x14ac:dyDescent="0.25">
      <c r="A2333">
        <v>102009</v>
      </c>
      <c r="B2333" t="str">
        <f t="shared" si="36"/>
        <v>102009U</v>
      </c>
      <c r="C2333" t="s">
        <v>2643</v>
      </c>
      <c r="D2333" t="s">
        <v>72</v>
      </c>
      <c r="E2333">
        <v>255.17</v>
      </c>
    </row>
    <row r="2334" spans="1:5" x14ac:dyDescent="0.25">
      <c r="A2334">
        <v>102010</v>
      </c>
      <c r="B2334" t="str">
        <f t="shared" si="36"/>
        <v>102010U</v>
      </c>
      <c r="C2334" t="s">
        <v>2644</v>
      </c>
      <c r="D2334" t="s">
        <v>72</v>
      </c>
      <c r="E2334">
        <v>230.12</v>
      </c>
    </row>
    <row r="2335" spans="1:5" x14ac:dyDescent="0.25">
      <c r="A2335">
        <v>102011</v>
      </c>
      <c r="B2335" t="str">
        <f t="shared" si="36"/>
        <v>102011U</v>
      </c>
      <c r="C2335" t="s">
        <v>2645</v>
      </c>
      <c r="D2335" t="s">
        <v>72</v>
      </c>
      <c r="E2335">
        <v>193.24</v>
      </c>
    </row>
    <row r="2336" spans="1:5" x14ac:dyDescent="0.25">
      <c r="A2336">
        <v>102012</v>
      </c>
      <c r="B2336" t="str">
        <f t="shared" si="36"/>
        <v>102012U</v>
      </c>
      <c r="C2336" t="s">
        <v>2646</v>
      </c>
      <c r="D2336" t="s">
        <v>72</v>
      </c>
      <c r="E2336">
        <v>170.09</v>
      </c>
    </row>
    <row r="2337" spans="1:5" x14ac:dyDescent="0.25">
      <c r="A2337">
        <v>102013</v>
      </c>
      <c r="B2337" t="str">
        <f t="shared" si="36"/>
        <v>102013U</v>
      </c>
      <c r="C2337" t="s">
        <v>2647</v>
      </c>
      <c r="D2337" t="s">
        <v>72</v>
      </c>
      <c r="E2337">
        <v>157.19999999999999</v>
      </c>
    </row>
    <row r="2338" spans="1:5" x14ac:dyDescent="0.25">
      <c r="A2338">
        <v>102014</v>
      </c>
      <c r="B2338" t="str">
        <f t="shared" si="36"/>
        <v>102014U</v>
      </c>
      <c r="C2338" t="s">
        <v>2648</v>
      </c>
      <c r="D2338" t="s">
        <v>72</v>
      </c>
      <c r="E2338">
        <v>504</v>
      </c>
    </row>
    <row r="2339" spans="1:5" x14ac:dyDescent="0.25">
      <c r="A2339">
        <v>102015</v>
      </c>
      <c r="B2339" t="str">
        <f t="shared" si="36"/>
        <v>102015U</v>
      </c>
      <c r="C2339" t="s">
        <v>2649</v>
      </c>
      <c r="D2339" t="s">
        <v>72</v>
      </c>
      <c r="E2339">
        <v>423.87</v>
      </c>
    </row>
    <row r="2340" spans="1:5" x14ac:dyDescent="0.25">
      <c r="A2340">
        <v>102016</v>
      </c>
      <c r="B2340" t="str">
        <f t="shared" si="36"/>
        <v>102016U</v>
      </c>
      <c r="C2340" t="s">
        <v>2650</v>
      </c>
      <c r="D2340" t="s">
        <v>72</v>
      </c>
      <c r="E2340">
        <v>244.55</v>
      </c>
    </row>
    <row r="2341" spans="1:5" x14ac:dyDescent="0.25">
      <c r="A2341">
        <v>102017</v>
      </c>
      <c r="B2341" t="str">
        <f t="shared" si="36"/>
        <v>102017U</v>
      </c>
      <c r="C2341" t="s">
        <v>2651</v>
      </c>
      <c r="D2341" t="s">
        <v>72</v>
      </c>
      <c r="E2341">
        <v>220.5</v>
      </c>
    </row>
    <row r="2342" spans="1:5" x14ac:dyDescent="0.25">
      <c r="A2342">
        <v>102036</v>
      </c>
      <c r="B2342" t="str">
        <f t="shared" si="36"/>
        <v>102036U</v>
      </c>
      <c r="C2342" t="s">
        <v>2652</v>
      </c>
      <c r="D2342" t="s">
        <v>72</v>
      </c>
      <c r="E2342">
        <v>189.41</v>
      </c>
    </row>
    <row r="2343" spans="1:5" x14ac:dyDescent="0.25">
      <c r="A2343">
        <v>102037</v>
      </c>
      <c r="B2343" t="str">
        <f t="shared" si="36"/>
        <v>102037U</v>
      </c>
      <c r="C2343" t="s">
        <v>2653</v>
      </c>
      <c r="D2343" t="s">
        <v>72</v>
      </c>
      <c r="E2343">
        <v>166.61</v>
      </c>
    </row>
    <row r="2344" spans="1:5" x14ac:dyDescent="0.25">
      <c r="A2344">
        <v>102038</v>
      </c>
      <c r="B2344" t="str">
        <f t="shared" si="36"/>
        <v>102038U</v>
      </c>
      <c r="C2344" t="s">
        <v>2654</v>
      </c>
      <c r="D2344" t="s">
        <v>72</v>
      </c>
      <c r="E2344">
        <v>153.91</v>
      </c>
    </row>
    <row r="2345" spans="1:5" x14ac:dyDescent="0.25">
      <c r="A2345">
        <v>102039</v>
      </c>
      <c r="B2345" t="str">
        <f t="shared" si="36"/>
        <v>102039U</v>
      </c>
      <c r="C2345" t="s">
        <v>2655</v>
      </c>
      <c r="D2345" t="s">
        <v>72</v>
      </c>
      <c r="E2345">
        <v>466.19</v>
      </c>
    </row>
    <row r="2346" spans="1:5" x14ac:dyDescent="0.25">
      <c r="A2346">
        <v>102040</v>
      </c>
      <c r="B2346" t="str">
        <f t="shared" si="36"/>
        <v>102040U</v>
      </c>
      <c r="C2346" t="s">
        <v>2656</v>
      </c>
      <c r="D2346" t="s">
        <v>72</v>
      </c>
      <c r="E2346">
        <v>389.91</v>
      </c>
    </row>
    <row r="2347" spans="1:5" x14ac:dyDescent="0.25">
      <c r="A2347">
        <v>102041</v>
      </c>
      <c r="B2347" t="str">
        <f t="shared" si="36"/>
        <v>102041U</v>
      </c>
      <c r="C2347" t="s">
        <v>2657</v>
      </c>
      <c r="D2347" t="s">
        <v>72</v>
      </c>
      <c r="E2347">
        <v>256.33999999999997</v>
      </c>
    </row>
    <row r="2348" spans="1:5" x14ac:dyDescent="0.25">
      <c r="A2348">
        <v>102042</v>
      </c>
      <c r="B2348" t="str">
        <f t="shared" si="36"/>
        <v>102042U</v>
      </c>
      <c r="C2348" t="s">
        <v>2658</v>
      </c>
      <c r="D2348" t="s">
        <v>72</v>
      </c>
      <c r="E2348">
        <v>229.16</v>
      </c>
    </row>
    <row r="2349" spans="1:5" x14ac:dyDescent="0.25">
      <c r="A2349">
        <v>102043</v>
      </c>
      <c r="B2349" t="str">
        <f t="shared" si="36"/>
        <v>102043U</v>
      </c>
      <c r="C2349" t="s">
        <v>2659</v>
      </c>
      <c r="D2349" t="s">
        <v>72</v>
      </c>
      <c r="E2349">
        <v>193.22</v>
      </c>
    </row>
    <row r="2350" spans="1:5" x14ac:dyDescent="0.25">
      <c r="A2350">
        <v>102044</v>
      </c>
      <c r="B2350" t="str">
        <f t="shared" si="36"/>
        <v>102044U</v>
      </c>
      <c r="C2350" t="s">
        <v>2660</v>
      </c>
      <c r="D2350" t="s">
        <v>72</v>
      </c>
      <c r="E2350">
        <v>170.79</v>
      </c>
    </row>
    <row r="2351" spans="1:5" x14ac:dyDescent="0.25">
      <c r="A2351">
        <v>102045</v>
      </c>
      <c r="B2351" t="str">
        <f t="shared" si="36"/>
        <v>102045U</v>
      </c>
      <c r="C2351" t="s">
        <v>2661</v>
      </c>
      <c r="D2351" t="s">
        <v>72</v>
      </c>
      <c r="E2351">
        <v>157.32</v>
      </c>
    </row>
    <row r="2352" spans="1:5" x14ac:dyDescent="0.25">
      <c r="A2352">
        <v>102046</v>
      </c>
      <c r="B2352" t="str">
        <f t="shared" si="36"/>
        <v>102046U</v>
      </c>
      <c r="C2352" t="s">
        <v>2662</v>
      </c>
      <c r="D2352" t="s">
        <v>72</v>
      </c>
      <c r="E2352">
        <v>514.59</v>
      </c>
    </row>
    <row r="2353" spans="1:5" x14ac:dyDescent="0.25">
      <c r="A2353">
        <v>102047</v>
      </c>
      <c r="B2353" t="str">
        <f t="shared" si="36"/>
        <v>102047U</v>
      </c>
      <c r="C2353" t="s">
        <v>2663</v>
      </c>
      <c r="D2353" t="s">
        <v>72</v>
      </c>
      <c r="E2353">
        <v>441.04</v>
      </c>
    </row>
    <row r="2354" spans="1:5" x14ac:dyDescent="0.25">
      <c r="A2354">
        <v>102048</v>
      </c>
      <c r="B2354" t="str">
        <f t="shared" si="36"/>
        <v>102048U</v>
      </c>
      <c r="C2354" t="s">
        <v>2664</v>
      </c>
      <c r="D2354" t="s">
        <v>72</v>
      </c>
      <c r="E2354">
        <v>239.49</v>
      </c>
    </row>
    <row r="2355" spans="1:5" x14ac:dyDescent="0.25">
      <c r="A2355">
        <v>102049</v>
      </c>
      <c r="B2355" t="str">
        <f t="shared" si="36"/>
        <v>102049U</v>
      </c>
      <c r="C2355" t="s">
        <v>2665</v>
      </c>
      <c r="D2355" t="s">
        <v>72</v>
      </c>
      <c r="E2355">
        <v>213.07</v>
      </c>
    </row>
    <row r="2356" spans="1:5" x14ac:dyDescent="0.25">
      <c r="A2356">
        <v>102050</v>
      </c>
      <c r="B2356" t="str">
        <f t="shared" si="36"/>
        <v>102050U</v>
      </c>
      <c r="C2356" t="s">
        <v>2666</v>
      </c>
      <c r="D2356" t="s">
        <v>72</v>
      </c>
      <c r="E2356">
        <v>183.89</v>
      </c>
    </row>
    <row r="2357" spans="1:5" x14ac:dyDescent="0.25">
      <c r="A2357">
        <v>102051</v>
      </c>
      <c r="B2357" t="str">
        <f t="shared" si="36"/>
        <v>102051U</v>
      </c>
      <c r="C2357" t="s">
        <v>2667</v>
      </c>
      <c r="D2357" t="s">
        <v>72</v>
      </c>
      <c r="E2357">
        <v>161.16999999999999</v>
      </c>
    </row>
    <row r="2358" spans="1:5" x14ac:dyDescent="0.25">
      <c r="A2358">
        <v>102052</v>
      </c>
      <c r="B2358" t="str">
        <f t="shared" si="36"/>
        <v>102052U</v>
      </c>
      <c r="C2358" t="s">
        <v>2668</v>
      </c>
      <c r="D2358" t="s">
        <v>72</v>
      </c>
      <c r="E2358">
        <v>148.51</v>
      </c>
    </row>
    <row r="2359" spans="1:5" x14ac:dyDescent="0.25">
      <c r="A2359">
        <v>102059</v>
      </c>
      <c r="B2359" t="str">
        <f t="shared" si="36"/>
        <v>102059U</v>
      </c>
      <c r="C2359" t="s">
        <v>2669</v>
      </c>
      <c r="D2359" t="s">
        <v>72</v>
      </c>
      <c r="E2359">
        <v>436.46</v>
      </c>
    </row>
    <row r="2360" spans="1:5" x14ac:dyDescent="0.25">
      <c r="A2360">
        <v>102060</v>
      </c>
      <c r="B2360" t="str">
        <f t="shared" si="36"/>
        <v>102060U</v>
      </c>
      <c r="C2360" t="s">
        <v>2670</v>
      </c>
      <c r="D2360" t="s">
        <v>72</v>
      </c>
      <c r="E2360">
        <v>368.35</v>
      </c>
    </row>
    <row r="2361" spans="1:5" x14ac:dyDescent="0.25">
      <c r="A2361">
        <v>102061</v>
      </c>
      <c r="B2361" t="str">
        <f t="shared" si="36"/>
        <v>102061U</v>
      </c>
      <c r="C2361" t="s">
        <v>2671</v>
      </c>
      <c r="D2361" t="s">
        <v>72</v>
      </c>
      <c r="E2361">
        <v>236.82</v>
      </c>
    </row>
    <row r="2362" spans="1:5" x14ac:dyDescent="0.25">
      <c r="A2362">
        <v>102062</v>
      </c>
      <c r="B2362" t="str">
        <f t="shared" si="36"/>
        <v>102062U</v>
      </c>
      <c r="C2362" t="s">
        <v>2672</v>
      </c>
      <c r="D2362" t="s">
        <v>72</v>
      </c>
      <c r="E2362">
        <v>216.24</v>
      </c>
    </row>
    <row r="2363" spans="1:5" x14ac:dyDescent="0.25">
      <c r="A2363">
        <v>102063</v>
      </c>
      <c r="B2363" t="str">
        <f t="shared" si="36"/>
        <v>102063U</v>
      </c>
      <c r="C2363" t="s">
        <v>2673</v>
      </c>
      <c r="D2363" t="s">
        <v>72</v>
      </c>
      <c r="E2363">
        <v>181.38</v>
      </c>
    </row>
    <row r="2364" spans="1:5" x14ac:dyDescent="0.25">
      <c r="A2364">
        <v>102064</v>
      </c>
      <c r="B2364" t="str">
        <f t="shared" si="36"/>
        <v>102064U</v>
      </c>
      <c r="C2364" t="s">
        <v>2674</v>
      </c>
      <c r="D2364" t="s">
        <v>72</v>
      </c>
      <c r="E2364">
        <v>158.66999999999999</v>
      </c>
    </row>
    <row r="2365" spans="1:5" x14ac:dyDescent="0.25">
      <c r="A2365">
        <v>102065</v>
      </c>
      <c r="B2365" t="str">
        <f t="shared" si="36"/>
        <v>102065U</v>
      </c>
      <c r="C2365" t="s">
        <v>2675</v>
      </c>
      <c r="D2365" t="s">
        <v>72</v>
      </c>
      <c r="E2365">
        <v>146.07</v>
      </c>
    </row>
    <row r="2366" spans="1:5" x14ac:dyDescent="0.25">
      <c r="A2366">
        <v>102066</v>
      </c>
      <c r="B2366" t="str">
        <f t="shared" si="36"/>
        <v>102066U</v>
      </c>
      <c r="C2366" t="s">
        <v>2676</v>
      </c>
      <c r="D2366" t="s">
        <v>72</v>
      </c>
      <c r="E2366">
        <v>456.95</v>
      </c>
    </row>
    <row r="2367" spans="1:5" x14ac:dyDescent="0.25">
      <c r="A2367">
        <v>102067</v>
      </c>
      <c r="B2367" t="str">
        <f t="shared" si="36"/>
        <v>102067U</v>
      </c>
      <c r="C2367" t="s">
        <v>2677</v>
      </c>
      <c r="D2367" t="s">
        <v>72</v>
      </c>
      <c r="E2367">
        <v>393.42</v>
      </c>
    </row>
    <row r="2368" spans="1:5" x14ac:dyDescent="0.25">
      <c r="A2368">
        <v>102068</v>
      </c>
      <c r="B2368" t="str">
        <f t="shared" si="36"/>
        <v>102068U</v>
      </c>
      <c r="C2368" t="s">
        <v>2678</v>
      </c>
      <c r="D2368" t="s">
        <v>72</v>
      </c>
      <c r="E2368">
        <v>218.42</v>
      </c>
    </row>
    <row r="2369" spans="1:5" x14ac:dyDescent="0.25">
      <c r="A2369">
        <v>102069</v>
      </c>
      <c r="B2369" t="str">
        <f t="shared" si="36"/>
        <v>102069U</v>
      </c>
      <c r="C2369" t="s">
        <v>2679</v>
      </c>
      <c r="D2369" t="s">
        <v>72</v>
      </c>
      <c r="E2369">
        <v>198.86</v>
      </c>
    </row>
    <row r="2370" spans="1:5" x14ac:dyDescent="0.25">
      <c r="A2370">
        <v>102070</v>
      </c>
      <c r="B2370" t="str">
        <f t="shared" si="36"/>
        <v>102070U</v>
      </c>
      <c r="C2370" t="s">
        <v>2680</v>
      </c>
      <c r="D2370" t="s">
        <v>72</v>
      </c>
      <c r="E2370">
        <v>171.19</v>
      </c>
    </row>
    <row r="2371" spans="1:5" x14ac:dyDescent="0.25">
      <c r="A2371">
        <v>102071</v>
      </c>
      <c r="B2371" t="str">
        <f t="shared" si="36"/>
        <v>102071U</v>
      </c>
      <c r="C2371" t="s">
        <v>2681</v>
      </c>
      <c r="D2371" t="s">
        <v>72</v>
      </c>
      <c r="E2371">
        <v>150.08000000000001</v>
      </c>
    </row>
    <row r="2372" spans="1:5" x14ac:dyDescent="0.25">
      <c r="A2372">
        <v>102072</v>
      </c>
      <c r="B2372" t="str">
        <f t="shared" si="36"/>
        <v>102072U</v>
      </c>
      <c r="C2372" t="s">
        <v>2682</v>
      </c>
      <c r="D2372" t="s">
        <v>72</v>
      </c>
      <c r="E2372">
        <v>143.88999999999999</v>
      </c>
    </row>
    <row r="2373" spans="1:5" x14ac:dyDescent="0.25">
      <c r="A2373">
        <v>102073</v>
      </c>
      <c r="B2373" t="str">
        <f t="shared" si="36"/>
        <v>102073U</v>
      </c>
      <c r="C2373" t="s">
        <v>2683</v>
      </c>
      <c r="D2373" t="s">
        <v>80</v>
      </c>
      <c r="E2373">
        <v>3478.12</v>
      </c>
    </row>
    <row r="2374" spans="1:5" x14ac:dyDescent="0.25">
      <c r="A2374">
        <v>102074</v>
      </c>
      <c r="B2374" t="str">
        <f t="shared" si="36"/>
        <v>102074U</v>
      </c>
      <c r="C2374" t="s">
        <v>2684</v>
      </c>
      <c r="D2374" t="s">
        <v>80</v>
      </c>
      <c r="E2374">
        <v>4255.8900000000003</v>
      </c>
    </row>
    <row r="2375" spans="1:5" x14ac:dyDescent="0.25">
      <c r="A2375">
        <v>102075</v>
      </c>
      <c r="B2375" t="str">
        <f t="shared" si="36"/>
        <v>102075U</v>
      </c>
      <c r="C2375" t="s">
        <v>2685</v>
      </c>
      <c r="D2375" t="s">
        <v>80</v>
      </c>
      <c r="E2375">
        <v>4491.5600000000004</v>
      </c>
    </row>
    <row r="2376" spans="1:5" x14ac:dyDescent="0.25">
      <c r="A2376">
        <v>102076</v>
      </c>
      <c r="B2376" t="str">
        <f t="shared" ref="B2376:B2439" si="37">A2376&amp;"U"</f>
        <v>102076U</v>
      </c>
      <c r="C2376" t="s">
        <v>2686</v>
      </c>
      <c r="D2376" t="s">
        <v>80</v>
      </c>
      <c r="E2376">
        <v>4587.6000000000004</v>
      </c>
    </row>
    <row r="2377" spans="1:5" x14ac:dyDescent="0.25">
      <c r="A2377">
        <v>102077</v>
      </c>
      <c r="B2377" t="str">
        <f t="shared" si="37"/>
        <v>102077U</v>
      </c>
      <c r="C2377" t="s">
        <v>2687</v>
      </c>
      <c r="D2377" t="s">
        <v>80</v>
      </c>
      <c r="E2377">
        <v>4932.24</v>
      </c>
    </row>
    <row r="2378" spans="1:5" x14ac:dyDescent="0.25">
      <c r="A2378">
        <v>102078</v>
      </c>
      <c r="B2378" t="str">
        <f t="shared" si="37"/>
        <v>102078U</v>
      </c>
      <c r="C2378" t="s">
        <v>2688</v>
      </c>
      <c r="D2378" t="s">
        <v>80</v>
      </c>
      <c r="E2378">
        <v>4961.33</v>
      </c>
    </row>
    <row r="2379" spans="1:5" x14ac:dyDescent="0.25">
      <c r="A2379">
        <v>102079</v>
      </c>
      <c r="B2379" t="str">
        <f t="shared" si="37"/>
        <v>102079U</v>
      </c>
      <c r="C2379" t="s">
        <v>2689</v>
      </c>
      <c r="D2379" t="s">
        <v>80</v>
      </c>
      <c r="E2379">
        <v>4846.6899999999996</v>
      </c>
    </row>
    <row r="2380" spans="1:5" x14ac:dyDescent="0.25">
      <c r="A2380">
        <v>102080</v>
      </c>
      <c r="B2380" t="str">
        <f t="shared" si="37"/>
        <v>102080U</v>
      </c>
      <c r="C2380" t="s">
        <v>2690</v>
      </c>
      <c r="D2380" t="s">
        <v>80</v>
      </c>
      <c r="E2380">
        <v>4336.5600000000004</v>
      </c>
    </row>
    <row r="2381" spans="1:5" x14ac:dyDescent="0.25">
      <c r="A2381">
        <v>102086</v>
      </c>
      <c r="B2381" t="str">
        <f t="shared" si="37"/>
        <v>102086U</v>
      </c>
      <c r="C2381" t="s">
        <v>2691</v>
      </c>
      <c r="D2381" t="s">
        <v>72</v>
      </c>
      <c r="E2381">
        <v>171.4</v>
      </c>
    </row>
    <row r="2382" spans="1:5" x14ac:dyDescent="0.25">
      <c r="A2382">
        <v>102087</v>
      </c>
      <c r="B2382" t="str">
        <f t="shared" si="37"/>
        <v>102087U</v>
      </c>
      <c r="C2382" t="s">
        <v>2692</v>
      </c>
      <c r="D2382" t="s">
        <v>72</v>
      </c>
      <c r="E2382">
        <v>137.56</v>
      </c>
    </row>
    <row r="2383" spans="1:5" x14ac:dyDescent="0.25">
      <c r="A2383">
        <v>102088</v>
      </c>
      <c r="B2383" t="str">
        <f t="shared" si="37"/>
        <v>102088U</v>
      </c>
      <c r="C2383" t="s">
        <v>2693</v>
      </c>
      <c r="D2383" t="s">
        <v>72</v>
      </c>
      <c r="E2383">
        <v>222.23</v>
      </c>
    </row>
    <row r="2384" spans="1:5" x14ac:dyDescent="0.25">
      <c r="A2384">
        <v>102089</v>
      </c>
      <c r="B2384" t="str">
        <f t="shared" si="37"/>
        <v>102089U</v>
      </c>
      <c r="C2384" t="s">
        <v>2694</v>
      </c>
      <c r="D2384" t="s">
        <v>72</v>
      </c>
      <c r="E2384">
        <v>156.77000000000001</v>
      </c>
    </row>
    <row r="2385" spans="1:5" x14ac:dyDescent="0.25">
      <c r="A2385">
        <v>102090</v>
      </c>
      <c r="B2385" t="str">
        <f t="shared" si="37"/>
        <v>102090U</v>
      </c>
      <c r="C2385" t="s">
        <v>2695</v>
      </c>
      <c r="D2385" t="s">
        <v>72</v>
      </c>
      <c r="E2385">
        <v>118.38</v>
      </c>
    </row>
    <row r="2386" spans="1:5" x14ac:dyDescent="0.25">
      <c r="A2386">
        <v>102091</v>
      </c>
      <c r="B2386" t="str">
        <f t="shared" si="37"/>
        <v>102091U</v>
      </c>
      <c r="C2386" t="s">
        <v>2696</v>
      </c>
      <c r="D2386" t="s">
        <v>72</v>
      </c>
      <c r="E2386">
        <v>259.12</v>
      </c>
    </row>
    <row r="2387" spans="1:5" x14ac:dyDescent="0.25">
      <c r="A2387">
        <v>103760</v>
      </c>
      <c r="B2387" t="str">
        <f t="shared" si="37"/>
        <v>103760U</v>
      </c>
      <c r="C2387" t="s">
        <v>6728</v>
      </c>
      <c r="D2387" t="s">
        <v>72</v>
      </c>
      <c r="E2387">
        <v>105.26</v>
      </c>
    </row>
    <row r="2388" spans="1:5" x14ac:dyDescent="0.25">
      <c r="A2388">
        <v>103761</v>
      </c>
      <c r="B2388" t="str">
        <f t="shared" si="37"/>
        <v>103761U</v>
      </c>
      <c r="C2388" t="s">
        <v>6729</v>
      </c>
      <c r="D2388" t="s">
        <v>72</v>
      </c>
      <c r="E2388">
        <v>70.63</v>
      </c>
    </row>
    <row r="2389" spans="1:5" x14ac:dyDescent="0.25">
      <c r="A2389">
        <v>103762</v>
      </c>
      <c r="B2389" t="str">
        <f t="shared" si="37"/>
        <v>103762U</v>
      </c>
      <c r="C2389" t="s">
        <v>6730</v>
      </c>
      <c r="D2389" t="s">
        <v>72</v>
      </c>
      <c r="E2389">
        <v>60.53</v>
      </c>
    </row>
    <row r="2390" spans="1:5" x14ac:dyDescent="0.25">
      <c r="A2390">
        <v>103763</v>
      </c>
      <c r="B2390" t="str">
        <f t="shared" si="37"/>
        <v>103763U</v>
      </c>
      <c r="C2390" t="s">
        <v>6731</v>
      </c>
      <c r="D2390" t="s">
        <v>72</v>
      </c>
      <c r="E2390">
        <v>53.38</v>
      </c>
    </row>
    <row r="2391" spans="1:5" x14ac:dyDescent="0.25">
      <c r="A2391">
        <v>89996</v>
      </c>
      <c r="B2391" t="str">
        <f t="shared" si="37"/>
        <v>89996U</v>
      </c>
      <c r="C2391" t="s">
        <v>2697</v>
      </c>
      <c r="D2391" t="s">
        <v>95</v>
      </c>
      <c r="E2391">
        <v>12.3</v>
      </c>
    </row>
    <row r="2392" spans="1:5" x14ac:dyDescent="0.25">
      <c r="A2392">
        <v>89997</v>
      </c>
      <c r="B2392" t="str">
        <f t="shared" si="37"/>
        <v>89997U</v>
      </c>
      <c r="C2392" t="s">
        <v>2698</v>
      </c>
      <c r="D2392" t="s">
        <v>95</v>
      </c>
      <c r="E2392">
        <v>10.17</v>
      </c>
    </row>
    <row r="2393" spans="1:5" x14ac:dyDescent="0.25">
      <c r="A2393">
        <v>89998</v>
      </c>
      <c r="B2393" t="str">
        <f t="shared" si="37"/>
        <v>89998U</v>
      </c>
      <c r="C2393" t="s">
        <v>2699</v>
      </c>
      <c r="D2393" t="s">
        <v>95</v>
      </c>
      <c r="E2393">
        <v>11.86</v>
      </c>
    </row>
    <row r="2394" spans="1:5" x14ac:dyDescent="0.25">
      <c r="A2394">
        <v>89999</v>
      </c>
      <c r="B2394" t="str">
        <f t="shared" si="37"/>
        <v>89999U</v>
      </c>
      <c r="C2394" t="s">
        <v>2700</v>
      </c>
      <c r="D2394" t="s">
        <v>95</v>
      </c>
      <c r="E2394">
        <v>17.02</v>
      </c>
    </row>
    <row r="2395" spans="1:5" x14ac:dyDescent="0.25">
      <c r="A2395">
        <v>90000</v>
      </c>
      <c r="B2395" t="str">
        <f t="shared" si="37"/>
        <v>90000U</v>
      </c>
      <c r="C2395" t="s">
        <v>2701</v>
      </c>
      <c r="D2395" t="s">
        <v>95</v>
      </c>
      <c r="E2395">
        <v>14.15</v>
      </c>
    </row>
    <row r="2396" spans="1:5" x14ac:dyDescent="0.25">
      <c r="A2396">
        <v>91593</v>
      </c>
      <c r="B2396" t="str">
        <f t="shared" si="37"/>
        <v>91593U</v>
      </c>
      <c r="C2396" t="s">
        <v>2702</v>
      </c>
      <c r="D2396" t="s">
        <v>95</v>
      </c>
      <c r="E2396">
        <v>14.74</v>
      </c>
    </row>
    <row r="2397" spans="1:5" x14ac:dyDescent="0.25">
      <c r="A2397">
        <v>91594</v>
      </c>
      <c r="B2397" t="str">
        <f t="shared" si="37"/>
        <v>91594U</v>
      </c>
      <c r="C2397" t="s">
        <v>2703</v>
      </c>
      <c r="D2397" t="s">
        <v>95</v>
      </c>
      <c r="E2397">
        <v>15.11</v>
      </c>
    </row>
    <row r="2398" spans="1:5" x14ac:dyDescent="0.25">
      <c r="A2398">
        <v>91595</v>
      </c>
      <c r="B2398" t="str">
        <f t="shared" si="37"/>
        <v>91595U</v>
      </c>
      <c r="C2398" t="s">
        <v>2704</v>
      </c>
      <c r="D2398" t="s">
        <v>95</v>
      </c>
      <c r="E2398">
        <v>15.68</v>
      </c>
    </row>
    <row r="2399" spans="1:5" x14ac:dyDescent="0.25">
      <c r="A2399">
        <v>91596</v>
      </c>
      <c r="B2399" t="str">
        <f t="shared" si="37"/>
        <v>91596U</v>
      </c>
      <c r="C2399" t="s">
        <v>2705</v>
      </c>
      <c r="D2399" t="s">
        <v>95</v>
      </c>
      <c r="E2399">
        <v>15.02</v>
      </c>
    </row>
    <row r="2400" spans="1:5" x14ac:dyDescent="0.25">
      <c r="A2400">
        <v>91597</v>
      </c>
      <c r="B2400" t="str">
        <f t="shared" si="37"/>
        <v>91597U</v>
      </c>
      <c r="C2400" t="s">
        <v>2706</v>
      </c>
      <c r="D2400" t="s">
        <v>95</v>
      </c>
      <c r="E2400">
        <v>10.51</v>
      </c>
    </row>
    <row r="2401" spans="1:5" x14ac:dyDescent="0.25">
      <c r="A2401">
        <v>91598</v>
      </c>
      <c r="B2401" t="str">
        <f t="shared" si="37"/>
        <v>91598U</v>
      </c>
      <c r="C2401" t="s">
        <v>2707</v>
      </c>
      <c r="D2401" t="s">
        <v>95</v>
      </c>
      <c r="E2401">
        <v>14.61</v>
      </c>
    </row>
    <row r="2402" spans="1:5" x14ac:dyDescent="0.25">
      <c r="A2402">
        <v>91599</v>
      </c>
      <c r="B2402" t="str">
        <f t="shared" si="37"/>
        <v>91599U</v>
      </c>
      <c r="C2402" t="s">
        <v>2708</v>
      </c>
      <c r="D2402" t="s">
        <v>95</v>
      </c>
      <c r="E2402">
        <v>10.87</v>
      </c>
    </row>
    <row r="2403" spans="1:5" x14ac:dyDescent="0.25">
      <c r="A2403">
        <v>91600</v>
      </c>
      <c r="B2403" t="str">
        <f t="shared" si="37"/>
        <v>91600U</v>
      </c>
      <c r="C2403" t="s">
        <v>2709</v>
      </c>
      <c r="D2403" t="s">
        <v>95</v>
      </c>
      <c r="E2403">
        <v>17.27</v>
      </c>
    </row>
    <row r="2404" spans="1:5" x14ac:dyDescent="0.25">
      <c r="A2404">
        <v>91601</v>
      </c>
      <c r="B2404" t="str">
        <f t="shared" si="37"/>
        <v>91601U</v>
      </c>
      <c r="C2404" t="s">
        <v>2710</v>
      </c>
      <c r="D2404" t="s">
        <v>95</v>
      </c>
      <c r="E2404">
        <v>14.45</v>
      </c>
    </row>
    <row r="2405" spans="1:5" x14ac:dyDescent="0.25">
      <c r="A2405">
        <v>91602</v>
      </c>
      <c r="B2405" t="str">
        <f t="shared" si="37"/>
        <v>91602U</v>
      </c>
      <c r="C2405" t="s">
        <v>2711</v>
      </c>
      <c r="D2405" t="s">
        <v>95</v>
      </c>
      <c r="E2405">
        <v>13.61</v>
      </c>
    </row>
    <row r="2406" spans="1:5" x14ac:dyDescent="0.25">
      <c r="A2406">
        <v>91603</v>
      </c>
      <c r="B2406" t="str">
        <f t="shared" si="37"/>
        <v>91603U</v>
      </c>
      <c r="C2406" t="s">
        <v>2712</v>
      </c>
      <c r="D2406" t="s">
        <v>95</v>
      </c>
      <c r="E2406">
        <v>12.85</v>
      </c>
    </row>
    <row r="2407" spans="1:5" x14ac:dyDescent="0.25">
      <c r="A2407">
        <v>92759</v>
      </c>
      <c r="B2407" t="str">
        <f t="shared" si="37"/>
        <v>92759U</v>
      </c>
      <c r="C2407" t="s">
        <v>12060</v>
      </c>
      <c r="D2407" t="s">
        <v>95</v>
      </c>
      <c r="E2407">
        <v>15.54</v>
      </c>
    </row>
    <row r="2408" spans="1:5" x14ac:dyDescent="0.25">
      <c r="A2408">
        <v>92760</v>
      </c>
      <c r="B2408" t="str">
        <f t="shared" si="37"/>
        <v>92760U</v>
      </c>
      <c r="C2408" t="s">
        <v>12061</v>
      </c>
      <c r="D2408" t="s">
        <v>95</v>
      </c>
      <c r="E2408">
        <v>15.23</v>
      </c>
    </row>
    <row r="2409" spans="1:5" x14ac:dyDescent="0.25">
      <c r="A2409">
        <v>92761</v>
      </c>
      <c r="B2409" t="str">
        <f t="shared" si="37"/>
        <v>92761U</v>
      </c>
      <c r="C2409" t="s">
        <v>12062</v>
      </c>
      <c r="D2409" t="s">
        <v>95</v>
      </c>
      <c r="E2409">
        <v>14.68</v>
      </c>
    </row>
    <row r="2410" spans="1:5" x14ac:dyDescent="0.25">
      <c r="A2410">
        <v>92762</v>
      </c>
      <c r="B2410" t="str">
        <f t="shared" si="37"/>
        <v>92762U</v>
      </c>
      <c r="C2410" t="s">
        <v>12063</v>
      </c>
      <c r="D2410" t="s">
        <v>95</v>
      </c>
      <c r="E2410">
        <v>13.3</v>
      </c>
    </row>
    <row r="2411" spans="1:5" x14ac:dyDescent="0.25">
      <c r="A2411">
        <v>92763</v>
      </c>
      <c r="B2411" t="str">
        <f t="shared" si="37"/>
        <v>92763U</v>
      </c>
      <c r="C2411" t="s">
        <v>12064</v>
      </c>
      <c r="D2411" t="s">
        <v>95</v>
      </c>
      <c r="E2411">
        <v>11.32</v>
      </c>
    </row>
    <row r="2412" spans="1:5" x14ac:dyDescent="0.25">
      <c r="A2412">
        <v>92764</v>
      </c>
      <c r="B2412" t="str">
        <f t="shared" si="37"/>
        <v>92764U</v>
      </c>
      <c r="C2412" t="s">
        <v>12065</v>
      </c>
      <c r="D2412" t="s">
        <v>95</v>
      </c>
      <c r="E2412">
        <v>11.04</v>
      </c>
    </row>
    <row r="2413" spans="1:5" x14ac:dyDescent="0.25">
      <c r="A2413">
        <v>92765</v>
      </c>
      <c r="B2413" t="str">
        <f t="shared" si="37"/>
        <v>92765U</v>
      </c>
      <c r="C2413" t="s">
        <v>12066</v>
      </c>
      <c r="D2413" t="s">
        <v>95</v>
      </c>
      <c r="E2413">
        <v>12.7</v>
      </c>
    </row>
    <row r="2414" spans="1:5" x14ac:dyDescent="0.25">
      <c r="A2414">
        <v>92766</v>
      </c>
      <c r="B2414" t="str">
        <f t="shared" si="37"/>
        <v>92766U</v>
      </c>
      <c r="C2414" t="s">
        <v>12067</v>
      </c>
      <c r="D2414" t="s">
        <v>95</v>
      </c>
      <c r="E2414">
        <v>12.6</v>
      </c>
    </row>
    <row r="2415" spans="1:5" x14ac:dyDescent="0.25">
      <c r="A2415">
        <v>92767</v>
      </c>
      <c r="B2415" t="str">
        <f t="shared" si="37"/>
        <v>92767U</v>
      </c>
      <c r="C2415" t="s">
        <v>12068</v>
      </c>
      <c r="D2415" t="s">
        <v>95</v>
      </c>
      <c r="E2415">
        <v>16.77</v>
      </c>
    </row>
    <row r="2416" spans="1:5" x14ac:dyDescent="0.25">
      <c r="A2416">
        <v>92768</v>
      </c>
      <c r="B2416" t="str">
        <f t="shared" si="37"/>
        <v>92768U</v>
      </c>
      <c r="C2416" t="s">
        <v>12069</v>
      </c>
      <c r="D2416" t="s">
        <v>95</v>
      </c>
      <c r="E2416">
        <v>15.14</v>
      </c>
    </row>
    <row r="2417" spans="1:5" x14ac:dyDescent="0.25">
      <c r="A2417">
        <v>92769</v>
      </c>
      <c r="B2417" t="str">
        <f t="shared" si="37"/>
        <v>92769U</v>
      </c>
      <c r="C2417" t="s">
        <v>12070</v>
      </c>
      <c r="D2417" t="s">
        <v>95</v>
      </c>
      <c r="E2417">
        <v>14.8</v>
      </c>
    </row>
    <row r="2418" spans="1:5" x14ac:dyDescent="0.25">
      <c r="A2418">
        <v>92770</v>
      </c>
      <c r="B2418" t="str">
        <f t="shared" si="37"/>
        <v>92770U</v>
      </c>
      <c r="C2418" t="s">
        <v>12071</v>
      </c>
      <c r="D2418" t="s">
        <v>95</v>
      </c>
      <c r="E2418">
        <v>14.27</v>
      </c>
    </row>
    <row r="2419" spans="1:5" x14ac:dyDescent="0.25">
      <c r="A2419">
        <v>92771</v>
      </c>
      <c r="B2419" t="str">
        <f t="shared" si="37"/>
        <v>92771U</v>
      </c>
      <c r="C2419" t="s">
        <v>12072</v>
      </c>
      <c r="D2419" t="s">
        <v>95</v>
      </c>
      <c r="E2419">
        <v>12.92</v>
      </c>
    </row>
    <row r="2420" spans="1:5" x14ac:dyDescent="0.25">
      <c r="A2420">
        <v>92772</v>
      </c>
      <c r="B2420" t="str">
        <f t="shared" si="37"/>
        <v>92772U</v>
      </c>
      <c r="C2420" t="s">
        <v>12073</v>
      </c>
      <c r="D2420" t="s">
        <v>95</v>
      </c>
      <c r="E2420">
        <v>10.96</v>
      </c>
    </row>
    <row r="2421" spans="1:5" x14ac:dyDescent="0.25">
      <c r="A2421">
        <v>92773</v>
      </c>
      <c r="B2421" t="str">
        <f t="shared" si="37"/>
        <v>92773U</v>
      </c>
      <c r="C2421" t="s">
        <v>12074</v>
      </c>
      <c r="D2421" t="s">
        <v>95</v>
      </c>
      <c r="E2421">
        <v>10.81</v>
      </c>
    </row>
    <row r="2422" spans="1:5" x14ac:dyDescent="0.25">
      <c r="A2422">
        <v>92774</v>
      </c>
      <c r="B2422" t="str">
        <f t="shared" si="37"/>
        <v>92774U</v>
      </c>
      <c r="C2422" t="s">
        <v>12075</v>
      </c>
      <c r="D2422" t="s">
        <v>95</v>
      </c>
      <c r="E2422">
        <v>12.57</v>
      </c>
    </row>
    <row r="2423" spans="1:5" x14ac:dyDescent="0.25">
      <c r="A2423">
        <v>92798</v>
      </c>
      <c r="B2423" t="str">
        <f t="shared" si="37"/>
        <v>92798U</v>
      </c>
      <c r="C2423" t="s">
        <v>12076</v>
      </c>
      <c r="D2423" t="s">
        <v>95</v>
      </c>
      <c r="E2423">
        <v>11.6</v>
      </c>
    </row>
    <row r="2424" spans="1:5" x14ac:dyDescent="0.25">
      <c r="A2424">
        <v>92799</v>
      </c>
      <c r="B2424" t="str">
        <f t="shared" si="37"/>
        <v>92799U</v>
      </c>
      <c r="C2424" t="s">
        <v>12077</v>
      </c>
      <c r="D2424" t="s">
        <v>95</v>
      </c>
      <c r="E2424">
        <v>12.72</v>
      </c>
    </row>
    <row r="2425" spans="1:5" x14ac:dyDescent="0.25">
      <c r="A2425">
        <v>92800</v>
      </c>
      <c r="B2425" t="str">
        <f t="shared" si="37"/>
        <v>92800U</v>
      </c>
      <c r="C2425" t="s">
        <v>12078</v>
      </c>
      <c r="D2425" t="s">
        <v>95</v>
      </c>
      <c r="E2425">
        <v>11.81</v>
      </c>
    </row>
    <row r="2426" spans="1:5" x14ac:dyDescent="0.25">
      <c r="A2426">
        <v>92801</v>
      </c>
      <c r="B2426" t="str">
        <f t="shared" si="37"/>
        <v>92801U</v>
      </c>
      <c r="C2426" t="s">
        <v>12079</v>
      </c>
      <c r="D2426" t="s">
        <v>95</v>
      </c>
      <c r="E2426">
        <v>12.28</v>
      </c>
    </row>
    <row r="2427" spans="1:5" x14ac:dyDescent="0.25">
      <c r="A2427">
        <v>92802</v>
      </c>
      <c r="B2427" t="str">
        <f t="shared" si="37"/>
        <v>92802U</v>
      </c>
      <c r="C2427" t="s">
        <v>12080</v>
      </c>
      <c r="D2427" t="s">
        <v>95</v>
      </c>
      <c r="E2427">
        <v>12.38</v>
      </c>
    </row>
    <row r="2428" spans="1:5" x14ac:dyDescent="0.25">
      <c r="A2428">
        <v>92803</v>
      </c>
      <c r="B2428" t="str">
        <f t="shared" si="37"/>
        <v>92803U</v>
      </c>
      <c r="C2428" t="s">
        <v>12081</v>
      </c>
      <c r="D2428" t="s">
        <v>95</v>
      </c>
      <c r="E2428">
        <v>11.5</v>
      </c>
    </row>
    <row r="2429" spans="1:5" x14ac:dyDescent="0.25">
      <c r="A2429">
        <v>92804</v>
      </c>
      <c r="B2429" t="str">
        <f t="shared" si="37"/>
        <v>92804U</v>
      </c>
      <c r="C2429" t="s">
        <v>12082</v>
      </c>
      <c r="D2429" t="s">
        <v>95</v>
      </c>
      <c r="E2429">
        <v>9.89</v>
      </c>
    </row>
    <row r="2430" spans="1:5" x14ac:dyDescent="0.25">
      <c r="A2430">
        <v>92805</v>
      </c>
      <c r="B2430" t="str">
        <f t="shared" si="37"/>
        <v>92805U</v>
      </c>
      <c r="C2430" t="s">
        <v>12083</v>
      </c>
      <c r="D2430" t="s">
        <v>95</v>
      </c>
      <c r="E2430">
        <v>9.82</v>
      </c>
    </row>
    <row r="2431" spans="1:5" x14ac:dyDescent="0.25">
      <c r="A2431">
        <v>92806</v>
      </c>
      <c r="B2431" t="str">
        <f t="shared" si="37"/>
        <v>92806U</v>
      </c>
      <c r="C2431" t="s">
        <v>12084</v>
      </c>
      <c r="D2431" t="s">
        <v>95</v>
      </c>
      <c r="E2431">
        <v>11.61</v>
      </c>
    </row>
    <row r="2432" spans="1:5" x14ac:dyDescent="0.25">
      <c r="A2432">
        <v>92875</v>
      </c>
      <c r="B2432" t="str">
        <f t="shared" si="37"/>
        <v>92875U</v>
      </c>
      <c r="C2432" t="s">
        <v>12085</v>
      </c>
      <c r="D2432" t="s">
        <v>95</v>
      </c>
      <c r="E2432">
        <v>11.52</v>
      </c>
    </row>
    <row r="2433" spans="1:5" x14ac:dyDescent="0.25">
      <c r="A2433">
        <v>92876</v>
      </c>
      <c r="B2433" t="str">
        <f t="shared" si="37"/>
        <v>92876U</v>
      </c>
      <c r="C2433" t="s">
        <v>12086</v>
      </c>
      <c r="D2433" t="s">
        <v>95</v>
      </c>
      <c r="E2433">
        <v>11.4</v>
      </c>
    </row>
    <row r="2434" spans="1:5" x14ac:dyDescent="0.25">
      <c r="A2434">
        <v>92877</v>
      </c>
      <c r="B2434" t="str">
        <f t="shared" si="37"/>
        <v>92877U</v>
      </c>
      <c r="C2434" t="s">
        <v>12087</v>
      </c>
      <c r="D2434" t="s">
        <v>95</v>
      </c>
      <c r="E2434">
        <v>12.45</v>
      </c>
    </row>
    <row r="2435" spans="1:5" x14ac:dyDescent="0.25">
      <c r="A2435">
        <v>92878</v>
      </c>
      <c r="B2435" t="str">
        <f t="shared" si="37"/>
        <v>92878U</v>
      </c>
      <c r="C2435" t="s">
        <v>12088</v>
      </c>
      <c r="D2435" t="s">
        <v>95</v>
      </c>
      <c r="E2435">
        <v>12.3</v>
      </c>
    </row>
    <row r="2436" spans="1:5" x14ac:dyDescent="0.25">
      <c r="A2436">
        <v>92879</v>
      </c>
      <c r="B2436" t="str">
        <f t="shared" si="37"/>
        <v>92879U</v>
      </c>
      <c r="C2436" t="s">
        <v>12089</v>
      </c>
      <c r="D2436" t="s">
        <v>95</v>
      </c>
      <c r="E2436">
        <v>12.21</v>
      </c>
    </row>
    <row r="2437" spans="1:5" x14ac:dyDescent="0.25">
      <c r="A2437">
        <v>92880</v>
      </c>
      <c r="B2437" t="str">
        <f t="shared" si="37"/>
        <v>92880U</v>
      </c>
      <c r="C2437" t="s">
        <v>12090</v>
      </c>
      <c r="D2437" t="s">
        <v>95</v>
      </c>
      <c r="E2437">
        <v>12.5</v>
      </c>
    </row>
    <row r="2438" spans="1:5" x14ac:dyDescent="0.25">
      <c r="A2438">
        <v>92881</v>
      </c>
      <c r="B2438" t="str">
        <f t="shared" si="37"/>
        <v>92881U</v>
      </c>
      <c r="C2438" t="s">
        <v>12091</v>
      </c>
      <c r="D2438" t="s">
        <v>95</v>
      </c>
      <c r="E2438">
        <v>12.48</v>
      </c>
    </row>
    <row r="2439" spans="1:5" x14ac:dyDescent="0.25">
      <c r="A2439">
        <v>92882</v>
      </c>
      <c r="B2439" t="str">
        <f t="shared" si="37"/>
        <v>92882U</v>
      </c>
      <c r="C2439" t="s">
        <v>12092</v>
      </c>
      <c r="D2439" t="s">
        <v>95</v>
      </c>
      <c r="E2439">
        <v>14.89</v>
      </c>
    </row>
    <row r="2440" spans="1:5" x14ac:dyDescent="0.25">
      <c r="A2440">
        <v>92883</v>
      </c>
      <c r="B2440" t="str">
        <f t="shared" ref="B2440:B2503" si="38">A2440&amp;"U"</f>
        <v>92883U</v>
      </c>
      <c r="C2440" t="s">
        <v>12093</v>
      </c>
      <c r="D2440" t="s">
        <v>95</v>
      </c>
      <c r="E2440">
        <v>14.08</v>
      </c>
    </row>
    <row r="2441" spans="1:5" x14ac:dyDescent="0.25">
      <c r="A2441">
        <v>92884</v>
      </c>
      <c r="B2441" t="str">
        <f t="shared" si="38"/>
        <v>92884U</v>
      </c>
      <c r="C2441" t="s">
        <v>12094</v>
      </c>
      <c r="D2441" t="s">
        <v>95</v>
      </c>
      <c r="E2441">
        <v>14.62</v>
      </c>
    </row>
    <row r="2442" spans="1:5" x14ac:dyDescent="0.25">
      <c r="A2442">
        <v>92885</v>
      </c>
      <c r="B2442" t="str">
        <f t="shared" si="38"/>
        <v>92885U</v>
      </c>
      <c r="C2442" t="s">
        <v>12095</v>
      </c>
      <c r="D2442" t="s">
        <v>95</v>
      </c>
      <c r="E2442">
        <v>14.06</v>
      </c>
    </row>
    <row r="2443" spans="1:5" x14ac:dyDescent="0.25">
      <c r="A2443">
        <v>92886</v>
      </c>
      <c r="B2443" t="str">
        <f t="shared" si="38"/>
        <v>92886U</v>
      </c>
      <c r="C2443" t="s">
        <v>12096</v>
      </c>
      <c r="D2443" t="s">
        <v>95</v>
      </c>
      <c r="E2443">
        <v>13.61</v>
      </c>
    </row>
    <row r="2444" spans="1:5" x14ac:dyDescent="0.25">
      <c r="A2444">
        <v>92887</v>
      </c>
      <c r="B2444" t="str">
        <f t="shared" si="38"/>
        <v>92887U</v>
      </c>
      <c r="C2444" t="s">
        <v>12097</v>
      </c>
      <c r="D2444" t="s">
        <v>95</v>
      </c>
      <c r="E2444">
        <v>13.64</v>
      </c>
    </row>
    <row r="2445" spans="1:5" x14ac:dyDescent="0.25">
      <c r="A2445">
        <v>92888</v>
      </c>
      <c r="B2445" t="str">
        <f t="shared" si="38"/>
        <v>92888U</v>
      </c>
      <c r="C2445" t="s">
        <v>12098</v>
      </c>
      <c r="D2445" t="s">
        <v>95</v>
      </c>
      <c r="E2445">
        <v>13.41</v>
      </c>
    </row>
    <row r="2446" spans="1:5" x14ac:dyDescent="0.25">
      <c r="A2446">
        <v>92915</v>
      </c>
      <c r="B2446" t="str">
        <f t="shared" si="38"/>
        <v>92915U</v>
      </c>
      <c r="C2446" t="s">
        <v>12099</v>
      </c>
      <c r="D2446" t="s">
        <v>95</v>
      </c>
      <c r="E2446">
        <v>17.809999999999999</v>
      </c>
    </row>
    <row r="2447" spans="1:5" x14ac:dyDescent="0.25">
      <c r="A2447">
        <v>92916</v>
      </c>
      <c r="B2447" t="str">
        <f t="shared" si="38"/>
        <v>92916U</v>
      </c>
      <c r="C2447" t="s">
        <v>12100</v>
      </c>
      <c r="D2447" t="s">
        <v>95</v>
      </c>
      <c r="E2447">
        <v>16.899999999999999</v>
      </c>
    </row>
    <row r="2448" spans="1:5" x14ac:dyDescent="0.25">
      <c r="A2448">
        <v>92917</v>
      </c>
      <c r="B2448" t="str">
        <f t="shared" si="38"/>
        <v>92917U</v>
      </c>
      <c r="C2448" t="s">
        <v>12101</v>
      </c>
      <c r="D2448" t="s">
        <v>95</v>
      </c>
      <c r="E2448">
        <v>15.88</v>
      </c>
    </row>
    <row r="2449" spans="1:5" x14ac:dyDescent="0.25">
      <c r="A2449">
        <v>92919</v>
      </c>
      <c r="B2449" t="str">
        <f t="shared" si="38"/>
        <v>92919U</v>
      </c>
      <c r="C2449" t="s">
        <v>12102</v>
      </c>
      <c r="D2449" t="s">
        <v>95</v>
      </c>
      <c r="E2449">
        <v>14.14</v>
      </c>
    </row>
    <row r="2450" spans="1:5" x14ac:dyDescent="0.25">
      <c r="A2450">
        <v>92921</v>
      </c>
      <c r="B2450" t="str">
        <f t="shared" si="38"/>
        <v>92921U</v>
      </c>
      <c r="C2450" t="s">
        <v>12103</v>
      </c>
      <c r="D2450" t="s">
        <v>95</v>
      </c>
      <c r="E2450">
        <v>11.85</v>
      </c>
    </row>
    <row r="2451" spans="1:5" x14ac:dyDescent="0.25">
      <c r="A2451">
        <v>92922</v>
      </c>
      <c r="B2451" t="str">
        <f t="shared" si="38"/>
        <v>92922U</v>
      </c>
      <c r="C2451" t="s">
        <v>12104</v>
      </c>
      <c r="D2451" t="s">
        <v>95</v>
      </c>
      <c r="E2451">
        <v>11.45</v>
      </c>
    </row>
    <row r="2452" spans="1:5" x14ac:dyDescent="0.25">
      <c r="A2452">
        <v>92923</v>
      </c>
      <c r="B2452" t="str">
        <f t="shared" si="38"/>
        <v>92923U</v>
      </c>
      <c r="C2452" t="s">
        <v>12105</v>
      </c>
      <c r="D2452" t="s">
        <v>95</v>
      </c>
      <c r="E2452">
        <v>13.02</v>
      </c>
    </row>
    <row r="2453" spans="1:5" x14ac:dyDescent="0.25">
      <c r="A2453">
        <v>92924</v>
      </c>
      <c r="B2453" t="str">
        <f t="shared" si="38"/>
        <v>92924U</v>
      </c>
      <c r="C2453" t="s">
        <v>12106</v>
      </c>
      <c r="D2453" t="s">
        <v>95</v>
      </c>
      <c r="E2453">
        <v>12.84</v>
      </c>
    </row>
    <row r="2454" spans="1:5" x14ac:dyDescent="0.25">
      <c r="A2454">
        <v>95448</v>
      </c>
      <c r="B2454" t="str">
        <f t="shared" si="38"/>
        <v>95448U</v>
      </c>
      <c r="C2454" t="s">
        <v>12107</v>
      </c>
      <c r="D2454" t="s">
        <v>95</v>
      </c>
      <c r="E2454">
        <v>12.73</v>
      </c>
    </row>
    <row r="2455" spans="1:5" x14ac:dyDescent="0.25">
      <c r="A2455">
        <v>95576</v>
      </c>
      <c r="B2455" t="str">
        <f t="shared" si="38"/>
        <v>95576U</v>
      </c>
      <c r="C2455" t="s">
        <v>2713</v>
      </c>
      <c r="D2455" t="s">
        <v>95</v>
      </c>
      <c r="E2455">
        <v>14.8</v>
      </c>
    </row>
    <row r="2456" spans="1:5" x14ac:dyDescent="0.25">
      <c r="A2456">
        <v>95577</v>
      </c>
      <c r="B2456" t="str">
        <f t="shared" si="38"/>
        <v>95577U</v>
      </c>
      <c r="C2456" t="s">
        <v>2714</v>
      </c>
      <c r="D2456" t="s">
        <v>95</v>
      </c>
      <c r="E2456">
        <v>12.96</v>
      </c>
    </row>
    <row r="2457" spans="1:5" x14ac:dyDescent="0.25">
      <c r="A2457">
        <v>95578</v>
      </c>
      <c r="B2457" t="str">
        <f t="shared" si="38"/>
        <v>95578U</v>
      </c>
      <c r="C2457" t="s">
        <v>2715</v>
      </c>
      <c r="D2457" t="s">
        <v>95</v>
      </c>
      <c r="E2457">
        <v>10.95</v>
      </c>
    </row>
    <row r="2458" spans="1:5" x14ac:dyDescent="0.25">
      <c r="A2458">
        <v>95579</v>
      </c>
      <c r="B2458" t="str">
        <f t="shared" si="38"/>
        <v>95579U</v>
      </c>
      <c r="C2458" t="s">
        <v>2716</v>
      </c>
      <c r="D2458" t="s">
        <v>95</v>
      </c>
      <c r="E2458">
        <v>10.67</v>
      </c>
    </row>
    <row r="2459" spans="1:5" x14ac:dyDescent="0.25">
      <c r="A2459">
        <v>95580</v>
      </c>
      <c r="B2459" t="str">
        <f t="shared" si="38"/>
        <v>95580U</v>
      </c>
      <c r="C2459" t="s">
        <v>2717</v>
      </c>
      <c r="D2459" t="s">
        <v>95</v>
      </c>
      <c r="E2459">
        <v>12.38</v>
      </c>
    </row>
    <row r="2460" spans="1:5" x14ac:dyDescent="0.25">
      <c r="A2460">
        <v>95581</v>
      </c>
      <c r="B2460" t="str">
        <f t="shared" si="38"/>
        <v>95581U</v>
      </c>
      <c r="C2460" t="s">
        <v>2718</v>
      </c>
      <c r="D2460" t="s">
        <v>95</v>
      </c>
      <c r="E2460">
        <v>12.35</v>
      </c>
    </row>
    <row r="2461" spans="1:5" x14ac:dyDescent="0.25">
      <c r="A2461">
        <v>95582</v>
      </c>
      <c r="B2461" t="str">
        <f t="shared" si="38"/>
        <v>95582U</v>
      </c>
      <c r="C2461" t="s">
        <v>2719</v>
      </c>
      <c r="D2461" t="s">
        <v>95</v>
      </c>
      <c r="E2461">
        <v>13.46</v>
      </c>
    </row>
    <row r="2462" spans="1:5" x14ac:dyDescent="0.25">
      <c r="A2462">
        <v>95583</v>
      </c>
      <c r="B2462" t="str">
        <f t="shared" si="38"/>
        <v>95583U</v>
      </c>
      <c r="C2462" t="s">
        <v>2720</v>
      </c>
      <c r="D2462" t="s">
        <v>95</v>
      </c>
      <c r="E2462">
        <v>17.04</v>
      </c>
    </row>
    <row r="2463" spans="1:5" x14ac:dyDescent="0.25">
      <c r="A2463">
        <v>95584</v>
      </c>
      <c r="B2463" t="str">
        <f t="shared" si="38"/>
        <v>95584U</v>
      </c>
      <c r="C2463" t="s">
        <v>2721</v>
      </c>
      <c r="D2463" t="s">
        <v>95</v>
      </c>
      <c r="E2463">
        <v>15.81</v>
      </c>
    </row>
    <row r="2464" spans="1:5" x14ac:dyDescent="0.25">
      <c r="A2464">
        <v>95592</v>
      </c>
      <c r="B2464" t="str">
        <f t="shared" si="38"/>
        <v>95592U</v>
      </c>
      <c r="C2464" t="s">
        <v>2722</v>
      </c>
      <c r="D2464" t="s">
        <v>95</v>
      </c>
      <c r="E2464">
        <v>17.04</v>
      </c>
    </row>
    <row r="2465" spans="1:5" x14ac:dyDescent="0.25">
      <c r="A2465">
        <v>95593</v>
      </c>
      <c r="B2465" t="str">
        <f t="shared" si="38"/>
        <v>95593U</v>
      </c>
      <c r="C2465" t="s">
        <v>2723</v>
      </c>
      <c r="D2465" t="s">
        <v>95</v>
      </c>
      <c r="E2465">
        <v>15.81</v>
      </c>
    </row>
    <row r="2466" spans="1:5" x14ac:dyDescent="0.25">
      <c r="A2466">
        <v>95943</v>
      </c>
      <c r="B2466" t="str">
        <f t="shared" si="38"/>
        <v>95943U</v>
      </c>
      <c r="C2466" t="s">
        <v>2724</v>
      </c>
      <c r="D2466" t="s">
        <v>95</v>
      </c>
      <c r="E2466">
        <v>22.27</v>
      </c>
    </row>
    <row r="2467" spans="1:5" x14ac:dyDescent="0.25">
      <c r="A2467">
        <v>95944</v>
      </c>
      <c r="B2467" t="str">
        <f t="shared" si="38"/>
        <v>95944U</v>
      </c>
      <c r="C2467" t="s">
        <v>2725</v>
      </c>
      <c r="D2467" t="s">
        <v>95</v>
      </c>
      <c r="E2467">
        <v>20.89</v>
      </c>
    </row>
    <row r="2468" spans="1:5" x14ac:dyDescent="0.25">
      <c r="A2468">
        <v>95945</v>
      </c>
      <c r="B2468" t="str">
        <f t="shared" si="38"/>
        <v>95945U</v>
      </c>
      <c r="C2468" t="s">
        <v>2726</v>
      </c>
      <c r="D2468" t="s">
        <v>95</v>
      </c>
      <c r="E2468">
        <v>17.760000000000002</v>
      </c>
    </row>
    <row r="2469" spans="1:5" x14ac:dyDescent="0.25">
      <c r="A2469">
        <v>95946</v>
      </c>
      <c r="B2469" t="str">
        <f t="shared" si="38"/>
        <v>95946U</v>
      </c>
      <c r="C2469" t="s">
        <v>2727</v>
      </c>
      <c r="D2469" t="s">
        <v>95</v>
      </c>
      <c r="E2469">
        <v>14.72</v>
      </c>
    </row>
    <row r="2470" spans="1:5" x14ac:dyDescent="0.25">
      <c r="A2470">
        <v>95947</v>
      </c>
      <c r="B2470" t="str">
        <f t="shared" si="38"/>
        <v>95947U</v>
      </c>
      <c r="C2470" t="s">
        <v>2728</v>
      </c>
      <c r="D2470" t="s">
        <v>95</v>
      </c>
      <c r="E2470">
        <v>11.72</v>
      </c>
    </row>
    <row r="2471" spans="1:5" x14ac:dyDescent="0.25">
      <c r="A2471">
        <v>95948</v>
      </c>
      <c r="B2471" t="str">
        <f t="shared" si="38"/>
        <v>95948U</v>
      </c>
      <c r="C2471" t="s">
        <v>2729</v>
      </c>
      <c r="D2471" t="s">
        <v>95</v>
      </c>
      <c r="E2471">
        <v>10.7</v>
      </c>
    </row>
    <row r="2472" spans="1:5" x14ac:dyDescent="0.25">
      <c r="A2472">
        <v>96544</v>
      </c>
      <c r="B2472" t="str">
        <f t="shared" si="38"/>
        <v>96544U</v>
      </c>
      <c r="C2472" t="s">
        <v>2730</v>
      </c>
      <c r="D2472" t="s">
        <v>95</v>
      </c>
      <c r="E2472">
        <v>17.59</v>
      </c>
    </row>
    <row r="2473" spans="1:5" x14ac:dyDescent="0.25">
      <c r="A2473">
        <v>96545</v>
      </c>
      <c r="B2473" t="str">
        <f t="shared" si="38"/>
        <v>96545U</v>
      </c>
      <c r="C2473" t="s">
        <v>2731</v>
      </c>
      <c r="D2473" t="s">
        <v>95</v>
      </c>
      <c r="E2473">
        <v>16.54</v>
      </c>
    </row>
    <row r="2474" spans="1:5" x14ac:dyDescent="0.25">
      <c r="A2474">
        <v>96546</v>
      </c>
      <c r="B2474" t="str">
        <f t="shared" si="38"/>
        <v>96546U</v>
      </c>
      <c r="C2474" t="s">
        <v>2732</v>
      </c>
      <c r="D2474" t="s">
        <v>95</v>
      </c>
      <c r="E2474">
        <v>14.85</v>
      </c>
    </row>
    <row r="2475" spans="1:5" x14ac:dyDescent="0.25">
      <c r="A2475">
        <v>96547</v>
      </c>
      <c r="B2475" t="str">
        <f t="shared" si="38"/>
        <v>96547U</v>
      </c>
      <c r="C2475" t="s">
        <v>2733</v>
      </c>
      <c r="D2475" t="s">
        <v>95</v>
      </c>
      <c r="E2475">
        <v>12.59</v>
      </c>
    </row>
    <row r="2476" spans="1:5" x14ac:dyDescent="0.25">
      <c r="A2476">
        <v>96548</v>
      </c>
      <c r="B2476" t="str">
        <f t="shared" si="38"/>
        <v>96548U</v>
      </c>
      <c r="C2476" t="s">
        <v>2734</v>
      </c>
      <c r="D2476" t="s">
        <v>95</v>
      </c>
      <c r="E2476">
        <v>11.97</v>
      </c>
    </row>
    <row r="2477" spans="1:5" x14ac:dyDescent="0.25">
      <c r="A2477">
        <v>96549</v>
      </c>
      <c r="B2477" t="str">
        <f t="shared" si="38"/>
        <v>96549U</v>
      </c>
      <c r="C2477" t="s">
        <v>2735</v>
      </c>
      <c r="D2477" t="s">
        <v>95</v>
      </c>
      <c r="E2477">
        <v>13.36</v>
      </c>
    </row>
    <row r="2478" spans="1:5" x14ac:dyDescent="0.25">
      <c r="A2478">
        <v>96550</v>
      </c>
      <c r="B2478" t="str">
        <f t="shared" si="38"/>
        <v>96550U</v>
      </c>
      <c r="C2478" t="s">
        <v>2736</v>
      </c>
      <c r="D2478" t="s">
        <v>95</v>
      </c>
      <c r="E2478">
        <v>13.04</v>
      </c>
    </row>
    <row r="2479" spans="1:5" x14ac:dyDescent="0.25">
      <c r="A2479">
        <v>100064</v>
      </c>
      <c r="B2479" t="str">
        <f t="shared" si="38"/>
        <v>100064U</v>
      </c>
      <c r="C2479" t="s">
        <v>2737</v>
      </c>
      <c r="D2479" t="s">
        <v>95</v>
      </c>
      <c r="E2479">
        <v>15</v>
      </c>
    </row>
    <row r="2480" spans="1:5" x14ac:dyDescent="0.25">
      <c r="A2480">
        <v>100066</v>
      </c>
      <c r="B2480" t="str">
        <f t="shared" si="38"/>
        <v>100066U</v>
      </c>
      <c r="C2480" t="s">
        <v>2738</v>
      </c>
      <c r="D2480" t="s">
        <v>95</v>
      </c>
      <c r="E2480">
        <v>14.97</v>
      </c>
    </row>
    <row r="2481" spans="1:5" x14ac:dyDescent="0.25">
      <c r="A2481">
        <v>100067</v>
      </c>
      <c r="B2481" t="str">
        <f t="shared" si="38"/>
        <v>100067U</v>
      </c>
      <c r="C2481" t="s">
        <v>2739</v>
      </c>
      <c r="D2481" t="s">
        <v>95</v>
      </c>
      <c r="E2481">
        <v>13.78</v>
      </c>
    </row>
    <row r="2482" spans="1:5" x14ac:dyDescent="0.25">
      <c r="A2482">
        <v>100068</v>
      </c>
      <c r="B2482" t="str">
        <f t="shared" si="38"/>
        <v>100068U</v>
      </c>
      <c r="C2482" t="s">
        <v>2740</v>
      </c>
      <c r="D2482" t="s">
        <v>95</v>
      </c>
      <c r="E2482">
        <v>11.06</v>
      </c>
    </row>
    <row r="2483" spans="1:5" x14ac:dyDescent="0.25">
      <c r="A2483">
        <v>102920</v>
      </c>
      <c r="B2483" t="str">
        <f t="shared" si="38"/>
        <v>102920U</v>
      </c>
      <c r="C2483" t="s">
        <v>2741</v>
      </c>
      <c r="D2483" t="s">
        <v>95</v>
      </c>
      <c r="E2483">
        <v>9.89</v>
      </c>
    </row>
    <row r="2484" spans="1:5" x14ac:dyDescent="0.25">
      <c r="A2484">
        <v>102921</v>
      </c>
      <c r="B2484" t="str">
        <f t="shared" si="38"/>
        <v>102921U</v>
      </c>
      <c r="C2484" t="s">
        <v>2742</v>
      </c>
      <c r="D2484" t="s">
        <v>95</v>
      </c>
      <c r="E2484">
        <v>9.64</v>
      </c>
    </row>
    <row r="2485" spans="1:5" x14ac:dyDescent="0.25">
      <c r="A2485">
        <v>102922</v>
      </c>
      <c r="B2485" t="str">
        <f t="shared" si="38"/>
        <v>102922U</v>
      </c>
      <c r="C2485" t="s">
        <v>2743</v>
      </c>
      <c r="D2485" t="s">
        <v>95</v>
      </c>
      <c r="E2485">
        <v>10.36</v>
      </c>
    </row>
    <row r="2486" spans="1:5" x14ac:dyDescent="0.25">
      <c r="A2486">
        <v>102923</v>
      </c>
      <c r="B2486" t="str">
        <f t="shared" si="38"/>
        <v>102923U</v>
      </c>
      <c r="C2486" t="s">
        <v>2744</v>
      </c>
      <c r="D2486" t="s">
        <v>95</v>
      </c>
      <c r="E2486">
        <v>9.4600000000000009</v>
      </c>
    </row>
    <row r="2487" spans="1:5" x14ac:dyDescent="0.25">
      <c r="A2487">
        <v>103088</v>
      </c>
      <c r="B2487" t="str">
        <f t="shared" si="38"/>
        <v>103088U</v>
      </c>
      <c r="C2487" t="s">
        <v>2745</v>
      </c>
      <c r="D2487" t="s">
        <v>95</v>
      </c>
      <c r="E2487">
        <v>11.36</v>
      </c>
    </row>
    <row r="2488" spans="1:5" x14ac:dyDescent="0.25">
      <c r="A2488">
        <v>104104</v>
      </c>
      <c r="B2488" t="str">
        <f t="shared" si="38"/>
        <v>104104U</v>
      </c>
      <c r="C2488" t="s">
        <v>12108</v>
      </c>
      <c r="D2488" t="s">
        <v>95</v>
      </c>
      <c r="E2488">
        <v>13.64</v>
      </c>
    </row>
    <row r="2489" spans="1:5" x14ac:dyDescent="0.25">
      <c r="A2489">
        <v>104105</v>
      </c>
      <c r="B2489" t="str">
        <f t="shared" si="38"/>
        <v>104105U</v>
      </c>
      <c r="C2489" t="s">
        <v>12109</v>
      </c>
      <c r="D2489" t="s">
        <v>95</v>
      </c>
      <c r="E2489">
        <v>13.64</v>
      </c>
    </row>
    <row r="2490" spans="1:5" x14ac:dyDescent="0.25">
      <c r="A2490">
        <v>104106</v>
      </c>
      <c r="B2490" t="str">
        <f t="shared" si="38"/>
        <v>104106U</v>
      </c>
      <c r="C2490" t="s">
        <v>12110</v>
      </c>
      <c r="D2490" t="s">
        <v>95</v>
      </c>
      <c r="E2490">
        <v>12</v>
      </c>
    </row>
    <row r="2491" spans="1:5" x14ac:dyDescent="0.25">
      <c r="A2491">
        <v>104107</v>
      </c>
      <c r="B2491" t="str">
        <f t="shared" si="38"/>
        <v>104107U</v>
      </c>
      <c r="C2491" t="s">
        <v>12111</v>
      </c>
      <c r="D2491" t="s">
        <v>95</v>
      </c>
      <c r="E2491">
        <v>12.59</v>
      </c>
    </row>
    <row r="2492" spans="1:5" x14ac:dyDescent="0.25">
      <c r="A2492">
        <v>104108</v>
      </c>
      <c r="B2492" t="str">
        <f t="shared" si="38"/>
        <v>104108U</v>
      </c>
      <c r="C2492" t="s">
        <v>12112</v>
      </c>
      <c r="D2492" t="s">
        <v>95</v>
      </c>
      <c r="E2492">
        <v>14.79</v>
      </c>
    </row>
    <row r="2493" spans="1:5" x14ac:dyDescent="0.25">
      <c r="A2493">
        <v>104109</v>
      </c>
      <c r="B2493" t="str">
        <f t="shared" si="38"/>
        <v>104109U</v>
      </c>
      <c r="C2493" t="s">
        <v>12113</v>
      </c>
      <c r="D2493" t="s">
        <v>95</v>
      </c>
      <c r="E2493">
        <v>17.48</v>
      </c>
    </row>
    <row r="2494" spans="1:5" x14ac:dyDescent="0.25">
      <c r="A2494">
        <v>104110</v>
      </c>
      <c r="B2494" t="str">
        <f t="shared" si="38"/>
        <v>104110U</v>
      </c>
      <c r="C2494" t="s">
        <v>12114</v>
      </c>
      <c r="D2494" t="s">
        <v>95</v>
      </c>
      <c r="E2494">
        <v>19.16</v>
      </c>
    </row>
    <row r="2495" spans="1:5" x14ac:dyDescent="0.25">
      <c r="A2495">
        <v>104111</v>
      </c>
      <c r="B2495" t="str">
        <f t="shared" si="38"/>
        <v>104111U</v>
      </c>
      <c r="C2495" t="s">
        <v>12115</v>
      </c>
      <c r="D2495" t="s">
        <v>95</v>
      </c>
      <c r="E2495">
        <v>20.85</v>
      </c>
    </row>
    <row r="2496" spans="1:5" x14ac:dyDescent="0.25">
      <c r="A2496">
        <v>89993</v>
      </c>
      <c r="B2496" t="str">
        <f t="shared" si="38"/>
        <v>89993U</v>
      </c>
      <c r="C2496" t="s">
        <v>2746</v>
      </c>
      <c r="D2496" t="s">
        <v>80</v>
      </c>
      <c r="E2496">
        <v>944.96</v>
      </c>
    </row>
    <row r="2497" spans="1:5" x14ac:dyDescent="0.25">
      <c r="A2497">
        <v>89994</v>
      </c>
      <c r="B2497" t="str">
        <f t="shared" si="38"/>
        <v>89994U</v>
      </c>
      <c r="C2497" t="s">
        <v>2747</v>
      </c>
      <c r="D2497" t="s">
        <v>80</v>
      </c>
      <c r="E2497">
        <v>826.64</v>
      </c>
    </row>
    <row r="2498" spans="1:5" x14ac:dyDescent="0.25">
      <c r="A2498">
        <v>89995</v>
      </c>
      <c r="B2498" t="str">
        <f t="shared" si="38"/>
        <v>89995U</v>
      </c>
      <c r="C2498" t="s">
        <v>2748</v>
      </c>
      <c r="D2498" t="s">
        <v>80</v>
      </c>
      <c r="E2498">
        <v>914.69</v>
      </c>
    </row>
    <row r="2499" spans="1:5" x14ac:dyDescent="0.25">
      <c r="A2499">
        <v>90278</v>
      </c>
      <c r="B2499" t="str">
        <f t="shared" si="38"/>
        <v>90278U</v>
      </c>
      <c r="C2499" t="s">
        <v>2749</v>
      </c>
      <c r="D2499" t="s">
        <v>80</v>
      </c>
      <c r="E2499">
        <v>503.73</v>
      </c>
    </row>
    <row r="2500" spans="1:5" x14ac:dyDescent="0.25">
      <c r="A2500">
        <v>90279</v>
      </c>
      <c r="B2500" t="str">
        <f t="shared" si="38"/>
        <v>90279U</v>
      </c>
      <c r="C2500" t="s">
        <v>2750</v>
      </c>
      <c r="D2500" t="s">
        <v>80</v>
      </c>
      <c r="E2500">
        <v>549.01</v>
      </c>
    </row>
    <row r="2501" spans="1:5" x14ac:dyDescent="0.25">
      <c r="A2501">
        <v>90280</v>
      </c>
      <c r="B2501" t="str">
        <f t="shared" si="38"/>
        <v>90280U</v>
      </c>
      <c r="C2501" t="s">
        <v>2751</v>
      </c>
      <c r="D2501" t="s">
        <v>80</v>
      </c>
      <c r="E2501">
        <v>600.36</v>
      </c>
    </row>
    <row r="2502" spans="1:5" x14ac:dyDescent="0.25">
      <c r="A2502">
        <v>90281</v>
      </c>
      <c r="B2502" t="str">
        <f t="shared" si="38"/>
        <v>90281U</v>
      </c>
      <c r="C2502" t="s">
        <v>2752</v>
      </c>
      <c r="D2502" t="s">
        <v>80</v>
      </c>
      <c r="E2502">
        <v>687.04</v>
      </c>
    </row>
    <row r="2503" spans="1:5" x14ac:dyDescent="0.25">
      <c r="A2503">
        <v>90282</v>
      </c>
      <c r="B2503" t="str">
        <f t="shared" si="38"/>
        <v>90282U</v>
      </c>
      <c r="C2503" t="s">
        <v>2753</v>
      </c>
      <c r="D2503" t="s">
        <v>80</v>
      </c>
      <c r="E2503">
        <v>493.12</v>
      </c>
    </row>
    <row r="2504" spans="1:5" x14ac:dyDescent="0.25">
      <c r="A2504">
        <v>90283</v>
      </c>
      <c r="B2504" t="str">
        <f t="shared" ref="B2504:B2567" si="39">A2504&amp;"U"</f>
        <v>90283U</v>
      </c>
      <c r="C2504" t="s">
        <v>2754</v>
      </c>
      <c r="D2504" t="s">
        <v>80</v>
      </c>
      <c r="E2504">
        <v>538.48</v>
      </c>
    </row>
    <row r="2505" spans="1:5" x14ac:dyDescent="0.25">
      <c r="A2505">
        <v>90284</v>
      </c>
      <c r="B2505" t="str">
        <f t="shared" si="39"/>
        <v>90284U</v>
      </c>
      <c r="C2505" t="s">
        <v>2755</v>
      </c>
      <c r="D2505" t="s">
        <v>80</v>
      </c>
      <c r="E2505">
        <v>594.03</v>
      </c>
    </row>
    <row r="2506" spans="1:5" x14ac:dyDescent="0.25">
      <c r="A2506">
        <v>90285</v>
      </c>
      <c r="B2506" t="str">
        <f t="shared" si="39"/>
        <v>90285U</v>
      </c>
      <c r="C2506" t="s">
        <v>2756</v>
      </c>
      <c r="D2506" t="s">
        <v>80</v>
      </c>
      <c r="E2506">
        <v>686.25</v>
      </c>
    </row>
    <row r="2507" spans="1:5" x14ac:dyDescent="0.25">
      <c r="A2507">
        <v>94962</v>
      </c>
      <c r="B2507" t="str">
        <f t="shared" si="39"/>
        <v>94962U</v>
      </c>
      <c r="C2507" t="s">
        <v>2757</v>
      </c>
      <c r="D2507" t="s">
        <v>80</v>
      </c>
      <c r="E2507">
        <v>403.57</v>
      </c>
    </row>
    <row r="2508" spans="1:5" x14ac:dyDescent="0.25">
      <c r="A2508">
        <v>94963</v>
      </c>
      <c r="B2508" t="str">
        <f t="shared" si="39"/>
        <v>94963U</v>
      </c>
      <c r="C2508" t="s">
        <v>2758</v>
      </c>
      <c r="D2508" t="s">
        <v>80</v>
      </c>
      <c r="E2508">
        <v>441.17</v>
      </c>
    </row>
    <row r="2509" spans="1:5" x14ac:dyDescent="0.25">
      <c r="A2509">
        <v>94964</v>
      </c>
      <c r="B2509" t="str">
        <f t="shared" si="39"/>
        <v>94964U</v>
      </c>
      <c r="C2509" t="s">
        <v>2759</v>
      </c>
      <c r="D2509" t="s">
        <v>80</v>
      </c>
      <c r="E2509">
        <v>474.77</v>
      </c>
    </row>
    <row r="2510" spans="1:5" x14ac:dyDescent="0.25">
      <c r="A2510">
        <v>94965</v>
      </c>
      <c r="B2510" t="str">
        <f t="shared" si="39"/>
        <v>94965U</v>
      </c>
      <c r="C2510" t="s">
        <v>2760</v>
      </c>
      <c r="D2510" t="s">
        <v>80</v>
      </c>
      <c r="E2510">
        <v>490.4</v>
      </c>
    </row>
    <row r="2511" spans="1:5" x14ac:dyDescent="0.25">
      <c r="A2511">
        <v>94966</v>
      </c>
      <c r="B2511" t="str">
        <f t="shared" si="39"/>
        <v>94966U</v>
      </c>
      <c r="C2511" t="s">
        <v>2761</v>
      </c>
      <c r="D2511" t="s">
        <v>80</v>
      </c>
      <c r="E2511">
        <v>504.85</v>
      </c>
    </row>
    <row r="2512" spans="1:5" x14ac:dyDescent="0.25">
      <c r="A2512">
        <v>94967</v>
      </c>
      <c r="B2512" t="str">
        <f t="shared" si="39"/>
        <v>94967U</v>
      </c>
      <c r="C2512" t="s">
        <v>2762</v>
      </c>
      <c r="D2512" t="s">
        <v>80</v>
      </c>
      <c r="E2512">
        <v>567.95000000000005</v>
      </c>
    </row>
    <row r="2513" spans="1:5" x14ac:dyDescent="0.25">
      <c r="A2513">
        <v>94968</v>
      </c>
      <c r="B2513" t="str">
        <f t="shared" si="39"/>
        <v>94968U</v>
      </c>
      <c r="C2513" t="s">
        <v>2763</v>
      </c>
      <c r="D2513" t="s">
        <v>80</v>
      </c>
      <c r="E2513">
        <v>401.49</v>
      </c>
    </row>
    <row r="2514" spans="1:5" x14ac:dyDescent="0.25">
      <c r="A2514">
        <v>94969</v>
      </c>
      <c r="B2514" t="str">
        <f t="shared" si="39"/>
        <v>94969U</v>
      </c>
      <c r="C2514" t="s">
        <v>2764</v>
      </c>
      <c r="D2514" t="s">
        <v>80</v>
      </c>
      <c r="E2514">
        <v>436.21</v>
      </c>
    </row>
    <row r="2515" spans="1:5" x14ac:dyDescent="0.25">
      <c r="A2515">
        <v>94970</v>
      </c>
      <c r="B2515" t="str">
        <f t="shared" si="39"/>
        <v>94970U</v>
      </c>
      <c r="C2515" t="s">
        <v>2765</v>
      </c>
      <c r="D2515" t="s">
        <v>80</v>
      </c>
      <c r="E2515">
        <v>464.53</v>
      </c>
    </row>
    <row r="2516" spans="1:5" x14ac:dyDescent="0.25">
      <c r="A2516">
        <v>94971</v>
      </c>
      <c r="B2516" t="str">
        <f t="shared" si="39"/>
        <v>94971U</v>
      </c>
      <c r="C2516" t="s">
        <v>2766</v>
      </c>
      <c r="D2516" t="s">
        <v>80</v>
      </c>
      <c r="E2516">
        <v>485.52</v>
      </c>
    </row>
    <row r="2517" spans="1:5" x14ac:dyDescent="0.25">
      <c r="A2517">
        <v>94972</v>
      </c>
      <c r="B2517" t="str">
        <f t="shared" si="39"/>
        <v>94972U</v>
      </c>
      <c r="C2517" t="s">
        <v>2767</v>
      </c>
      <c r="D2517" t="s">
        <v>80</v>
      </c>
      <c r="E2517">
        <v>499.98</v>
      </c>
    </row>
    <row r="2518" spans="1:5" x14ac:dyDescent="0.25">
      <c r="A2518">
        <v>94973</v>
      </c>
      <c r="B2518" t="str">
        <f t="shared" si="39"/>
        <v>94973U</v>
      </c>
      <c r="C2518" t="s">
        <v>2768</v>
      </c>
      <c r="D2518" t="s">
        <v>80</v>
      </c>
      <c r="E2518">
        <v>561.58000000000004</v>
      </c>
    </row>
    <row r="2519" spans="1:5" x14ac:dyDescent="0.25">
      <c r="A2519">
        <v>94974</v>
      </c>
      <c r="B2519" t="str">
        <f t="shared" si="39"/>
        <v>94974U</v>
      </c>
      <c r="C2519" t="s">
        <v>2769</v>
      </c>
      <c r="D2519" t="s">
        <v>80</v>
      </c>
      <c r="E2519">
        <v>443.04</v>
      </c>
    </row>
    <row r="2520" spans="1:5" x14ac:dyDescent="0.25">
      <c r="A2520">
        <v>94975</v>
      </c>
      <c r="B2520" t="str">
        <f t="shared" si="39"/>
        <v>94975U</v>
      </c>
      <c r="C2520" t="s">
        <v>2770</v>
      </c>
      <c r="D2520" t="s">
        <v>80</v>
      </c>
      <c r="E2520">
        <v>475.57</v>
      </c>
    </row>
    <row r="2521" spans="1:5" x14ac:dyDescent="0.25">
      <c r="A2521">
        <v>96555</v>
      </c>
      <c r="B2521" t="str">
        <f t="shared" si="39"/>
        <v>96555U</v>
      </c>
      <c r="C2521" t="s">
        <v>2771</v>
      </c>
      <c r="D2521" t="s">
        <v>80</v>
      </c>
      <c r="E2521">
        <v>671.52</v>
      </c>
    </row>
    <row r="2522" spans="1:5" x14ac:dyDescent="0.25">
      <c r="A2522">
        <v>96556</v>
      </c>
      <c r="B2522" t="str">
        <f t="shared" si="39"/>
        <v>96556U</v>
      </c>
      <c r="C2522" t="s">
        <v>2772</v>
      </c>
      <c r="D2522" t="s">
        <v>80</v>
      </c>
      <c r="E2522">
        <v>744.88</v>
      </c>
    </row>
    <row r="2523" spans="1:5" x14ac:dyDescent="0.25">
      <c r="A2523">
        <v>96557</v>
      </c>
      <c r="B2523" t="str">
        <f t="shared" si="39"/>
        <v>96557U</v>
      </c>
      <c r="C2523" t="s">
        <v>2773</v>
      </c>
      <c r="D2523" t="s">
        <v>80</v>
      </c>
      <c r="E2523">
        <v>783.26</v>
      </c>
    </row>
    <row r="2524" spans="1:5" x14ac:dyDescent="0.25">
      <c r="A2524">
        <v>96558</v>
      </c>
      <c r="B2524" t="str">
        <f t="shared" si="39"/>
        <v>96558U</v>
      </c>
      <c r="C2524" t="s">
        <v>2774</v>
      </c>
      <c r="D2524" t="s">
        <v>80</v>
      </c>
      <c r="E2524">
        <v>789.53</v>
      </c>
    </row>
    <row r="2525" spans="1:5" x14ac:dyDescent="0.25">
      <c r="A2525">
        <v>99235</v>
      </c>
      <c r="B2525" t="str">
        <f t="shared" si="39"/>
        <v>99235U</v>
      </c>
      <c r="C2525" t="s">
        <v>2775</v>
      </c>
      <c r="D2525" t="s">
        <v>80</v>
      </c>
      <c r="E2525">
        <v>761.12</v>
      </c>
    </row>
    <row r="2526" spans="1:5" x14ac:dyDescent="0.25">
      <c r="A2526">
        <v>99431</v>
      </c>
      <c r="B2526" t="str">
        <f t="shared" si="39"/>
        <v>99431U</v>
      </c>
      <c r="C2526" t="s">
        <v>2776</v>
      </c>
      <c r="D2526" t="s">
        <v>80</v>
      </c>
      <c r="E2526">
        <v>783.98</v>
      </c>
    </row>
    <row r="2527" spans="1:5" x14ac:dyDescent="0.25">
      <c r="A2527">
        <v>99432</v>
      </c>
      <c r="B2527" t="str">
        <f t="shared" si="39"/>
        <v>99432U</v>
      </c>
      <c r="C2527" t="s">
        <v>2777</v>
      </c>
      <c r="D2527" t="s">
        <v>80</v>
      </c>
      <c r="E2527">
        <v>761.74</v>
      </c>
    </row>
    <row r="2528" spans="1:5" x14ac:dyDescent="0.25">
      <c r="A2528">
        <v>99433</v>
      </c>
      <c r="B2528" t="str">
        <f t="shared" si="39"/>
        <v>99433U</v>
      </c>
      <c r="C2528" t="s">
        <v>2778</v>
      </c>
      <c r="D2528" t="s">
        <v>80</v>
      </c>
      <c r="E2528">
        <v>821.82</v>
      </c>
    </row>
    <row r="2529" spans="1:5" x14ac:dyDescent="0.25">
      <c r="A2529">
        <v>99434</v>
      </c>
      <c r="B2529" t="str">
        <f t="shared" si="39"/>
        <v>99434U</v>
      </c>
      <c r="C2529" t="s">
        <v>2779</v>
      </c>
      <c r="D2529" t="s">
        <v>80</v>
      </c>
      <c r="E2529">
        <v>787.41</v>
      </c>
    </row>
    <row r="2530" spans="1:5" x14ac:dyDescent="0.25">
      <c r="A2530">
        <v>99435</v>
      </c>
      <c r="B2530" t="str">
        <f t="shared" si="39"/>
        <v>99435U</v>
      </c>
      <c r="C2530" t="s">
        <v>2780</v>
      </c>
      <c r="D2530" t="s">
        <v>80</v>
      </c>
      <c r="E2530">
        <v>764.08</v>
      </c>
    </row>
    <row r="2531" spans="1:5" x14ac:dyDescent="0.25">
      <c r="A2531">
        <v>99436</v>
      </c>
      <c r="B2531" t="str">
        <f t="shared" si="39"/>
        <v>99436U</v>
      </c>
      <c r="C2531" t="s">
        <v>2781</v>
      </c>
      <c r="D2531" t="s">
        <v>80</v>
      </c>
      <c r="E2531">
        <v>839.73</v>
      </c>
    </row>
    <row r="2532" spans="1:5" x14ac:dyDescent="0.25">
      <c r="A2532">
        <v>99437</v>
      </c>
      <c r="B2532" t="str">
        <f t="shared" si="39"/>
        <v>99437U</v>
      </c>
      <c r="C2532" t="s">
        <v>2782</v>
      </c>
      <c r="D2532" t="s">
        <v>80</v>
      </c>
      <c r="E2532">
        <v>805.9</v>
      </c>
    </row>
    <row r="2533" spans="1:5" x14ac:dyDescent="0.25">
      <c r="A2533">
        <v>99438</v>
      </c>
      <c r="B2533" t="str">
        <f t="shared" si="39"/>
        <v>99438U</v>
      </c>
      <c r="C2533" t="s">
        <v>2783</v>
      </c>
      <c r="D2533" t="s">
        <v>80</v>
      </c>
      <c r="E2533">
        <v>810.8</v>
      </c>
    </row>
    <row r="2534" spans="1:5" x14ac:dyDescent="0.25">
      <c r="A2534">
        <v>99439</v>
      </c>
      <c r="B2534" t="str">
        <f t="shared" si="39"/>
        <v>99439U</v>
      </c>
      <c r="C2534" t="s">
        <v>2784</v>
      </c>
      <c r="D2534" t="s">
        <v>80</v>
      </c>
      <c r="E2534">
        <v>771.25</v>
      </c>
    </row>
    <row r="2535" spans="1:5" x14ac:dyDescent="0.25">
      <c r="A2535">
        <v>102473</v>
      </c>
      <c r="B2535" t="str">
        <f t="shared" si="39"/>
        <v>102473U</v>
      </c>
      <c r="C2535" t="s">
        <v>2785</v>
      </c>
      <c r="D2535" t="s">
        <v>80</v>
      </c>
      <c r="E2535">
        <v>549.69000000000005</v>
      </c>
    </row>
    <row r="2536" spans="1:5" x14ac:dyDescent="0.25">
      <c r="A2536">
        <v>102474</v>
      </c>
      <c r="B2536" t="str">
        <f t="shared" si="39"/>
        <v>102474U</v>
      </c>
      <c r="C2536" t="s">
        <v>2786</v>
      </c>
      <c r="D2536" t="s">
        <v>80</v>
      </c>
      <c r="E2536">
        <v>584.05999999999995</v>
      </c>
    </row>
    <row r="2537" spans="1:5" x14ac:dyDescent="0.25">
      <c r="A2537">
        <v>102475</v>
      </c>
      <c r="B2537" t="str">
        <f t="shared" si="39"/>
        <v>102475U</v>
      </c>
      <c r="C2537" t="s">
        <v>2787</v>
      </c>
      <c r="D2537" t="s">
        <v>80</v>
      </c>
      <c r="E2537">
        <v>621.17999999999995</v>
      </c>
    </row>
    <row r="2538" spans="1:5" x14ac:dyDescent="0.25">
      <c r="A2538">
        <v>102476</v>
      </c>
      <c r="B2538" t="str">
        <f t="shared" si="39"/>
        <v>102476U</v>
      </c>
      <c r="C2538" t="s">
        <v>2788</v>
      </c>
      <c r="D2538" t="s">
        <v>80</v>
      </c>
      <c r="E2538">
        <v>637.20000000000005</v>
      </c>
    </row>
    <row r="2539" spans="1:5" x14ac:dyDescent="0.25">
      <c r="A2539">
        <v>102477</v>
      </c>
      <c r="B2539" t="str">
        <f t="shared" si="39"/>
        <v>102477U</v>
      </c>
      <c r="C2539" t="s">
        <v>2789</v>
      </c>
      <c r="D2539" t="s">
        <v>80</v>
      </c>
      <c r="E2539">
        <v>667.27</v>
      </c>
    </row>
    <row r="2540" spans="1:5" x14ac:dyDescent="0.25">
      <c r="A2540">
        <v>102478</v>
      </c>
      <c r="B2540" t="str">
        <f t="shared" si="39"/>
        <v>102478U</v>
      </c>
      <c r="C2540" t="s">
        <v>2790</v>
      </c>
      <c r="D2540" t="s">
        <v>80</v>
      </c>
      <c r="E2540">
        <v>711.12</v>
      </c>
    </row>
    <row r="2541" spans="1:5" x14ac:dyDescent="0.25">
      <c r="A2541">
        <v>102479</v>
      </c>
      <c r="B2541" t="str">
        <f t="shared" si="39"/>
        <v>102479U</v>
      </c>
      <c r="C2541" t="s">
        <v>2791</v>
      </c>
      <c r="D2541" t="s">
        <v>80</v>
      </c>
      <c r="E2541">
        <v>548.30999999999995</v>
      </c>
    </row>
    <row r="2542" spans="1:5" x14ac:dyDescent="0.25">
      <c r="A2542">
        <v>102480</v>
      </c>
      <c r="B2542" t="str">
        <f t="shared" si="39"/>
        <v>102480U</v>
      </c>
      <c r="C2542" t="s">
        <v>2792</v>
      </c>
      <c r="D2542" t="s">
        <v>80</v>
      </c>
      <c r="E2542">
        <v>579.61</v>
      </c>
    </row>
    <row r="2543" spans="1:5" x14ac:dyDescent="0.25">
      <c r="A2543">
        <v>102481</v>
      </c>
      <c r="B2543" t="str">
        <f t="shared" si="39"/>
        <v>102481U</v>
      </c>
      <c r="C2543" t="s">
        <v>2793</v>
      </c>
      <c r="D2543" t="s">
        <v>80</v>
      </c>
      <c r="E2543">
        <v>611.51</v>
      </c>
    </row>
    <row r="2544" spans="1:5" x14ac:dyDescent="0.25">
      <c r="A2544">
        <v>102482</v>
      </c>
      <c r="B2544" t="str">
        <f t="shared" si="39"/>
        <v>102482U</v>
      </c>
      <c r="C2544" t="s">
        <v>2794</v>
      </c>
      <c r="D2544" t="s">
        <v>80</v>
      </c>
      <c r="E2544">
        <v>635.95000000000005</v>
      </c>
    </row>
    <row r="2545" spans="1:5" x14ac:dyDescent="0.25">
      <c r="A2545">
        <v>102483</v>
      </c>
      <c r="B2545" t="str">
        <f t="shared" si="39"/>
        <v>102483U</v>
      </c>
      <c r="C2545" t="s">
        <v>2795</v>
      </c>
      <c r="D2545" t="s">
        <v>80</v>
      </c>
      <c r="E2545">
        <v>662.69</v>
      </c>
    </row>
    <row r="2546" spans="1:5" x14ac:dyDescent="0.25">
      <c r="A2546">
        <v>102484</v>
      </c>
      <c r="B2546" t="str">
        <f t="shared" si="39"/>
        <v>102484U</v>
      </c>
      <c r="C2546" t="s">
        <v>2796</v>
      </c>
      <c r="D2546" t="s">
        <v>80</v>
      </c>
      <c r="E2546">
        <v>711.27</v>
      </c>
    </row>
    <row r="2547" spans="1:5" x14ac:dyDescent="0.25">
      <c r="A2547">
        <v>102485</v>
      </c>
      <c r="B2547" t="str">
        <f t="shared" si="39"/>
        <v>102485U</v>
      </c>
      <c r="C2547" t="s">
        <v>2797</v>
      </c>
      <c r="D2547" t="s">
        <v>80</v>
      </c>
      <c r="E2547">
        <v>592.44000000000005</v>
      </c>
    </row>
    <row r="2548" spans="1:5" x14ac:dyDescent="0.25">
      <c r="A2548">
        <v>102486</v>
      </c>
      <c r="B2548" t="str">
        <f t="shared" si="39"/>
        <v>102486U</v>
      </c>
      <c r="C2548" t="s">
        <v>2798</v>
      </c>
      <c r="D2548" t="s">
        <v>80</v>
      </c>
      <c r="E2548">
        <v>619.67999999999995</v>
      </c>
    </row>
    <row r="2549" spans="1:5" x14ac:dyDescent="0.25">
      <c r="A2549">
        <v>102487</v>
      </c>
      <c r="B2549" t="str">
        <f t="shared" si="39"/>
        <v>102487U</v>
      </c>
      <c r="C2549" t="s">
        <v>2799</v>
      </c>
      <c r="D2549" t="s">
        <v>80</v>
      </c>
      <c r="E2549">
        <v>541.96</v>
      </c>
    </row>
    <row r="2550" spans="1:5" x14ac:dyDescent="0.25">
      <c r="A2550">
        <v>103183</v>
      </c>
      <c r="B2550" t="str">
        <f t="shared" si="39"/>
        <v>103183U</v>
      </c>
      <c r="C2550" t="s">
        <v>2800</v>
      </c>
      <c r="D2550" t="s">
        <v>80</v>
      </c>
      <c r="E2550">
        <v>805.12</v>
      </c>
    </row>
    <row r="2551" spans="1:5" x14ac:dyDescent="0.25">
      <c r="A2551">
        <v>103184</v>
      </c>
      <c r="B2551" t="str">
        <f t="shared" si="39"/>
        <v>103184U</v>
      </c>
      <c r="C2551" t="s">
        <v>2801</v>
      </c>
      <c r="D2551" t="s">
        <v>80</v>
      </c>
      <c r="E2551">
        <v>771.01</v>
      </c>
    </row>
    <row r="2552" spans="1:5" x14ac:dyDescent="0.25">
      <c r="A2552">
        <v>103669</v>
      </c>
      <c r="B2552" t="str">
        <f t="shared" si="39"/>
        <v>103669U</v>
      </c>
      <c r="C2552" t="s">
        <v>2802</v>
      </c>
      <c r="D2552" t="s">
        <v>80</v>
      </c>
      <c r="E2552">
        <v>992.14</v>
      </c>
    </row>
    <row r="2553" spans="1:5" x14ac:dyDescent="0.25">
      <c r="A2553">
        <v>103670</v>
      </c>
      <c r="B2553" t="str">
        <f t="shared" si="39"/>
        <v>103670U</v>
      </c>
      <c r="C2553" t="s">
        <v>2803</v>
      </c>
      <c r="D2553" t="s">
        <v>80</v>
      </c>
      <c r="E2553">
        <v>236.04</v>
      </c>
    </row>
    <row r="2554" spans="1:5" x14ac:dyDescent="0.25">
      <c r="A2554">
        <v>103671</v>
      </c>
      <c r="B2554" t="str">
        <f t="shared" si="39"/>
        <v>103671U</v>
      </c>
      <c r="C2554" t="s">
        <v>2804</v>
      </c>
      <c r="D2554" t="s">
        <v>80</v>
      </c>
      <c r="E2554">
        <v>794.36</v>
      </c>
    </row>
    <row r="2555" spans="1:5" x14ac:dyDescent="0.25">
      <c r="A2555">
        <v>103672</v>
      </c>
      <c r="B2555" t="str">
        <f t="shared" si="39"/>
        <v>103672U</v>
      </c>
      <c r="C2555" t="s">
        <v>2805</v>
      </c>
      <c r="D2555" t="s">
        <v>80</v>
      </c>
      <c r="E2555">
        <v>744.86</v>
      </c>
    </row>
    <row r="2556" spans="1:5" x14ac:dyDescent="0.25">
      <c r="A2556">
        <v>103673</v>
      </c>
      <c r="B2556" t="str">
        <f t="shared" si="39"/>
        <v>103673U</v>
      </c>
      <c r="C2556" t="s">
        <v>2806</v>
      </c>
      <c r="D2556" t="s">
        <v>80</v>
      </c>
      <c r="E2556">
        <v>32.28</v>
      </c>
    </row>
    <row r="2557" spans="1:5" x14ac:dyDescent="0.25">
      <c r="A2557">
        <v>103674</v>
      </c>
      <c r="B2557" t="str">
        <f t="shared" si="39"/>
        <v>103674U</v>
      </c>
      <c r="C2557" t="s">
        <v>2807</v>
      </c>
      <c r="D2557" t="s">
        <v>80</v>
      </c>
      <c r="E2557">
        <v>762.8</v>
      </c>
    </row>
    <row r="2558" spans="1:5" x14ac:dyDescent="0.25">
      <c r="A2558">
        <v>103675</v>
      </c>
      <c r="B2558" t="str">
        <f t="shared" si="39"/>
        <v>103675U</v>
      </c>
      <c r="C2558" t="s">
        <v>2808</v>
      </c>
      <c r="D2558" t="s">
        <v>80</v>
      </c>
      <c r="E2558">
        <v>746.74</v>
      </c>
    </row>
    <row r="2559" spans="1:5" x14ac:dyDescent="0.25">
      <c r="A2559">
        <v>103676</v>
      </c>
      <c r="B2559" t="str">
        <f t="shared" si="39"/>
        <v>103676U</v>
      </c>
      <c r="C2559" t="s">
        <v>2809</v>
      </c>
      <c r="D2559" t="s">
        <v>80</v>
      </c>
      <c r="E2559">
        <v>1032.19</v>
      </c>
    </row>
    <row r="2560" spans="1:5" x14ac:dyDescent="0.25">
      <c r="A2560">
        <v>103677</v>
      </c>
      <c r="B2560" t="str">
        <f t="shared" si="39"/>
        <v>103677U</v>
      </c>
      <c r="C2560" t="s">
        <v>2810</v>
      </c>
      <c r="D2560" t="s">
        <v>80</v>
      </c>
      <c r="E2560">
        <v>899.17</v>
      </c>
    </row>
    <row r="2561" spans="1:5" x14ac:dyDescent="0.25">
      <c r="A2561">
        <v>103678</v>
      </c>
      <c r="B2561" t="str">
        <f t="shared" si="39"/>
        <v>103678U</v>
      </c>
      <c r="C2561" t="s">
        <v>2811</v>
      </c>
      <c r="D2561" t="s">
        <v>80</v>
      </c>
      <c r="E2561">
        <v>956.86</v>
      </c>
    </row>
    <row r="2562" spans="1:5" x14ac:dyDescent="0.25">
      <c r="A2562">
        <v>103679</v>
      </c>
      <c r="B2562" t="str">
        <f t="shared" si="39"/>
        <v>103679U</v>
      </c>
      <c r="C2562" t="s">
        <v>2812</v>
      </c>
      <c r="D2562" t="s">
        <v>80</v>
      </c>
      <c r="E2562">
        <v>865.64</v>
      </c>
    </row>
    <row r="2563" spans="1:5" x14ac:dyDescent="0.25">
      <c r="A2563">
        <v>103680</v>
      </c>
      <c r="B2563" t="str">
        <f t="shared" si="39"/>
        <v>103680U</v>
      </c>
      <c r="C2563" t="s">
        <v>2813</v>
      </c>
      <c r="D2563" t="s">
        <v>80</v>
      </c>
      <c r="E2563">
        <v>910.63</v>
      </c>
    </row>
    <row r="2564" spans="1:5" x14ac:dyDescent="0.25">
      <c r="A2564">
        <v>103681</v>
      </c>
      <c r="B2564" t="str">
        <f t="shared" si="39"/>
        <v>103681U</v>
      </c>
      <c r="C2564" t="s">
        <v>2814</v>
      </c>
      <c r="D2564" t="s">
        <v>80</v>
      </c>
      <c r="E2564">
        <v>816.83</v>
      </c>
    </row>
    <row r="2565" spans="1:5" x14ac:dyDescent="0.25">
      <c r="A2565">
        <v>103682</v>
      </c>
      <c r="B2565" t="str">
        <f t="shared" si="39"/>
        <v>103682U</v>
      </c>
      <c r="C2565" t="s">
        <v>2815</v>
      </c>
      <c r="D2565" t="s">
        <v>80</v>
      </c>
      <c r="E2565">
        <v>1004.49</v>
      </c>
    </row>
    <row r="2566" spans="1:5" x14ac:dyDescent="0.25">
      <c r="A2566">
        <v>103683</v>
      </c>
      <c r="B2566" t="str">
        <f t="shared" si="39"/>
        <v>103683U</v>
      </c>
      <c r="C2566" t="s">
        <v>2816</v>
      </c>
      <c r="D2566" t="s">
        <v>80</v>
      </c>
      <c r="E2566">
        <v>1232</v>
      </c>
    </row>
    <row r="2567" spans="1:5" x14ac:dyDescent="0.25">
      <c r="A2567">
        <v>103684</v>
      </c>
      <c r="B2567" t="str">
        <f t="shared" si="39"/>
        <v>103684U</v>
      </c>
      <c r="C2567" t="s">
        <v>2817</v>
      </c>
      <c r="D2567" t="s">
        <v>80</v>
      </c>
      <c r="E2567">
        <v>760.41</v>
      </c>
    </row>
    <row r="2568" spans="1:5" x14ac:dyDescent="0.25">
      <c r="A2568">
        <v>103685</v>
      </c>
      <c r="B2568" t="str">
        <f t="shared" ref="B2568:B2631" si="40">A2568&amp;"U"</f>
        <v>103685U</v>
      </c>
      <c r="C2568" t="s">
        <v>2818</v>
      </c>
      <c r="D2568" t="s">
        <v>80</v>
      </c>
      <c r="E2568">
        <v>750.48</v>
      </c>
    </row>
    <row r="2569" spans="1:5" x14ac:dyDescent="0.25">
      <c r="A2569">
        <v>103686</v>
      </c>
      <c r="B2569" t="str">
        <f t="shared" si="40"/>
        <v>103686U</v>
      </c>
      <c r="C2569" t="s">
        <v>2819</v>
      </c>
      <c r="D2569" t="s">
        <v>80</v>
      </c>
      <c r="E2569">
        <v>802.79</v>
      </c>
    </row>
    <row r="2570" spans="1:5" x14ac:dyDescent="0.25">
      <c r="A2570">
        <v>103687</v>
      </c>
      <c r="B2570" t="str">
        <f t="shared" si="40"/>
        <v>103687U</v>
      </c>
      <c r="C2570" t="s">
        <v>2820</v>
      </c>
      <c r="D2570" t="s">
        <v>80</v>
      </c>
      <c r="E2570">
        <v>1087.78</v>
      </c>
    </row>
    <row r="2571" spans="1:5" x14ac:dyDescent="0.25">
      <c r="A2571">
        <v>103688</v>
      </c>
      <c r="B2571" t="str">
        <f t="shared" si="40"/>
        <v>103688U</v>
      </c>
      <c r="C2571" t="s">
        <v>2821</v>
      </c>
      <c r="D2571" t="s">
        <v>80</v>
      </c>
      <c r="E2571">
        <v>894.82</v>
      </c>
    </row>
    <row r="2572" spans="1:5" x14ac:dyDescent="0.25">
      <c r="A2572">
        <v>101963</v>
      </c>
      <c r="B2572" t="str">
        <f t="shared" si="40"/>
        <v>101963U</v>
      </c>
      <c r="C2572" t="s">
        <v>2822</v>
      </c>
      <c r="D2572" t="s">
        <v>72</v>
      </c>
      <c r="E2572">
        <v>184.09</v>
      </c>
    </row>
    <row r="2573" spans="1:5" x14ac:dyDescent="0.25">
      <c r="A2573">
        <v>101964</v>
      </c>
      <c r="B2573" t="str">
        <f t="shared" si="40"/>
        <v>101964U</v>
      </c>
      <c r="C2573" t="s">
        <v>2823</v>
      </c>
      <c r="D2573" t="s">
        <v>72</v>
      </c>
      <c r="E2573">
        <v>170.76</v>
      </c>
    </row>
    <row r="2574" spans="1:5" x14ac:dyDescent="0.25">
      <c r="A2574">
        <v>101165</v>
      </c>
      <c r="B2574" t="str">
        <f t="shared" si="40"/>
        <v>101165U</v>
      </c>
      <c r="C2574" t="s">
        <v>2824</v>
      </c>
      <c r="D2574" t="s">
        <v>80</v>
      </c>
      <c r="E2574">
        <v>883.91</v>
      </c>
    </row>
    <row r="2575" spans="1:5" x14ac:dyDescent="0.25">
      <c r="A2575">
        <v>101166</v>
      </c>
      <c r="B2575" t="str">
        <f t="shared" si="40"/>
        <v>101166U</v>
      </c>
      <c r="C2575" t="s">
        <v>2825</v>
      </c>
      <c r="D2575" t="s">
        <v>80</v>
      </c>
      <c r="E2575">
        <v>648.39</v>
      </c>
    </row>
    <row r="2576" spans="1:5" x14ac:dyDescent="0.25">
      <c r="A2576">
        <v>98575</v>
      </c>
      <c r="B2576" t="str">
        <f t="shared" si="40"/>
        <v>98575U</v>
      </c>
      <c r="C2576" t="s">
        <v>2826</v>
      </c>
      <c r="D2576" t="s">
        <v>98</v>
      </c>
      <c r="E2576">
        <v>99.45</v>
      </c>
    </row>
    <row r="2577" spans="1:5" x14ac:dyDescent="0.25">
      <c r="A2577">
        <v>98576</v>
      </c>
      <c r="B2577" t="str">
        <f t="shared" si="40"/>
        <v>98576U</v>
      </c>
      <c r="C2577" t="s">
        <v>2827</v>
      </c>
      <c r="D2577" t="s">
        <v>98</v>
      </c>
      <c r="E2577">
        <v>21.04</v>
      </c>
    </row>
    <row r="2578" spans="1:5" x14ac:dyDescent="0.25">
      <c r="A2578">
        <v>98577</v>
      </c>
      <c r="B2578" t="str">
        <f t="shared" si="40"/>
        <v>98577U</v>
      </c>
      <c r="C2578" t="s">
        <v>2828</v>
      </c>
      <c r="D2578" t="s">
        <v>98</v>
      </c>
      <c r="E2578">
        <v>42.12</v>
      </c>
    </row>
    <row r="2579" spans="1:5" x14ac:dyDescent="0.25">
      <c r="A2579">
        <v>93182</v>
      </c>
      <c r="B2579" t="str">
        <f t="shared" si="40"/>
        <v>93182U</v>
      </c>
      <c r="C2579" t="s">
        <v>2829</v>
      </c>
      <c r="D2579" t="s">
        <v>98</v>
      </c>
      <c r="E2579">
        <v>49.09</v>
      </c>
    </row>
    <row r="2580" spans="1:5" x14ac:dyDescent="0.25">
      <c r="A2580">
        <v>93183</v>
      </c>
      <c r="B2580" t="str">
        <f t="shared" si="40"/>
        <v>93183U</v>
      </c>
      <c r="C2580" t="s">
        <v>2830</v>
      </c>
      <c r="D2580" t="s">
        <v>98</v>
      </c>
      <c r="E2580">
        <v>63.05</v>
      </c>
    </row>
    <row r="2581" spans="1:5" x14ac:dyDescent="0.25">
      <c r="A2581">
        <v>93184</v>
      </c>
      <c r="B2581" t="str">
        <f t="shared" si="40"/>
        <v>93184U</v>
      </c>
      <c r="C2581" t="s">
        <v>2831</v>
      </c>
      <c r="D2581" t="s">
        <v>98</v>
      </c>
      <c r="E2581">
        <v>36.119999999999997</v>
      </c>
    </row>
    <row r="2582" spans="1:5" x14ac:dyDescent="0.25">
      <c r="A2582">
        <v>93185</v>
      </c>
      <c r="B2582" t="str">
        <f t="shared" si="40"/>
        <v>93185U</v>
      </c>
      <c r="C2582" t="s">
        <v>2832</v>
      </c>
      <c r="D2582" t="s">
        <v>98</v>
      </c>
      <c r="E2582">
        <v>62.18</v>
      </c>
    </row>
    <row r="2583" spans="1:5" x14ac:dyDescent="0.25">
      <c r="A2583">
        <v>93186</v>
      </c>
      <c r="B2583" t="str">
        <f t="shared" si="40"/>
        <v>93186U</v>
      </c>
      <c r="C2583" t="s">
        <v>2833</v>
      </c>
      <c r="D2583" t="s">
        <v>98</v>
      </c>
      <c r="E2583">
        <v>89.35</v>
      </c>
    </row>
    <row r="2584" spans="1:5" x14ac:dyDescent="0.25">
      <c r="A2584">
        <v>93187</v>
      </c>
      <c r="B2584" t="str">
        <f t="shared" si="40"/>
        <v>93187U</v>
      </c>
      <c r="C2584" t="s">
        <v>2834</v>
      </c>
      <c r="D2584" t="s">
        <v>98</v>
      </c>
      <c r="E2584">
        <v>102.8</v>
      </c>
    </row>
    <row r="2585" spans="1:5" x14ac:dyDescent="0.25">
      <c r="A2585">
        <v>93188</v>
      </c>
      <c r="B2585" t="str">
        <f t="shared" si="40"/>
        <v>93188U</v>
      </c>
      <c r="C2585" t="s">
        <v>2835</v>
      </c>
      <c r="D2585" t="s">
        <v>98</v>
      </c>
      <c r="E2585">
        <v>82.87</v>
      </c>
    </row>
    <row r="2586" spans="1:5" x14ac:dyDescent="0.25">
      <c r="A2586">
        <v>93189</v>
      </c>
      <c r="B2586" t="str">
        <f t="shared" si="40"/>
        <v>93189U</v>
      </c>
      <c r="C2586" t="s">
        <v>2836</v>
      </c>
      <c r="D2586" t="s">
        <v>98</v>
      </c>
      <c r="E2586">
        <v>103.72</v>
      </c>
    </row>
    <row r="2587" spans="1:5" x14ac:dyDescent="0.25">
      <c r="A2587">
        <v>93190</v>
      </c>
      <c r="B2587" t="str">
        <f t="shared" si="40"/>
        <v>93190U</v>
      </c>
      <c r="C2587" t="s">
        <v>2837</v>
      </c>
      <c r="D2587" t="s">
        <v>98</v>
      </c>
      <c r="E2587">
        <v>46.56</v>
      </c>
    </row>
    <row r="2588" spans="1:5" x14ac:dyDescent="0.25">
      <c r="A2588">
        <v>93191</v>
      </c>
      <c r="B2588" t="str">
        <f t="shared" si="40"/>
        <v>93191U</v>
      </c>
      <c r="C2588" t="s">
        <v>2838</v>
      </c>
      <c r="D2588" t="s">
        <v>98</v>
      </c>
      <c r="E2588">
        <v>48.93</v>
      </c>
    </row>
    <row r="2589" spans="1:5" x14ac:dyDescent="0.25">
      <c r="A2589">
        <v>93192</v>
      </c>
      <c r="B2589" t="str">
        <f t="shared" si="40"/>
        <v>93192U</v>
      </c>
      <c r="C2589" t="s">
        <v>2839</v>
      </c>
      <c r="D2589" t="s">
        <v>98</v>
      </c>
      <c r="E2589">
        <v>51.22</v>
      </c>
    </row>
    <row r="2590" spans="1:5" x14ac:dyDescent="0.25">
      <c r="A2590">
        <v>93193</v>
      </c>
      <c r="B2590" t="str">
        <f t="shared" si="40"/>
        <v>93193U</v>
      </c>
      <c r="C2590" t="s">
        <v>2840</v>
      </c>
      <c r="D2590" t="s">
        <v>98</v>
      </c>
      <c r="E2590">
        <v>49.99</v>
      </c>
    </row>
    <row r="2591" spans="1:5" x14ac:dyDescent="0.25">
      <c r="A2591">
        <v>93194</v>
      </c>
      <c r="B2591" t="str">
        <f t="shared" si="40"/>
        <v>93194U</v>
      </c>
      <c r="C2591" t="s">
        <v>2841</v>
      </c>
      <c r="D2591" t="s">
        <v>98</v>
      </c>
      <c r="E2591">
        <v>48.07</v>
      </c>
    </row>
    <row r="2592" spans="1:5" x14ac:dyDescent="0.25">
      <c r="A2592">
        <v>93195</v>
      </c>
      <c r="B2592" t="str">
        <f t="shared" si="40"/>
        <v>93195U</v>
      </c>
      <c r="C2592" t="s">
        <v>2842</v>
      </c>
      <c r="D2592" t="s">
        <v>98</v>
      </c>
      <c r="E2592">
        <v>58.6</v>
      </c>
    </row>
    <row r="2593" spans="1:5" x14ac:dyDescent="0.25">
      <c r="A2593">
        <v>93196</v>
      </c>
      <c r="B2593" t="str">
        <f t="shared" si="40"/>
        <v>93196U</v>
      </c>
      <c r="C2593" t="s">
        <v>2843</v>
      </c>
      <c r="D2593" t="s">
        <v>98</v>
      </c>
      <c r="E2593">
        <v>86.6</v>
      </c>
    </row>
    <row r="2594" spans="1:5" x14ac:dyDescent="0.25">
      <c r="A2594">
        <v>93197</v>
      </c>
      <c r="B2594" t="str">
        <f t="shared" si="40"/>
        <v>93197U</v>
      </c>
      <c r="C2594" t="s">
        <v>2844</v>
      </c>
      <c r="D2594" t="s">
        <v>98</v>
      </c>
      <c r="E2594">
        <v>97.31</v>
      </c>
    </row>
    <row r="2595" spans="1:5" x14ac:dyDescent="0.25">
      <c r="A2595">
        <v>93198</v>
      </c>
      <c r="B2595" t="str">
        <f t="shared" si="40"/>
        <v>93198U</v>
      </c>
      <c r="C2595" t="s">
        <v>2845</v>
      </c>
      <c r="D2595" t="s">
        <v>98</v>
      </c>
      <c r="E2595">
        <v>40.409999999999997</v>
      </c>
    </row>
    <row r="2596" spans="1:5" x14ac:dyDescent="0.25">
      <c r="A2596">
        <v>93199</v>
      </c>
      <c r="B2596" t="str">
        <f t="shared" si="40"/>
        <v>93199U</v>
      </c>
      <c r="C2596" t="s">
        <v>2846</v>
      </c>
      <c r="D2596" t="s">
        <v>98</v>
      </c>
      <c r="E2596">
        <v>39.9</v>
      </c>
    </row>
    <row r="2597" spans="1:5" x14ac:dyDescent="0.25">
      <c r="A2597">
        <v>93200</v>
      </c>
      <c r="B2597" t="str">
        <f t="shared" si="40"/>
        <v>93200U</v>
      </c>
      <c r="C2597" t="s">
        <v>2847</v>
      </c>
      <c r="D2597" t="s">
        <v>98</v>
      </c>
      <c r="E2597">
        <v>3.17</v>
      </c>
    </row>
    <row r="2598" spans="1:5" x14ac:dyDescent="0.25">
      <c r="A2598">
        <v>93201</v>
      </c>
      <c r="B2598" t="str">
        <f t="shared" si="40"/>
        <v>93201U</v>
      </c>
      <c r="C2598" t="s">
        <v>2848</v>
      </c>
      <c r="D2598" t="s">
        <v>98</v>
      </c>
      <c r="E2598">
        <v>6.03</v>
      </c>
    </row>
    <row r="2599" spans="1:5" x14ac:dyDescent="0.25">
      <c r="A2599">
        <v>93202</v>
      </c>
      <c r="B2599" t="str">
        <f t="shared" si="40"/>
        <v>93202U</v>
      </c>
      <c r="C2599" t="s">
        <v>2849</v>
      </c>
      <c r="D2599" t="s">
        <v>98</v>
      </c>
      <c r="E2599">
        <v>25.68</v>
      </c>
    </row>
    <row r="2600" spans="1:5" x14ac:dyDescent="0.25">
      <c r="A2600">
        <v>93203</v>
      </c>
      <c r="B2600" t="str">
        <f t="shared" si="40"/>
        <v>93203U</v>
      </c>
      <c r="C2600" t="s">
        <v>2850</v>
      </c>
      <c r="D2600" t="s">
        <v>98</v>
      </c>
      <c r="E2600">
        <v>17.72</v>
      </c>
    </row>
    <row r="2601" spans="1:5" x14ac:dyDescent="0.25">
      <c r="A2601">
        <v>93204</v>
      </c>
      <c r="B2601" t="str">
        <f t="shared" si="40"/>
        <v>93204U</v>
      </c>
      <c r="C2601" t="s">
        <v>2851</v>
      </c>
      <c r="D2601" t="s">
        <v>98</v>
      </c>
      <c r="E2601">
        <v>63.35</v>
      </c>
    </row>
    <row r="2602" spans="1:5" x14ac:dyDescent="0.25">
      <c r="A2602">
        <v>93205</v>
      </c>
      <c r="B2602" t="str">
        <f t="shared" si="40"/>
        <v>93205U</v>
      </c>
      <c r="C2602" t="s">
        <v>2852</v>
      </c>
      <c r="D2602" t="s">
        <v>98</v>
      </c>
      <c r="E2602">
        <v>39.119999999999997</v>
      </c>
    </row>
    <row r="2603" spans="1:5" x14ac:dyDescent="0.25">
      <c r="A2603">
        <v>95952</v>
      </c>
      <c r="B2603" t="str">
        <f t="shared" si="40"/>
        <v>95952U</v>
      </c>
      <c r="C2603" t="s">
        <v>2853</v>
      </c>
      <c r="D2603" t="s">
        <v>80</v>
      </c>
      <c r="E2603">
        <v>2379.61</v>
      </c>
    </row>
    <row r="2604" spans="1:5" x14ac:dyDescent="0.25">
      <c r="A2604">
        <v>95953</v>
      </c>
      <c r="B2604" t="str">
        <f t="shared" si="40"/>
        <v>95953U</v>
      </c>
      <c r="C2604" t="s">
        <v>2854</v>
      </c>
      <c r="D2604" t="s">
        <v>80</v>
      </c>
      <c r="E2604">
        <v>3613.15</v>
      </c>
    </row>
    <row r="2605" spans="1:5" x14ac:dyDescent="0.25">
      <c r="A2605">
        <v>95954</v>
      </c>
      <c r="B2605" t="str">
        <f t="shared" si="40"/>
        <v>95954U</v>
      </c>
      <c r="C2605" t="s">
        <v>2855</v>
      </c>
      <c r="D2605" t="s">
        <v>80</v>
      </c>
      <c r="E2605">
        <v>2670.48</v>
      </c>
    </row>
    <row r="2606" spans="1:5" x14ac:dyDescent="0.25">
      <c r="A2606">
        <v>95955</v>
      </c>
      <c r="B2606" t="str">
        <f t="shared" si="40"/>
        <v>95955U</v>
      </c>
      <c r="C2606" t="s">
        <v>2856</v>
      </c>
      <c r="D2606" t="s">
        <v>80</v>
      </c>
      <c r="E2606">
        <v>3256.46</v>
      </c>
    </row>
    <row r="2607" spans="1:5" x14ac:dyDescent="0.25">
      <c r="A2607">
        <v>95956</v>
      </c>
      <c r="B2607" t="str">
        <f t="shared" si="40"/>
        <v>95956U</v>
      </c>
      <c r="C2607" t="s">
        <v>2857</v>
      </c>
      <c r="D2607" t="s">
        <v>80</v>
      </c>
      <c r="E2607">
        <v>2635.98</v>
      </c>
    </row>
    <row r="2608" spans="1:5" x14ac:dyDescent="0.25">
      <c r="A2608">
        <v>95957</v>
      </c>
      <c r="B2608" t="str">
        <f t="shared" si="40"/>
        <v>95957U</v>
      </c>
      <c r="C2608" t="s">
        <v>2858</v>
      </c>
      <c r="D2608" t="s">
        <v>80</v>
      </c>
      <c r="E2608">
        <v>3312.94</v>
      </c>
    </row>
    <row r="2609" spans="1:5" x14ac:dyDescent="0.25">
      <c r="A2609">
        <v>95969</v>
      </c>
      <c r="B2609" t="str">
        <f t="shared" si="40"/>
        <v>95969U</v>
      </c>
      <c r="C2609" t="s">
        <v>2859</v>
      </c>
      <c r="D2609" t="s">
        <v>80</v>
      </c>
      <c r="E2609">
        <v>3218.4</v>
      </c>
    </row>
    <row r="2610" spans="1:5" x14ac:dyDescent="0.25">
      <c r="A2610">
        <v>97733</v>
      </c>
      <c r="B2610" t="str">
        <f t="shared" si="40"/>
        <v>97733U</v>
      </c>
      <c r="C2610" t="s">
        <v>2860</v>
      </c>
      <c r="D2610" t="s">
        <v>80</v>
      </c>
      <c r="E2610">
        <v>3006.55</v>
      </c>
    </row>
    <row r="2611" spans="1:5" x14ac:dyDescent="0.25">
      <c r="A2611">
        <v>97734</v>
      </c>
      <c r="B2611" t="str">
        <f t="shared" si="40"/>
        <v>97734U</v>
      </c>
      <c r="C2611" t="s">
        <v>2861</v>
      </c>
      <c r="D2611" t="s">
        <v>80</v>
      </c>
      <c r="E2611">
        <v>2607.11</v>
      </c>
    </row>
    <row r="2612" spans="1:5" x14ac:dyDescent="0.25">
      <c r="A2612">
        <v>97735</v>
      </c>
      <c r="B2612" t="str">
        <f t="shared" si="40"/>
        <v>97735U</v>
      </c>
      <c r="C2612" t="s">
        <v>2862</v>
      </c>
      <c r="D2612" t="s">
        <v>80</v>
      </c>
      <c r="E2612">
        <v>2190.48</v>
      </c>
    </row>
    <row r="2613" spans="1:5" x14ac:dyDescent="0.25">
      <c r="A2613">
        <v>97736</v>
      </c>
      <c r="B2613" t="str">
        <f t="shared" si="40"/>
        <v>97736U</v>
      </c>
      <c r="C2613" t="s">
        <v>2863</v>
      </c>
      <c r="D2613" t="s">
        <v>80</v>
      </c>
      <c r="E2613">
        <v>1433.24</v>
      </c>
    </row>
    <row r="2614" spans="1:5" x14ac:dyDescent="0.25">
      <c r="A2614">
        <v>97737</v>
      </c>
      <c r="B2614" t="str">
        <f t="shared" si="40"/>
        <v>97737U</v>
      </c>
      <c r="C2614" t="s">
        <v>2864</v>
      </c>
      <c r="D2614" t="s">
        <v>80</v>
      </c>
      <c r="E2614">
        <v>2980.34</v>
      </c>
    </row>
    <row r="2615" spans="1:5" x14ac:dyDescent="0.25">
      <c r="A2615">
        <v>97738</v>
      </c>
      <c r="B2615" t="str">
        <f t="shared" si="40"/>
        <v>97738U</v>
      </c>
      <c r="C2615" t="s">
        <v>2865</v>
      </c>
      <c r="D2615" t="s">
        <v>80</v>
      </c>
      <c r="E2615">
        <v>4206.0600000000004</v>
      </c>
    </row>
    <row r="2616" spans="1:5" x14ac:dyDescent="0.25">
      <c r="A2616">
        <v>97739</v>
      </c>
      <c r="B2616" t="str">
        <f t="shared" si="40"/>
        <v>97739U</v>
      </c>
      <c r="C2616" t="s">
        <v>2866</v>
      </c>
      <c r="D2616" t="s">
        <v>80</v>
      </c>
      <c r="E2616">
        <v>2531.17</v>
      </c>
    </row>
    <row r="2617" spans="1:5" x14ac:dyDescent="0.25">
      <c r="A2617">
        <v>97740</v>
      </c>
      <c r="B2617" t="str">
        <f t="shared" si="40"/>
        <v>97740U</v>
      </c>
      <c r="C2617" t="s">
        <v>2867</v>
      </c>
      <c r="D2617" t="s">
        <v>80</v>
      </c>
      <c r="E2617">
        <v>1893.64</v>
      </c>
    </row>
    <row r="2618" spans="1:5" x14ac:dyDescent="0.25">
      <c r="A2618">
        <v>98615</v>
      </c>
      <c r="B2618" t="str">
        <f t="shared" si="40"/>
        <v>98615U</v>
      </c>
      <c r="C2618" t="s">
        <v>2868</v>
      </c>
      <c r="D2618" t="s">
        <v>72</v>
      </c>
      <c r="E2618">
        <v>159.31</v>
      </c>
    </row>
    <row r="2619" spans="1:5" x14ac:dyDescent="0.25">
      <c r="A2619">
        <v>98616</v>
      </c>
      <c r="B2619" t="str">
        <f t="shared" si="40"/>
        <v>98616U</v>
      </c>
      <c r="C2619" t="s">
        <v>2869</v>
      </c>
      <c r="D2619" t="s">
        <v>72</v>
      </c>
      <c r="E2619">
        <v>126.86</v>
      </c>
    </row>
    <row r="2620" spans="1:5" x14ac:dyDescent="0.25">
      <c r="A2620">
        <v>98617</v>
      </c>
      <c r="B2620" t="str">
        <f t="shared" si="40"/>
        <v>98617U</v>
      </c>
      <c r="C2620" t="s">
        <v>2870</v>
      </c>
      <c r="D2620" t="s">
        <v>72</v>
      </c>
      <c r="E2620">
        <v>118.58</v>
      </c>
    </row>
    <row r="2621" spans="1:5" x14ac:dyDescent="0.25">
      <c r="A2621">
        <v>98618</v>
      </c>
      <c r="B2621" t="str">
        <f t="shared" si="40"/>
        <v>98618U</v>
      </c>
      <c r="C2621" t="s">
        <v>2871</v>
      </c>
      <c r="D2621" t="s">
        <v>72</v>
      </c>
      <c r="E2621">
        <v>162.06</v>
      </c>
    </row>
    <row r="2622" spans="1:5" x14ac:dyDescent="0.25">
      <c r="A2622">
        <v>98619</v>
      </c>
      <c r="B2622" t="str">
        <f t="shared" si="40"/>
        <v>98619U</v>
      </c>
      <c r="C2622" t="s">
        <v>2872</v>
      </c>
      <c r="D2622" t="s">
        <v>72</v>
      </c>
      <c r="E2622">
        <v>149.47999999999999</v>
      </c>
    </row>
    <row r="2623" spans="1:5" x14ac:dyDescent="0.25">
      <c r="A2623">
        <v>98620</v>
      </c>
      <c r="B2623" t="str">
        <f t="shared" si="40"/>
        <v>98620U</v>
      </c>
      <c r="C2623" t="s">
        <v>2873</v>
      </c>
      <c r="D2623" t="s">
        <v>72</v>
      </c>
      <c r="E2623">
        <v>143.13</v>
      </c>
    </row>
    <row r="2624" spans="1:5" x14ac:dyDescent="0.25">
      <c r="A2624">
        <v>98621</v>
      </c>
      <c r="B2624" t="str">
        <f t="shared" si="40"/>
        <v>98621U</v>
      </c>
      <c r="C2624" t="s">
        <v>2874</v>
      </c>
      <c r="D2624" t="s">
        <v>72</v>
      </c>
      <c r="E2624">
        <v>186.43</v>
      </c>
    </row>
    <row r="2625" spans="1:5" x14ac:dyDescent="0.25">
      <c r="A2625">
        <v>98622</v>
      </c>
      <c r="B2625" t="str">
        <f t="shared" si="40"/>
        <v>98622U</v>
      </c>
      <c r="C2625" t="s">
        <v>2875</v>
      </c>
      <c r="D2625" t="s">
        <v>72</v>
      </c>
      <c r="E2625">
        <v>176.32</v>
      </c>
    </row>
    <row r="2626" spans="1:5" x14ac:dyDescent="0.25">
      <c r="A2626">
        <v>98623</v>
      </c>
      <c r="B2626" t="str">
        <f t="shared" si="40"/>
        <v>98623U</v>
      </c>
      <c r="C2626" t="s">
        <v>2876</v>
      </c>
      <c r="D2626" t="s">
        <v>72</v>
      </c>
      <c r="E2626">
        <v>171.15</v>
      </c>
    </row>
    <row r="2627" spans="1:5" x14ac:dyDescent="0.25">
      <c r="A2627">
        <v>98624</v>
      </c>
      <c r="B2627" t="str">
        <f t="shared" si="40"/>
        <v>98624U</v>
      </c>
      <c r="C2627" t="s">
        <v>2877</v>
      </c>
      <c r="D2627" t="s">
        <v>72</v>
      </c>
      <c r="E2627">
        <v>212.34</v>
      </c>
    </row>
    <row r="2628" spans="1:5" x14ac:dyDescent="0.25">
      <c r="A2628">
        <v>98625</v>
      </c>
      <c r="B2628" t="str">
        <f t="shared" si="40"/>
        <v>98625U</v>
      </c>
      <c r="C2628" t="s">
        <v>2878</v>
      </c>
      <c r="D2628" t="s">
        <v>72</v>
      </c>
      <c r="E2628">
        <v>203.77</v>
      </c>
    </row>
    <row r="2629" spans="1:5" x14ac:dyDescent="0.25">
      <c r="A2629">
        <v>98626</v>
      </c>
      <c r="B2629" t="str">
        <f t="shared" si="40"/>
        <v>98626U</v>
      </c>
      <c r="C2629" t="s">
        <v>2879</v>
      </c>
      <c r="D2629" t="s">
        <v>72</v>
      </c>
      <c r="E2629">
        <v>199.31</v>
      </c>
    </row>
    <row r="2630" spans="1:5" x14ac:dyDescent="0.25">
      <c r="A2630">
        <v>98655</v>
      </c>
      <c r="B2630" t="str">
        <f t="shared" si="40"/>
        <v>98655U</v>
      </c>
      <c r="C2630" t="s">
        <v>2880</v>
      </c>
      <c r="D2630" t="s">
        <v>98</v>
      </c>
      <c r="E2630">
        <v>642.27</v>
      </c>
    </row>
    <row r="2631" spans="1:5" x14ac:dyDescent="0.25">
      <c r="A2631">
        <v>98656</v>
      </c>
      <c r="B2631" t="str">
        <f t="shared" si="40"/>
        <v>98656U</v>
      </c>
      <c r="C2631" t="s">
        <v>2881</v>
      </c>
      <c r="D2631" t="s">
        <v>98</v>
      </c>
      <c r="E2631">
        <v>650.91</v>
      </c>
    </row>
    <row r="2632" spans="1:5" x14ac:dyDescent="0.25">
      <c r="A2632">
        <v>98657</v>
      </c>
      <c r="B2632" t="str">
        <f t="shared" ref="B2632:B2695" si="41">A2632&amp;"U"</f>
        <v>98657U</v>
      </c>
      <c r="C2632" t="s">
        <v>2882</v>
      </c>
      <c r="D2632" t="s">
        <v>98</v>
      </c>
      <c r="E2632">
        <v>659.56</v>
      </c>
    </row>
    <row r="2633" spans="1:5" x14ac:dyDescent="0.25">
      <c r="A2633">
        <v>98658</v>
      </c>
      <c r="B2633" t="str">
        <f t="shared" si="41"/>
        <v>98658U</v>
      </c>
      <c r="C2633" t="s">
        <v>2883</v>
      </c>
      <c r="D2633" t="s">
        <v>98</v>
      </c>
      <c r="E2633">
        <v>668.21</v>
      </c>
    </row>
    <row r="2634" spans="1:5" x14ac:dyDescent="0.25">
      <c r="A2634">
        <v>98659</v>
      </c>
      <c r="B2634" t="str">
        <f t="shared" si="41"/>
        <v>98659U</v>
      </c>
      <c r="C2634" t="s">
        <v>2884</v>
      </c>
      <c r="D2634" t="s">
        <v>98</v>
      </c>
      <c r="E2634">
        <v>685.49</v>
      </c>
    </row>
    <row r="2635" spans="1:5" x14ac:dyDescent="0.25">
      <c r="A2635">
        <v>98746</v>
      </c>
      <c r="B2635" t="str">
        <f t="shared" si="41"/>
        <v>98746U</v>
      </c>
      <c r="C2635" t="s">
        <v>2885</v>
      </c>
      <c r="D2635" t="s">
        <v>98</v>
      </c>
      <c r="E2635">
        <v>54.71</v>
      </c>
    </row>
    <row r="2636" spans="1:5" x14ac:dyDescent="0.25">
      <c r="A2636">
        <v>98749</v>
      </c>
      <c r="B2636" t="str">
        <f t="shared" si="41"/>
        <v>98749U</v>
      </c>
      <c r="C2636" t="s">
        <v>2886</v>
      </c>
      <c r="D2636" t="s">
        <v>98</v>
      </c>
      <c r="E2636">
        <v>64.72</v>
      </c>
    </row>
    <row r="2637" spans="1:5" x14ac:dyDescent="0.25">
      <c r="A2637">
        <v>98750</v>
      </c>
      <c r="B2637" t="str">
        <f t="shared" si="41"/>
        <v>98750U</v>
      </c>
      <c r="C2637" t="s">
        <v>2887</v>
      </c>
      <c r="D2637" t="s">
        <v>98</v>
      </c>
      <c r="E2637">
        <v>76.8</v>
      </c>
    </row>
    <row r="2638" spans="1:5" x14ac:dyDescent="0.25">
      <c r="A2638">
        <v>98751</v>
      </c>
      <c r="B2638" t="str">
        <f t="shared" si="41"/>
        <v>98751U</v>
      </c>
      <c r="C2638" t="s">
        <v>2888</v>
      </c>
      <c r="D2638" t="s">
        <v>98</v>
      </c>
      <c r="E2638">
        <v>108.27</v>
      </c>
    </row>
    <row r="2639" spans="1:5" x14ac:dyDescent="0.25">
      <c r="A2639">
        <v>98752</v>
      </c>
      <c r="B2639" t="str">
        <f t="shared" si="41"/>
        <v>98752U</v>
      </c>
      <c r="C2639" t="s">
        <v>2889</v>
      </c>
      <c r="D2639" t="s">
        <v>98</v>
      </c>
      <c r="E2639">
        <v>146.07</v>
      </c>
    </row>
    <row r="2640" spans="1:5" x14ac:dyDescent="0.25">
      <c r="A2640">
        <v>98753</v>
      </c>
      <c r="B2640" t="str">
        <f t="shared" si="41"/>
        <v>98753U</v>
      </c>
      <c r="C2640" t="s">
        <v>2890</v>
      </c>
      <c r="D2640" t="s">
        <v>98</v>
      </c>
      <c r="E2640">
        <v>193</v>
      </c>
    </row>
    <row r="2641" spans="1:5" x14ac:dyDescent="0.25">
      <c r="A2641">
        <v>100763</v>
      </c>
      <c r="B2641" t="str">
        <f t="shared" si="41"/>
        <v>100763U</v>
      </c>
      <c r="C2641" t="s">
        <v>2891</v>
      </c>
      <c r="D2641" t="s">
        <v>95</v>
      </c>
      <c r="E2641">
        <v>17.48</v>
      </c>
    </row>
    <row r="2642" spans="1:5" x14ac:dyDescent="0.25">
      <c r="A2642">
        <v>100764</v>
      </c>
      <c r="B2642" t="str">
        <f t="shared" si="41"/>
        <v>100764U</v>
      </c>
      <c r="C2642" t="s">
        <v>2892</v>
      </c>
      <c r="D2642" t="s">
        <v>95</v>
      </c>
      <c r="E2642">
        <v>17.25</v>
      </c>
    </row>
    <row r="2643" spans="1:5" x14ac:dyDescent="0.25">
      <c r="A2643">
        <v>100765</v>
      </c>
      <c r="B2643" t="str">
        <f t="shared" si="41"/>
        <v>100765U</v>
      </c>
      <c r="C2643" t="s">
        <v>2893</v>
      </c>
      <c r="D2643" t="s">
        <v>95</v>
      </c>
      <c r="E2643">
        <v>16.940000000000001</v>
      </c>
    </row>
    <row r="2644" spans="1:5" x14ac:dyDescent="0.25">
      <c r="A2644">
        <v>100766</v>
      </c>
      <c r="B2644" t="str">
        <f t="shared" si="41"/>
        <v>100766U</v>
      </c>
      <c r="C2644" t="s">
        <v>2894</v>
      </c>
      <c r="D2644" t="s">
        <v>95</v>
      </c>
      <c r="E2644">
        <v>17.100000000000001</v>
      </c>
    </row>
    <row r="2645" spans="1:5" x14ac:dyDescent="0.25">
      <c r="A2645">
        <v>100767</v>
      </c>
      <c r="B2645" t="str">
        <f t="shared" si="41"/>
        <v>100767U</v>
      </c>
      <c r="C2645" t="s">
        <v>2895</v>
      </c>
      <c r="D2645" t="s">
        <v>95</v>
      </c>
      <c r="E2645">
        <v>17.57</v>
      </c>
    </row>
    <row r="2646" spans="1:5" x14ac:dyDescent="0.25">
      <c r="A2646">
        <v>100768</v>
      </c>
      <c r="B2646" t="str">
        <f t="shared" si="41"/>
        <v>100768U</v>
      </c>
      <c r="C2646" t="s">
        <v>2896</v>
      </c>
      <c r="D2646" t="s">
        <v>95</v>
      </c>
      <c r="E2646">
        <v>22.4</v>
      </c>
    </row>
    <row r="2647" spans="1:5" x14ac:dyDescent="0.25">
      <c r="A2647">
        <v>100769</v>
      </c>
      <c r="B2647" t="str">
        <f t="shared" si="41"/>
        <v>100769U</v>
      </c>
      <c r="C2647" t="s">
        <v>2897</v>
      </c>
      <c r="D2647" t="s">
        <v>95</v>
      </c>
      <c r="E2647">
        <v>22.71</v>
      </c>
    </row>
    <row r="2648" spans="1:5" x14ac:dyDescent="0.25">
      <c r="A2648">
        <v>100770</v>
      </c>
      <c r="B2648" t="str">
        <f t="shared" si="41"/>
        <v>100770U</v>
      </c>
      <c r="C2648" t="s">
        <v>2898</v>
      </c>
      <c r="D2648" t="s">
        <v>95</v>
      </c>
      <c r="E2648">
        <v>21.82</v>
      </c>
    </row>
    <row r="2649" spans="1:5" x14ac:dyDescent="0.25">
      <c r="A2649">
        <v>100771</v>
      </c>
      <c r="B2649" t="str">
        <f t="shared" si="41"/>
        <v>100771U</v>
      </c>
      <c r="C2649" t="s">
        <v>2899</v>
      </c>
      <c r="D2649" t="s">
        <v>95</v>
      </c>
      <c r="E2649">
        <v>29.38</v>
      </c>
    </row>
    <row r="2650" spans="1:5" x14ac:dyDescent="0.25">
      <c r="A2650">
        <v>100772</v>
      </c>
      <c r="B2650" t="str">
        <f t="shared" si="41"/>
        <v>100772U</v>
      </c>
      <c r="C2650" t="s">
        <v>2900</v>
      </c>
      <c r="D2650" t="s">
        <v>95</v>
      </c>
      <c r="E2650">
        <v>17.34</v>
      </c>
    </row>
    <row r="2651" spans="1:5" x14ac:dyDescent="0.25">
      <c r="A2651">
        <v>100773</v>
      </c>
      <c r="B2651" t="str">
        <f t="shared" si="41"/>
        <v>100773U</v>
      </c>
      <c r="C2651" t="s">
        <v>2901</v>
      </c>
      <c r="D2651" t="s">
        <v>95</v>
      </c>
      <c r="E2651">
        <v>20.99</v>
      </c>
    </row>
    <row r="2652" spans="1:5" x14ac:dyDescent="0.25">
      <c r="A2652">
        <v>100774</v>
      </c>
      <c r="B2652" t="str">
        <f t="shared" si="41"/>
        <v>100774U</v>
      </c>
      <c r="C2652" t="s">
        <v>2902</v>
      </c>
      <c r="D2652" t="s">
        <v>95</v>
      </c>
      <c r="E2652">
        <v>13.09</v>
      </c>
    </row>
    <row r="2653" spans="1:5" x14ac:dyDescent="0.25">
      <c r="A2653">
        <v>100775</v>
      </c>
      <c r="B2653" t="str">
        <f t="shared" si="41"/>
        <v>100775U</v>
      </c>
      <c r="C2653" t="s">
        <v>2903</v>
      </c>
      <c r="D2653" t="s">
        <v>95</v>
      </c>
      <c r="E2653">
        <v>15.12</v>
      </c>
    </row>
    <row r="2654" spans="1:5" x14ac:dyDescent="0.25">
      <c r="A2654">
        <v>100776</v>
      </c>
      <c r="B2654" t="str">
        <f t="shared" si="41"/>
        <v>100776U</v>
      </c>
      <c r="C2654" t="s">
        <v>2904</v>
      </c>
      <c r="D2654" t="s">
        <v>95</v>
      </c>
      <c r="E2654">
        <v>21.08</v>
      </c>
    </row>
    <row r="2655" spans="1:5" x14ac:dyDescent="0.25">
      <c r="A2655">
        <v>100777</v>
      </c>
      <c r="B2655" t="str">
        <f t="shared" si="41"/>
        <v>100777U</v>
      </c>
      <c r="C2655" t="s">
        <v>2905</v>
      </c>
      <c r="D2655" t="s">
        <v>95</v>
      </c>
      <c r="E2655">
        <v>15.41</v>
      </c>
    </row>
    <row r="2656" spans="1:5" x14ac:dyDescent="0.25">
      <c r="A2656">
        <v>100778</v>
      </c>
      <c r="B2656" t="str">
        <f t="shared" si="41"/>
        <v>100778U</v>
      </c>
      <c r="C2656" t="s">
        <v>2906</v>
      </c>
      <c r="D2656" t="s">
        <v>95</v>
      </c>
      <c r="E2656">
        <v>11.45</v>
      </c>
    </row>
    <row r="2657" spans="1:5" x14ac:dyDescent="0.25">
      <c r="A2657">
        <v>98560</v>
      </c>
      <c r="B2657" t="str">
        <f t="shared" si="41"/>
        <v>98560U</v>
      </c>
      <c r="C2657" t="s">
        <v>2907</v>
      </c>
      <c r="D2657" t="s">
        <v>72</v>
      </c>
      <c r="E2657">
        <v>45.4</v>
      </c>
    </row>
    <row r="2658" spans="1:5" x14ac:dyDescent="0.25">
      <c r="A2658">
        <v>98561</v>
      </c>
      <c r="B2658" t="str">
        <f t="shared" si="41"/>
        <v>98561U</v>
      </c>
      <c r="C2658" t="s">
        <v>2908</v>
      </c>
      <c r="D2658" t="s">
        <v>72</v>
      </c>
      <c r="E2658">
        <v>41.24</v>
      </c>
    </row>
    <row r="2659" spans="1:5" x14ac:dyDescent="0.25">
      <c r="A2659">
        <v>98562</v>
      </c>
      <c r="B2659" t="str">
        <f t="shared" si="41"/>
        <v>98562U</v>
      </c>
      <c r="C2659" t="s">
        <v>2909</v>
      </c>
      <c r="D2659" t="s">
        <v>72</v>
      </c>
      <c r="E2659">
        <v>40.83</v>
      </c>
    </row>
    <row r="2660" spans="1:5" x14ac:dyDescent="0.25">
      <c r="A2660">
        <v>98555</v>
      </c>
      <c r="B2660" t="str">
        <f t="shared" si="41"/>
        <v>98555U</v>
      </c>
      <c r="C2660" t="s">
        <v>2910</v>
      </c>
      <c r="D2660" t="s">
        <v>72</v>
      </c>
      <c r="E2660">
        <v>24.84</v>
      </c>
    </row>
    <row r="2661" spans="1:5" x14ac:dyDescent="0.25">
      <c r="A2661">
        <v>98556</v>
      </c>
      <c r="B2661" t="str">
        <f t="shared" si="41"/>
        <v>98556U</v>
      </c>
      <c r="C2661" t="s">
        <v>2911</v>
      </c>
      <c r="D2661" t="s">
        <v>72</v>
      </c>
      <c r="E2661">
        <v>46.92</v>
      </c>
    </row>
    <row r="2662" spans="1:5" x14ac:dyDescent="0.25">
      <c r="A2662">
        <v>98558</v>
      </c>
      <c r="B2662" t="str">
        <f t="shared" si="41"/>
        <v>98558U</v>
      </c>
      <c r="C2662" t="s">
        <v>2912</v>
      </c>
      <c r="D2662" t="s">
        <v>28</v>
      </c>
      <c r="E2662">
        <v>7.26</v>
      </c>
    </row>
    <row r="2663" spans="1:5" x14ac:dyDescent="0.25">
      <c r="A2663">
        <v>98559</v>
      </c>
      <c r="B2663" t="str">
        <f t="shared" si="41"/>
        <v>98559U</v>
      </c>
      <c r="C2663" t="s">
        <v>2913</v>
      </c>
      <c r="D2663" t="s">
        <v>98</v>
      </c>
      <c r="E2663">
        <v>4.3499999999999996</v>
      </c>
    </row>
    <row r="2664" spans="1:5" x14ac:dyDescent="0.25">
      <c r="A2664">
        <v>98546</v>
      </c>
      <c r="B2664" t="str">
        <f t="shared" si="41"/>
        <v>98546U</v>
      </c>
      <c r="C2664" t="s">
        <v>140</v>
      </c>
      <c r="D2664" t="s">
        <v>72</v>
      </c>
      <c r="E2664">
        <v>97.39</v>
      </c>
    </row>
    <row r="2665" spans="1:5" x14ac:dyDescent="0.25">
      <c r="A2665">
        <v>98547</v>
      </c>
      <c r="B2665" t="str">
        <f t="shared" si="41"/>
        <v>98547U</v>
      </c>
      <c r="C2665" t="s">
        <v>2914</v>
      </c>
      <c r="D2665" t="s">
        <v>72</v>
      </c>
      <c r="E2665">
        <v>184.6</v>
      </c>
    </row>
    <row r="2666" spans="1:5" x14ac:dyDescent="0.25">
      <c r="A2666">
        <v>98553</v>
      </c>
      <c r="B2666" t="str">
        <f t="shared" si="41"/>
        <v>98553U</v>
      </c>
      <c r="C2666" t="s">
        <v>2915</v>
      </c>
      <c r="D2666" t="s">
        <v>72</v>
      </c>
      <c r="E2666">
        <v>131.93</v>
      </c>
    </row>
    <row r="2667" spans="1:5" x14ac:dyDescent="0.25">
      <c r="A2667">
        <v>98554</v>
      </c>
      <c r="B2667" t="str">
        <f t="shared" si="41"/>
        <v>98554U</v>
      </c>
      <c r="C2667" t="s">
        <v>2916</v>
      </c>
      <c r="D2667" t="s">
        <v>72</v>
      </c>
      <c r="E2667">
        <v>43.26</v>
      </c>
    </row>
    <row r="2668" spans="1:5" x14ac:dyDescent="0.25">
      <c r="A2668">
        <v>98557</v>
      </c>
      <c r="B2668" t="str">
        <f t="shared" si="41"/>
        <v>98557U</v>
      </c>
      <c r="C2668" t="s">
        <v>2917</v>
      </c>
      <c r="D2668" t="s">
        <v>72</v>
      </c>
      <c r="E2668">
        <v>36.369999999999997</v>
      </c>
    </row>
    <row r="2669" spans="1:5" x14ac:dyDescent="0.25">
      <c r="A2669">
        <v>98563</v>
      </c>
      <c r="B2669" t="str">
        <f t="shared" si="41"/>
        <v>98563U</v>
      </c>
      <c r="C2669" t="s">
        <v>2918</v>
      </c>
      <c r="D2669" t="s">
        <v>72</v>
      </c>
      <c r="E2669">
        <v>32.5</v>
      </c>
    </row>
    <row r="2670" spans="1:5" x14ac:dyDescent="0.25">
      <c r="A2670">
        <v>98564</v>
      </c>
      <c r="B2670" t="str">
        <f t="shared" si="41"/>
        <v>98564U</v>
      </c>
      <c r="C2670" t="s">
        <v>2919</v>
      </c>
      <c r="D2670" t="s">
        <v>72</v>
      </c>
      <c r="E2670">
        <v>45.97</v>
      </c>
    </row>
    <row r="2671" spans="1:5" x14ac:dyDescent="0.25">
      <c r="A2671">
        <v>98565</v>
      </c>
      <c r="B2671" t="str">
        <f t="shared" si="41"/>
        <v>98565U</v>
      </c>
      <c r="C2671" t="s">
        <v>2920</v>
      </c>
      <c r="D2671" t="s">
        <v>72</v>
      </c>
      <c r="E2671">
        <v>46.58</v>
      </c>
    </row>
    <row r="2672" spans="1:5" x14ac:dyDescent="0.25">
      <c r="A2672">
        <v>98566</v>
      </c>
      <c r="B2672" t="str">
        <f t="shared" si="41"/>
        <v>98566U</v>
      </c>
      <c r="C2672" t="s">
        <v>2921</v>
      </c>
      <c r="D2672" t="s">
        <v>72</v>
      </c>
      <c r="E2672">
        <v>60.05</v>
      </c>
    </row>
    <row r="2673" spans="1:5" x14ac:dyDescent="0.25">
      <c r="A2673">
        <v>98567</v>
      </c>
      <c r="B2673" t="str">
        <f t="shared" si="41"/>
        <v>98567U</v>
      </c>
      <c r="C2673" t="s">
        <v>2922</v>
      </c>
      <c r="D2673" t="s">
        <v>72</v>
      </c>
      <c r="E2673">
        <v>59.92</v>
      </c>
    </row>
    <row r="2674" spans="1:5" x14ac:dyDescent="0.25">
      <c r="A2674">
        <v>98568</v>
      </c>
      <c r="B2674" t="str">
        <f t="shared" si="41"/>
        <v>98568U</v>
      </c>
      <c r="C2674" t="s">
        <v>2923</v>
      </c>
      <c r="D2674" t="s">
        <v>72</v>
      </c>
      <c r="E2674">
        <v>73.37</v>
      </c>
    </row>
    <row r="2675" spans="1:5" x14ac:dyDescent="0.25">
      <c r="A2675">
        <v>98569</v>
      </c>
      <c r="B2675" t="str">
        <f t="shared" si="41"/>
        <v>98569U</v>
      </c>
      <c r="C2675" t="s">
        <v>2924</v>
      </c>
      <c r="D2675" t="s">
        <v>72</v>
      </c>
      <c r="E2675">
        <v>73.98</v>
      </c>
    </row>
    <row r="2676" spans="1:5" x14ac:dyDescent="0.25">
      <c r="A2676">
        <v>98570</v>
      </c>
      <c r="B2676" t="str">
        <f t="shared" si="41"/>
        <v>98570U</v>
      </c>
      <c r="C2676" t="s">
        <v>141</v>
      </c>
      <c r="D2676" t="s">
        <v>72</v>
      </c>
      <c r="E2676">
        <v>87.47</v>
      </c>
    </row>
    <row r="2677" spans="1:5" x14ac:dyDescent="0.25">
      <c r="A2677">
        <v>98571</v>
      </c>
      <c r="B2677" t="str">
        <f t="shared" si="41"/>
        <v>98571U</v>
      </c>
      <c r="C2677" t="s">
        <v>2925</v>
      </c>
      <c r="D2677" t="s">
        <v>72</v>
      </c>
      <c r="E2677">
        <v>43.7</v>
      </c>
    </row>
    <row r="2678" spans="1:5" x14ac:dyDescent="0.25">
      <c r="A2678">
        <v>98572</v>
      </c>
      <c r="B2678" t="str">
        <f t="shared" si="41"/>
        <v>98572U</v>
      </c>
      <c r="C2678" t="s">
        <v>2926</v>
      </c>
      <c r="D2678" t="s">
        <v>72</v>
      </c>
      <c r="E2678">
        <v>53.77</v>
      </c>
    </row>
    <row r="2679" spans="1:5" x14ac:dyDescent="0.25">
      <c r="A2679">
        <v>98573</v>
      </c>
      <c r="B2679" t="str">
        <f t="shared" si="41"/>
        <v>98573U</v>
      </c>
      <c r="C2679" t="s">
        <v>2927</v>
      </c>
      <c r="D2679" t="s">
        <v>72</v>
      </c>
      <c r="E2679">
        <v>66.89</v>
      </c>
    </row>
    <row r="2680" spans="1:5" x14ac:dyDescent="0.25">
      <c r="A2680">
        <v>91831</v>
      </c>
      <c r="B2680" t="str">
        <f t="shared" si="41"/>
        <v>91831U</v>
      </c>
      <c r="C2680" t="s">
        <v>2928</v>
      </c>
      <c r="D2680" t="s">
        <v>98</v>
      </c>
      <c r="E2680">
        <v>7.02</v>
      </c>
    </row>
    <row r="2681" spans="1:5" x14ac:dyDescent="0.25">
      <c r="A2681">
        <v>91833</v>
      </c>
      <c r="B2681" t="str">
        <f t="shared" si="41"/>
        <v>91833U</v>
      </c>
      <c r="C2681" t="s">
        <v>2929</v>
      </c>
      <c r="D2681" t="s">
        <v>98</v>
      </c>
      <c r="E2681">
        <v>7.49</v>
      </c>
    </row>
    <row r="2682" spans="1:5" x14ac:dyDescent="0.25">
      <c r="A2682">
        <v>91834</v>
      </c>
      <c r="B2682" t="str">
        <f t="shared" si="41"/>
        <v>91834U</v>
      </c>
      <c r="C2682" t="s">
        <v>125</v>
      </c>
      <c r="D2682" t="s">
        <v>98</v>
      </c>
      <c r="E2682">
        <v>7.81</v>
      </c>
    </row>
    <row r="2683" spans="1:5" x14ac:dyDescent="0.25">
      <c r="A2683">
        <v>91835</v>
      </c>
      <c r="B2683" t="str">
        <f t="shared" si="41"/>
        <v>91835U</v>
      </c>
      <c r="C2683" t="s">
        <v>2930</v>
      </c>
      <c r="D2683" t="s">
        <v>98</v>
      </c>
      <c r="E2683">
        <v>9.01</v>
      </c>
    </row>
    <row r="2684" spans="1:5" x14ac:dyDescent="0.25">
      <c r="A2684">
        <v>91836</v>
      </c>
      <c r="B2684" t="str">
        <f t="shared" si="41"/>
        <v>91836U</v>
      </c>
      <c r="C2684" t="s">
        <v>126</v>
      </c>
      <c r="D2684" t="s">
        <v>98</v>
      </c>
      <c r="E2684">
        <v>10.26</v>
      </c>
    </row>
    <row r="2685" spans="1:5" x14ac:dyDescent="0.25">
      <c r="A2685">
        <v>91837</v>
      </c>
      <c r="B2685" t="str">
        <f t="shared" si="41"/>
        <v>91837U</v>
      </c>
      <c r="C2685" t="s">
        <v>2931</v>
      </c>
      <c r="D2685" t="s">
        <v>98</v>
      </c>
      <c r="E2685">
        <v>13.04</v>
      </c>
    </row>
    <row r="2686" spans="1:5" x14ac:dyDescent="0.25">
      <c r="A2686">
        <v>91839</v>
      </c>
      <c r="B2686" t="str">
        <f t="shared" si="41"/>
        <v>91839U</v>
      </c>
      <c r="C2686" t="s">
        <v>2932</v>
      </c>
      <c r="D2686" t="s">
        <v>98</v>
      </c>
      <c r="E2686">
        <v>9.14</v>
      </c>
    </row>
    <row r="2687" spans="1:5" x14ac:dyDescent="0.25">
      <c r="A2687">
        <v>91840</v>
      </c>
      <c r="B2687" t="str">
        <f t="shared" si="41"/>
        <v>91840U</v>
      </c>
      <c r="C2687" t="s">
        <v>2933</v>
      </c>
      <c r="D2687" t="s">
        <v>98</v>
      </c>
      <c r="E2687">
        <v>11.53</v>
      </c>
    </row>
    <row r="2688" spans="1:5" x14ac:dyDescent="0.25">
      <c r="A2688">
        <v>91841</v>
      </c>
      <c r="B2688" t="str">
        <f t="shared" si="41"/>
        <v>91841U</v>
      </c>
      <c r="C2688" t="s">
        <v>2934</v>
      </c>
      <c r="D2688" t="s">
        <v>98</v>
      </c>
      <c r="E2688">
        <v>10.88</v>
      </c>
    </row>
    <row r="2689" spans="1:5" x14ac:dyDescent="0.25">
      <c r="A2689">
        <v>91842</v>
      </c>
      <c r="B2689" t="str">
        <f t="shared" si="41"/>
        <v>91842U</v>
      </c>
      <c r="C2689" t="s">
        <v>2935</v>
      </c>
      <c r="D2689" t="s">
        <v>98</v>
      </c>
      <c r="E2689">
        <v>5.0999999999999996</v>
      </c>
    </row>
    <row r="2690" spans="1:5" x14ac:dyDescent="0.25">
      <c r="A2690">
        <v>91843</v>
      </c>
      <c r="B2690" t="str">
        <f t="shared" si="41"/>
        <v>91843U</v>
      </c>
      <c r="C2690" t="s">
        <v>2936</v>
      </c>
      <c r="D2690" t="s">
        <v>98</v>
      </c>
      <c r="E2690">
        <v>5.57</v>
      </c>
    </row>
    <row r="2691" spans="1:5" x14ac:dyDescent="0.25">
      <c r="A2691">
        <v>91844</v>
      </c>
      <c r="B2691" t="str">
        <f t="shared" si="41"/>
        <v>91844U</v>
      </c>
      <c r="C2691" t="s">
        <v>2937</v>
      </c>
      <c r="D2691" t="s">
        <v>98</v>
      </c>
      <c r="E2691">
        <v>5.89</v>
      </c>
    </row>
    <row r="2692" spans="1:5" x14ac:dyDescent="0.25">
      <c r="A2692">
        <v>91845</v>
      </c>
      <c r="B2692" t="str">
        <f t="shared" si="41"/>
        <v>91845U</v>
      </c>
      <c r="C2692" t="s">
        <v>2938</v>
      </c>
      <c r="D2692" t="s">
        <v>98</v>
      </c>
      <c r="E2692">
        <v>7.09</v>
      </c>
    </row>
    <row r="2693" spans="1:5" x14ac:dyDescent="0.25">
      <c r="A2693">
        <v>91846</v>
      </c>
      <c r="B2693" t="str">
        <f t="shared" si="41"/>
        <v>91846U</v>
      </c>
      <c r="C2693" t="s">
        <v>2939</v>
      </c>
      <c r="D2693" t="s">
        <v>98</v>
      </c>
      <c r="E2693">
        <v>8.36</v>
      </c>
    </row>
    <row r="2694" spans="1:5" x14ac:dyDescent="0.25">
      <c r="A2694">
        <v>91847</v>
      </c>
      <c r="B2694" t="str">
        <f t="shared" si="41"/>
        <v>91847U</v>
      </c>
      <c r="C2694" t="s">
        <v>2940</v>
      </c>
      <c r="D2694" t="s">
        <v>98</v>
      </c>
      <c r="E2694">
        <v>11.14</v>
      </c>
    </row>
    <row r="2695" spans="1:5" x14ac:dyDescent="0.25">
      <c r="A2695">
        <v>91849</v>
      </c>
      <c r="B2695" t="str">
        <f t="shared" si="41"/>
        <v>91849U</v>
      </c>
      <c r="C2695" t="s">
        <v>2941</v>
      </c>
      <c r="D2695" t="s">
        <v>98</v>
      </c>
      <c r="E2695">
        <v>7.24</v>
      </c>
    </row>
    <row r="2696" spans="1:5" x14ac:dyDescent="0.25">
      <c r="A2696">
        <v>91850</v>
      </c>
      <c r="B2696" t="str">
        <f t="shared" ref="B2696:B2759" si="42">A2696&amp;"U"</f>
        <v>91850U</v>
      </c>
      <c r="C2696" t="s">
        <v>2942</v>
      </c>
      <c r="D2696" t="s">
        <v>98</v>
      </c>
      <c r="E2696">
        <v>9.67</v>
      </c>
    </row>
    <row r="2697" spans="1:5" x14ac:dyDescent="0.25">
      <c r="A2697">
        <v>91851</v>
      </c>
      <c r="B2697" t="str">
        <f t="shared" si="42"/>
        <v>91851U</v>
      </c>
      <c r="C2697" t="s">
        <v>2943</v>
      </c>
      <c r="D2697" t="s">
        <v>98</v>
      </c>
      <c r="E2697">
        <v>9.02</v>
      </c>
    </row>
    <row r="2698" spans="1:5" x14ac:dyDescent="0.25">
      <c r="A2698">
        <v>91852</v>
      </c>
      <c r="B2698" t="str">
        <f t="shared" si="42"/>
        <v>91852U</v>
      </c>
      <c r="C2698" t="s">
        <v>2944</v>
      </c>
      <c r="D2698" t="s">
        <v>98</v>
      </c>
      <c r="E2698">
        <v>7.25</v>
      </c>
    </row>
    <row r="2699" spans="1:5" x14ac:dyDescent="0.25">
      <c r="A2699">
        <v>91853</v>
      </c>
      <c r="B2699" t="str">
        <f t="shared" si="42"/>
        <v>91853U</v>
      </c>
      <c r="C2699" t="s">
        <v>2945</v>
      </c>
      <c r="D2699" t="s">
        <v>98</v>
      </c>
      <c r="E2699">
        <v>7.68</v>
      </c>
    </row>
    <row r="2700" spans="1:5" x14ac:dyDescent="0.25">
      <c r="A2700">
        <v>91854</v>
      </c>
      <c r="B2700" t="str">
        <f t="shared" si="42"/>
        <v>91854U</v>
      </c>
      <c r="C2700" t="s">
        <v>2946</v>
      </c>
      <c r="D2700" t="s">
        <v>98</v>
      </c>
      <c r="E2700">
        <v>8.0399999999999991</v>
      </c>
    </row>
    <row r="2701" spans="1:5" x14ac:dyDescent="0.25">
      <c r="A2701">
        <v>91855</v>
      </c>
      <c r="B2701" t="str">
        <f t="shared" si="42"/>
        <v>91855U</v>
      </c>
      <c r="C2701" t="s">
        <v>2947</v>
      </c>
      <c r="D2701" t="s">
        <v>98</v>
      </c>
      <c r="E2701">
        <v>9.15</v>
      </c>
    </row>
    <row r="2702" spans="1:5" x14ac:dyDescent="0.25">
      <c r="A2702">
        <v>91856</v>
      </c>
      <c r="B2702" t="str">
        <f t="shared" si="42"/>
        <v>91856U</v>
      </c>
      <c r="C2702" t="s">
        <v>2948</v>
      </c>
      <c r="D2702" t="s">
        <v>98</v>
      </c>
      <c r="E2702">
        <v>10.37</v>
      </c>
    </row>
    <row r="2703" spans="1:5" x14ac:dyDescent="0.25">
      <c r="A2703">
        <v>91857</v>
      </c>
      <c r="B2703" t="str">
        <f t="shared" si="42"/>
        <v>91857U</v>
      </c>
      <c r="C2703" t="s">
        <v>2949</v>
      </c>
      <c r="D2703" t="s">
        <v>98</v>
      </c>
      <c r="E2703">
        <v>12.94</v>
      </c>
    </row>
    <row r="2704" spans="1:5" x14ac:dyDescent="0.25">
      <c r="A2704">
        <v>91859</v>
      </c>
      <c r="B2704" t="str">
        <f t="shared" si="42"/>
        <v>91859U</v>
      </c>
      <c r="C2704" t="s">
        <v>2950</v>
      </c>
      <c r="D2704" t="s">
        <v>98</v>
      </c>
      <c r="E2704">
        <v>9.33</v>
      </c>
    </row>
    <row r="2705" spans="1:5" x14ac:dyDescent="0.25">
      <c r="A2705">
        <v>91860</v>
      </c>
      <c r="B2705" t="str">
        <f t="shared" si="42"/>
        <v>91860U</v>
      </c>
      <c r="C2705" t="s">
        <v>2951</v>
      </c>
      <c r="D2705" t="s">
        <v>98</v>
      </c>
      <c r="E2705">
        <v>11.64</v>
      </c>
    </row>
    <row r="2706" spans="1:5" x14ac:dyDescent="0.25">
      <c r="A2706">
        <v>91861</v>
      </c>
      <c r="B2706" t="str">
        <f t="shared" si="42"/>
        <v>91861U</v>
      </c>
      <c r="C2706" t="s">
        <v>2952</v>
      </c>
      <c r="D2706" t="s">
        <v>98</v>
      </c>
      <c r="E2706">
        <v>11.04</v>
      </c>
    </row>
    <row r="2707" spans="1:5" x14ac:dyDescent="0.25">
      <c r="A2707">
        <v>91862</v>
      </c>
      <c r="B2707" t="str">
        <f t="shared" si="42"/>
        <v>91862U</v>
      </c>
      <c r="C2707" t="s">
        <v>2953</v>
      </c>
      <c r="D2707" t="s">
        <v>98</v>
      </c>
      <c r="E2707">
        <v>8.5500000000000007</v>
      </c>
    </row>
    <row r="2708" spans="1:5" x14ac:dyDescent="0.25">
      <c r="A2708">
        <v>91863</v>
      </c>
      <c r="B2708" t="str">
        <f t="shared" si="42"/>
        <v>91863U</v>
      </c>
      <c r="C2708" t="s">
        <v>2954</v>
      </c>
      <c r="D2708" t="s">
        <v>98</v>
      </c>
      <c r="E2708">
        <v>10.039999999999999</v>
      </c>
    </row>
    <row r="2709" spans="1:5" x14ac:dyDescent="0.25">
      <c r="A2709">
        <v>91864</v>
      </c>
      <c r="B2709" t="str">
        <f t="shared" si="42"/>
        <v>91864U</v>
      </c>
      <c r="C2709" t="s">
        <v>2955</v>
      </c>
      <c r="D2709" t="s">
        <v>98</v>
      </c>
      <c r="E2709">
        <v>13.29</v>
      </c>
    </row>
    <row r="2710" spans="1:5" x14ac:dyDescent="0.25">
      <c r="A2710">
        <v>91865</v>
      </c>
      <c r="B2710" t="str">
        <f t="shared" si="42"/>
        <v>91865U</v>
      </c>
      <c r="C2710" t="s">
        <v>2956</v>
      </c>
      <c r="D2710" t="s">
        <v>98</v>
      </c>
      <c r="E2710">
        <v>16.52</v>
      </c>
    </row>
    <row r="2711" spans="1:5" x14ac:dyDescent="0.25">
      <c r="A2711">
        <v>91866</v>
      </c>
      <c r="B2711" t="str">
        <f t="shared" si="42"/>
        <v>91866U</v>
      </c>
      <c r="C2711" t="s">
        <v>2957</v>
      </c>
      <c r="D2711" t="s">
        <v>98</v>
      </c>
      <c r="E2711">
        <v>6.76</v>
      </c>
    </row>
    <row r="2712" spans="1:5" x14ac:dyDescent="0.25">
      <c r="A2712">
        <v>91867</v>
      </c>
      <c r="B2712" t="str">
        <f t="shared" si="42"/>
        <v>91867U</v>
      </c>
      <c r="C2712" t="s">
        <v>2958</v>
      </c>
      <c r="D2712" t="s">
        <v>98</v>
      </c>
      <c r="E2712">
        <v>8.24</v>
      </c>
    </row>
    <row r="2713" spans="1:5" x14ac:dyDescent="0.25">
      <c r="A2713">
        <v>91868</v>
      </c>
      <c r="B2713" t="str">
        <f t="shared" si="42"/>
        <v>91868U</v>
      </c>
      <c r="C2713" t="s">
        <v>2959</v>
      </c>
      <c r="D2713" t="s">
        <v>98</v>
      </c>
      <c r="E2713">
        <v>11.51</v>
      </c>
    </row>
    <row r="2714" spans="1:5" x14ac:dyDescent="0.25">
      <c r="A2714">
        <v>91869</v>
      </c>
      <c r="B2714" t="str">
        <f t="shared" si="42"/>
        <v>91869U</v>
      </c>
      <c r="C2714" t="s">
        <v>2960</v>
      </c>
      <c r="D2714" t="s">
        <v>98</v>
      </c>
      <c r="E2714">
        <v>14.75</v>
      </c>
    </row>
    <row r="2715" spans="1:5" x14ac:dyDescent="0.25">
      <c r="A2715">
        <v>91870</v>
      </c>
      <c r="B2715" t="str">
        <f t="shared" si="42"/>
        <v>91870U</v>
      </c>
      <c r="C2715" t="s">
        <v>2961</v>
      </c>
      <c r="D2715" t="s">
        <v>98</v>
      </c>
      <c r="E2715">
        <v>9.49</v>
      </c>
    </row>
    <row r="2716" spans="1:5" x14ac:dyDescent="0.25">
      <c r="A2716">
        <v>91871</v>
      </c>
      <c r="B2716" t="str">
        <f t="shared" si="42"/>
        <v>91871U</v>
      </c>
      <c r="C2716" t="s">
        <v>2962</v>
      </c>
      <c r="D2716" t="s">
        <v>98</v>
      </c>
      <c r="E2716">
        <v>11.01</v>
      </c>
    </row>
    <row r="2717" spans="1:5" x14ac:dyDescent="0.25">
      <c r="A2717">
        <v>91872</v>
      </c>
      <c r="B2717" t="str">
        <f t="shared" si="42"/>
        <v>91872U</v>
      </c>
      <c r="C2717" t="s">
        <v>2963</v>
      </c>
      <c r="D2717" t="s">
        <v>98</v>
      </c>
      <c r="E2717">
        <v>14.27</v>
      </c>
    </row>
    <row r="2718" spans="1:5" x14ac:dyDescent="0.25">
      <c r="A2718">
        <v>91873</v>
      </c>
      <c r="B2718" t="str">
        <f t="shared" si="42"/>
        <v>91873U</v>
      </c>
      <c r="C2718" t="s">
        <v>2964</v>
      </c>
      <c r="D2718" t="s">
        <v>98</v>
      </c>
      <c r="E2718">
        <v>17.45</v>
      </c>
    </row>
    <row r="2719" spans="1:5" x14ac:dyDescent="0.25">
      <c r="A2719">
        <v>93008</v>
      </c>
      <c r="B2719" t="str">
        <f t="shared" si="42"/>
        <v>93008U</v>
      </c>
      <c r="C2719" t="s">
        <v>2965</v>
      </c>
      <c r="D2719" t="s">
        <v>98</v>
      </c>
      <c r="E2719">
        <v>14.54</v>
      </c>
    </row>
    <row r="2720" spans="1:5" x14ac:dyDescent="0.25">
      <c r="A2720">
        <v>93009</v>
      </c>
      <c r="B2720" t="str">
        <f t="shared" si="42"/>
        <v>93009U</v>
      </c>
      <c r="C2720" t="s">
        <v>2966</v>
      </c>
      <c r="D2720" t="s">
        <v>98</v>
      </c>
      <c r="E2720">
        <v>21.53</v>
      </c>
    </row>
    <row r="2721" spans="1:5" x14ac:dyDescent="0.25">
      <c r="A2721">
        <v>93010</v>
      </c>
      <c r="B2721" t="str">
        <f t="shared" si="42"/>
        <v>93010U</v>
      </c>
      <c r="C2721" t="s">
        <v>2967</v>
      </c>
      <c r="D2721" t="s">
        <v>98</v>
      </c>
      <c r="E2721">
        <v>30.02</v>
      </c>
    </row>
    <row r="2722" spans="1:5" x14ac:dyDescent="0.25">
      <c r="A2722">
        <v>93011</v>
      </c>
      <c r="B2722" t="str">
        <f t="shared" si="42"/>
        <v>93011U</v>
      </c>
      <c r="C2722" t="s">
        <v>2968</v>
      </c>
      <c r="D2722" t="s">
        <v>98</v>
      </c>
      <c r="E2722">
        <v>36.729999999999997</v>
      </c>
    </row>
    <row r="2723" spans="1:5" x14ac:dyDescent="0.25">
      <c r="A2723">
        <v>93012</v>
      </c>
      <c r="B2723" t="str">
        <f t="shared" si="42"/>
        <v>93012U</v>
      </c>
      <c r="C2723" t="s">
        <v>2969</v>
      </c>
      <c r="D2723" t="s">
        <v>98</v>
      </c>
      <c r="E2723">
        <v>55.55</v>
      </c>
    </row>
    <row r="2724" spans="1:5" x14ac:dyDescent="0.25">
      <c r="A2724">
        <v>95726</v>
      </c>
      <c r="B2724" t="str">
        <f t="shared" si="42"/>
        <v>95726U</v>
      </c>
      <c r="C2724" t="s">
        <v>12116</v>
      </c>
      <c r="D2724" t="s">
        <v>98</v>
      </c>
      <c r="E2724">
        <v>5.84</v>
      </c>
    </row>
    <row r="2725" spans="1:5" x14ac:dyDescent="0.25">
      <c r="A2725">
        <v>95727</v>
      </c>
      <c r="B2725" t="str">
        <f t="shared" si="42"/>
        <v>95727U</v>
      </c>
      <c r="C2725" t="s">
        <v>12117</v>
      </c>
      <c r="D2725" t="s">
        <v>98</v>
      </c>
      <c r="E2725">
        <v>6.69</v>
      </c>
    </row>
    <row r="2726" spans="1:5" x14ac:dyDescent="0.25">
      <c r="A2726">
        <v>95728</v>
      </c>
      <c r="B2726" t="str">
        <f t="shared" si="42"/>
        <v>95728U</v>
      </c>
      <c r="C2726" t="s">
        <v>12118</v>
      </c>
      <c r="D2726" t="s">
        <v>98</v>
      </c>
      <c r="E2726">
        <v>8.4700000000000006</v>
      </c>
    </row>
    <row r="2727" spans="1:5" x14ac:dyDescent="0.25">
      <c r="A2727">
        <v>95729</v>
      </c>
      <c r="B2727" t="str">
        <f t="shared" si="42"/>
        <v>95729U</v>
      </c>
      <c r="C2727" t="s">
        <v>12119</v>
      </c>
      <c r="D2727" t="s">
        <v>98</v>
      </c>
      <c r="E2727">
        <v>7.62</v>
      </c>
    </row>
    <row r="2728" spans="1:5" x14ac:dyDescent="0.25">
      <c r="A2728">
        <v>95730</v>
      </c>
      <c r="B2728" t="str">
        <f t="shared" si="42"/>
        <v>95730U</v>
      </c>
      <c r="C2728" t="s">
        <v>12120</v>
      </c>
      <c r="D2728" t="s">
        <v>98</v>
      </c>
      <c r="E2728">
        <v>8.4600000000000009</v>
      </c>
    </row>
    <row r="2729" spans="1:5" x14ac:dyDescent="0.25">
      <c r="A2729">
        <v>95731</v>
      </c>
      <c r="B2729" t="str">
        <f t="shared" si="42"/>
        <v>95731U</v>
      </c>
      <c r="C2729" t="s">
        <v>12121</v>
      </c>
      <c r="D2729" t="s">
        <v>98</v>
      </c>
      <c r="E2729">
        <v>10.24</v>
      </c>
    </row>
    <row r="2730" spans="1:5" x14ac:dyDescent="0.25">
      <c r="A2730">
        <v>97667</v>
      </c>
      <c r="B2730" t="str">
        <f t="shared" si="42"/>
        <v>97667U</v>
      </c>
      <c r="C2730" t="s">
        <v>2970</v>
      </c>
      <c r="D2730" t="s">
        <v>98</v>
      </c>
      <c r="E2730">
        <v>7.59</v>
      </c>
    </row>
    <row r="2731" spans="1:5" x14ac:dyDescent="0.25">
      <c r="A2731">
        <v>97668</v>
      </c>
      <c r="B2731" t="str">
        <f t="shared" si="42"/>
        <v>97668U</v>
      </c>
      <c r="C2731" t="s">
        <v>2971</v>
      </c>
      <c r="D2731" t="s">
        <v>98</v>
      </c>
      <c r="E2731">
        <v>10.83</v>
      </c>
    </row>
    <row r="2732" spans="1:5" x14ac:dyDescent="0.25">
      <c r="A2732">
        <v>97669</v>
      </c>
      <c r="B2732" t="str">
        <f t="shared" si="42"/>
        <v>97669U</v>
      </c>
      <c r="C2732" t="s">
        <v>2972</v>
      </c>
      <c r="D2732" t="s">
        <v>98</v>
      </c>
      <c r="E2732">
        <v>15.95</v>
      </c>
    </row>
    <row r="2733" spans="1:5" x14ac:dyDescent="0.25">
      <c r="A2733">
        <v>97670</v>
      </c>
      <c r="B2733" t="str">
        <f t="shared" si="42"/>
        <v>97670U</v>
      </c>
      <c r="C2733" t="s">
        <v>2973</v>
      </c>
      <c r="D2733" t="s">
        <v>98</v>
      </c>
      <c r="E2733">
        <v>20.65</v>
      </c>
    </row>
    <row r="2734" spans="1:5" x14ac:dyDescent="0.25">
      <c r="A2734">
        <v>91874</v>
      </c>
      <c r="B2734" t="str">
        <f t="shared" si="42"/>
        <v>91874U</v>
      </c>
      <c r="C2734" t="s">
        <v>2974</v>
      </c>
      <c r="D2734" t="s">
        <v>28</v>
      </c>
      <c r="E2734">
        <v>3.94</v>
      </c>
    </row>
    <row r="2735" spans="1:5" x14ac:dyDescent="0.25">
      <c r="A2735">
        <v>91875</v>
      </c>
      <c r="B2735" t="str">
        <f t="shared" si="42"/>
        <v>91875U</v>
      </c>
      <c r="C2735" t="s">
        <v>2975</v>
      </c>
      <c r="D2735" t="s">
        <v>28</v>
      </c>
      <c r="E2735">
        <v>5.19</v>
      </c>
    </row>
    <row r="2736" spans="1:5" x14ac:dyDescent="0.25">
      <c r="A2736">
        <v>91876</v>
      </c>
      <c r="B2736" t="str">
        <f t="shared" si="42"/>
        <v>91876U</v>
      </c>
      <c r="C2736" t="s">
        <v>2976</v>
      </c>
      <c r="D2736" t="s">
        <v>28</v>
      </c>
      <c r="E2736">
        <v>6.82</v>
      </c>
    </row>
    <row r="2737" spans="1:5" x14ac:dyDescent="0.25">
      <c r="A2737">
        <v>91877</v>
      </c>
      <c r="B2737" t="str">
        <f t="shared" si="42"/>
        <v>91877U</v>
      </c>
      <c r="C2737" t="s">
        <v>2977</v>
      </c>
      <c r="D2737" t="s">
        <v>28</v>
      </c>
      <c r="E2737">
        <v>8.94</v>
      </c>
    </row>
    <row r="2738" spans="1:5" x14ac:dyDescent="0.25">
      <c r="A2738">
        <v>91878</v>
      </c>
      <c r="B2738" t="str">
        <f t="shared" si="42"/>
        <v>91878U</v>
      </c>
      <c r="C2738" t="s">
        <v>2978</v>
      </c>
      <c r="D2738" t="s">
        <v>28</v>
      </c>
      <c r="E2738">
        <v>5.15</v>
      </c>
    </row>
    <row r="2739" spans="1:5" x14ac:dyDescent="0.25">
      <c r="A2739">
        <v>91879</v>
      </c>
      <c r="B2739" t="str">
        <f t="shared" si="42"/>
        <v>91879U</v>
      </c>
      <c r="C2739" t="s">
        <v>2979</v>
      </c>
      <c r="D2739" t="s">
        <v>28</v>
      </c>
      <c r="E2739">
        <v>6.34</v>
      </c>
    </row>
    <row r="2740" spans="1:5" x14ac:dyDescent="0.25">
      <c r="A2740">
        <v>91880</v>
      </c>
      <c r="B2740" t="str">
        <f t="shared" si="42"/>
        <v>91880U</v>
      </c>
      <c r="C2740" t="s">
        <v>2980</v>
      </c>
      <c r="D2740" t="s">
        <v>28</v>
      </c>
      <c r="E2740">
        <v>8.01</v>
      </c>
    </row>
    <row r="2741" spans="1:5" x14ac:dyDescent="0.25">
      <c r="A2741">
        <v>91881</v>
      </c>
      <c r="B2741" t="str">
        <f t="shared" si="42"/>
        <v>91881U</v>
      </c>
      <c r="C2741" t="s">
        <v>2981</v>
      </c>
      <c r="D2741" t="s">
        <v>28</v>
      </c>
      <c r="E2741">
        <v>10.14</v>
      </c>
    </row>
    <row r="2742" spans="1:5" x14ac:dyDescent="0.25">
      <c r="A2742">
        <v>91882</v>
      </c>
      <c r="B2742" t="str">
        <f t="shared" si="42"/>
        <v>91882U</v>
      </c>
      <c r="C2742" t="s">
        <v>2982</v>
      </c>
      <c r="D2742" t="s">
        <v>28</v>
      </c>
      <c r="E2742">
        <v>6.42</v>
      </c>
    </row>
    <row r="2743" spans="1:5" x14ac:dyDescent="0.25">
      <c r="A2743">
        <v>91884</v>
      </c>
      <c r="B2743" t="str">
        <f t="shared" si="42"/>
        <v>91884U</v>
      </c>
      <c r="C2743" t="s">
        <v>2983</v>
      </c>
      <c r="D2743" t="s">
        <v>28</v>
      </c>
      <c r="E2743">
        <v>7.34</v>
      </c>
    </row>
    <row r="2744" spans="1:5" x14ac:dyDescent="0.25">
      <c r="A2744">
        <v>91885</v>
      </c>
      <c r="B2744" t="str">
        <f t="shared" si="42"/>
        <v>91885U</v>
      </c>
      <c r="C2744" t="s">
        <v>2984</v>
      </c>
      <c r="D2744" t="s">
        <v>28</v>
      </c>
      <c r="E2744">
        <v>8.59</v>
      </c>
    </row>
    <row r="2745" spans="1:5" x14ac:dyDescent="0.25">
      <c r="A2745">
        <v>91886</v>
      </c>
      <c r="B2745" t="str">
        <f t="shared" si="42"/>
        <v>91886U</v>
      </c>
      <c r="C2745" t="s">
        <v>2985</v>
      </c>
      <c r="D2745" t="s">
        <v>28</v>
      </c>
      <c r="E2745">
        <v>10.26</v>
      </c>
    </row>
    <row r="2746" spans="1:5" x14ac:dyDescent="0.25">
      <c r="A2746">
        <v>91887</v>
      </c>
      <c r="B2746" t="str">
        <f t="shared" si="42"/>
        <v>91887U</v>
      </c>
      <c r="C2746" t="s">
        <v>2986</v>
      </c>
      <c r="D2746" t="s">
        <v>28</v>
      </c>
      <c r="E2746">
        <v>6.94</v>
      </c>
    </row>
    <row r="2747" spans="1:5" x14ac:dyDescent="0.25">
      <c r="A2747">
        <v>91889</v>
      </c>
      <c r="B2747" t="str">
        <f t="shared" si="42"/>
        <v>91889U</v>
      </c>
      <c r="C2747" t="s">
        <v>2987</v>
      </c>
      <c r="D2747" t="s">
        <v>28</v>
      </c>
      <c r="E2747">
        <v>6.74</v>
      </c>
    </row>
    <row r="2748" spans="1:5" x14ac:dyDescent="0.25">
      <c r="A2748">
        <v>91890</v>
      </c>
      <c r="B2748" t="str">
        <f t="shared" si="42"/>
        <v>91890U</v>
      </c>
      <c r="C2748" t="s">
        <v>2988</v>
      </c>
      <c r="D2748" t="s">
        <v>28</v>
      </c>
      <c r="E2748">
        <v>8.4</v>
      </c>
    </row>
    <row r="2749" spans="1:5" x14ac:dyDescent="0.25">
      <c r="A2749">
        <v>91892</v>
      </c>
      <c r="B2749" t="str">
        <f t="shared" si="42"/>
        <v>91892U</v>
      </c>
      <c r="C2749" t="s">
        <v>2989</v>
      </c>
      <c r="D2749" t="s">
        <v>28</v>
      </c>
      <c r="E2749">
        <v>9.69</v>
      </c>
    </row>
    <row r="2750" spans="1:5" x14ac:dyDescent="0.25">
      <c r="A2750">
        <v>91893</v>
      </c>
      <c r="B2750" t="str">
        <f t="shared" si="42"/>
        <v>91893U</v>
      </c>
      <c r="C2750" t="s">
        <v>2990</v>
      </c>
      <c r="D2750" t="s">
        <v>28</v>
      </c>
      <c r="E2750">
        <v>11.35</v>
      </c>
    </row>
    <row r="2751" spans="1:5" x14ac:dyDescent="0.25">
      <c r="A2751">
        <v>91895</v>
      </c>
      <c r="B2751" t="str">
        <f t="shared" si="42"/>
        <v>91895U</v>
      </c>
      <c r="C2751" t="s">
        <v>2991</v>
      </c>
      <c r="D2751" t="s">
        <v>28</v>
      </c>
      <c r="E2751">
        <v>12.66</v>
      </c>
    </row>
    <row r="2752" spans="1:5" x14ac:dyDescent="0.25">
      <c r="A2752">
        <v>91896</v>
      </c>
      <c r="B2752" t="str">
        <f t="shared" si="42"/>
        <v>91896U</v>
      </c>
      <c r="C2752" t="s">
        <v>2992</v>
      </c>
      <c r="D2752" t="s">
        <v>28</v>
      </c>
      <c r="E2752">
        <v>13.97</v>
      </c>
    </row>
    <row r="2753" spans="1:5" x14ac:dyDescent="0.25">
      <c r="A2753">
        <v>91898</v>
      </c>
      <c r="B2753" t="str">
        <f t="shared" si="42"/>
        <v>91898U</v>
      </c>
      <c r="C2753" t="s">
        <v>2993</v>
      </c>
      <c r="D2753" t="s">
        <v>28</v>
      </c>
      <c r="E2753">
        <v>15.37</v>
      </c>
    </row>
    <row r="2754" spans="1:5" x14ac:dyDescent="0.25">
      <c r="A2754">
        <v>91899</v>
      </c>
      <c r="B2754" t="str">
        <f t="shared" si="42"/>
        <v>91899U</v>
      </c>
      <c r="C2754" t="s">
        <v>2994</v>
      </c>
      <c r="D2754" t="s">
        <v>28</v>
      </c>
      <c r="E2754">
        <v>8.67</v>
      </c>
    </row>
    <row r="2755" spans="1:5" x14ac:dyDescent="0.25">
      <c r="A2755">
        <v>91901</v>
      </c>
      <c r="B2755" t="str">
        <f t="shared" si="42"/>
        <v>91901U</v>
      </c>
      <c r="C2755" t="s">
        <v>2995</v>
      </c>
      <c r="D2755" t="s">
        <v>28</v>
      </c>
      <c r="E2755">
        <v>8.4700000000000006</v>
      </c>
    </row>
    <row r="2756" spans="1:5" x14ac:dyDescent="0.25">
      <c r="A2756">
        <v>91902</v>
      </c>
      <c r="B2756" t="str">
        <f t="shared" si="42"/>
        <v>91902U</v>
      </c>
      <c r="C2756" t="s">
        <v>2996</v>
      </c>
      <c r="D2756" t="s">
        <v>28</v>
      </c>
      <c r="E2756">
        <v>10.130000000000001</v>
      </c>
    </row>
    <row r="2757" spans="1:5" x14ac:dyDescent="0.25">
      <c r="A2757">
        <v>91904</v>
      </c>
      <c r="B2757" t="str">
        <f t="shared" si="42"/>
        <v>91904U</v>
      </c>
      <c r="C2757" t="s">
        <v>2997</v>
      </c>
      <c r="D2757" t="s">
        <v>28</v>
      </c>
      <c r="E2757">
        <v>11.42</v>
      </c>
    </row>
    <row r="2758" spans="1:5" x14ac:dyDescent="0.25">
      <c r="A2758">
        <v>91905</v>
      </c>
      <c r="B2758" t="str">
        <f t="shared" si="42"/>
        <v>91905U</v>
      </c>
      <c r="C2758" t="s">
        <v>2998</v>
      </c>
      <c r="D2758" t="s">
        <v>28</v>
      </c>
      <c r="E2758">
        <v>13.08</v>
      </c>
    </row>
    <row r="2759" spans="1:5" x14ac:dyDescent="0.25">
      <c r="A2759">
        <v>91907</v>
      </c>
      <c r="B2759" t="str">
        <f t="shared" si="42"/>
        <v>91907U</v>
      </c>
      <c r="C2759" t="s">
        <v>2999</v>
      </c>
      <c r="D2759" t="s">
        <v>28</v>
      </c>
      <c r="E2759">
        <v>14.39</v>
      </c>
    </row>
    <row r="2760" spans="1:5" x14ac:dyDescent="0.25">
      <c r="A2760">
        <v>91908</v>
      </c>
      <c r="B2760" t="str">
        <f t="shared" ref="B2760:B2823" si="43">A2760&amp;"U"</f>
        <v>91908U</v>
      </c>
      <c r="C2760" t="s">
        <v>3000</v>
      </c>
      <c r="D2760" t="s">
        <v>28</v>
      </c>
      <c r="E2760">
        <v>15.74</v>
      </c>
    </row>
    <row r="2761" spans="1:5" x14ac:dyDescent="0.25">
      <c r="A2761">
        <v>91910</v>
      </c>
      <c r="B2761" t="str">
        <f t="shared" si="43"/>
        <v>91910U</v>
      </c>
      <c r="C2761" t="s">
        <v>3001</v>
      </c>
      <c r="D2761" t="s">
        <v>28</v>
      </c>
      <c r="E2761">
        <v>17.14</v>
      </c>
    </row>
    <row r="2762" spans="1:5" x14ac:dyDescent="0.25">
      <c r="A2762">
        <v>91911</v>
      </c>
      <c r="B2762" t="str">
        <f t="shared" si="43"/>
        <v>91911U</v>
      </c>
      <c r="C2762" t="s">
        <v>3002</v>
      </c>
      <c r="D2762" t="s">
        <v>28</v>
      </c>
      <c r="E2762">
        <v>10.64</v>
      </c>
    </row>
    <row r="2763" spans="1:5" x14ac:dyDescent="0.25">
      <c r="A2763">
        <v>91913</v>
      </c>
      <c r="B2763" t="str">
        <f t="shared" si="43"/>
        <v>91913U</v>
      </c>
      <c r="C2763" t="s">
        <v>3003</v>
      </c>
      <c r="D2763" t="s">
        <v>28</v>
      </c>
      <c r="E2763">
        <v>10.44</v>
      </c>
    </row>
    <row r="2764" spans="1:5" x14ac:dyDescent="0.25">
      <c r="A2764">
        <v>91914</v>
      </c>
      <c r="B2764" t="str">
        <f t="shared" si="43"/>
        <v>91914U</v>
      </c>
      <c r="C2764" t="s">
        <v>3004</v>
      </c>
      <c r="D2764" t="s">
        <v>28</v>
      </c>
      <c r="E2764">
        <v>11.65</v>
      </c>
    </row>
    <row r="2765" spans="1:5" x14ac:dyDescent="0.25">
      <c r="A2765">
        <v>91916</v>
      </c>
      <c r="B2765" t="str">
        <f t="shared" si="43"/>
        <v>91916U</v>
      </c>
      <c r="C2765" t="s">
        <v>3005</v>
      </c>
      <c r="D2765" t="s">
        <v>28</v>
      </c>
      <c r="E2765">
        <v>12.94</v>
      </c>
    </row>
    <row r="2766" spans="1:5" x14ac:dyDescent="0.25">
      <c r="A2766">
        <v>91917</v>
      </c>
      <c r="B2766" t="str">
        <f t="shared" si="43"/>
        <v>91917U</v>
      </c>
      <c r="C2766" t="s">
        <v>3006</v>
      </c>
      <c r="D2766" t="s">
        <v>28</v>
      </c>
      <c r="E2766">
        <v>13.99</v>
      </c>
    </row>
    <row r="2767" spans="1:5" x14ac:dyDescent="0.25">
      <c r="A2767">
        <v>91919</v>
      </c>
      <c r="B2767" t="str">
        <f t="shared" si="43"/>
        <v>91919U</v>
      </c>
      <c r="C2767" t="s">
        <v>3007</v>
      </c>
      <c r="D2767" t="s">
        <v>28</v>
      </c>
      <c r="E2767">
        <v>15.3</v>
      </c>
    </row>
    <row r="2768" spans="1:5" x14ac:dyDescent="0.25">
      <c r="A2768">
        <v>91920</v>
      </c>
      <c r="B2768" t="str">
        <f t="shared" si="43"/>
        <v>91920U</v>
      </c>
      <c r="C2768" t="s">
        <v>3008</v>
      </c>
      <c r="D2768" t="s">
        <v>28</v>
      </c>
      <c r="E2768">
        <v>15.95</v>
      </c>
    </row>
    <row r="2769" spans="1:5" x14ac:dyDescent="0.25">
      <c r="A2769">
        <v>91922</v>
      </c>
      <c r="B2769" t="str">
        <f t="shared" si="43"/>
        <v>91922U</v>
      </c>
      <c r="C2769" t="s">
        <v>3009</v>
      </c>
      <c r="D2769" t="s">
        <v>28</v>
      </c>
      <c r="E2769">
        <v>17.350000000000001</v>
      </c>
    </row>
    <row r="2770" spans="1:5" x14ac:dyDescent="0.25">
      <c r="A2770">
        <v>93013</v>
      </c>
      <c r="B2770" t="str">
        <f t="shared" si="43"/>
        <v>93013U</v>
      </c>
      <c r="C2770" t="s">
        <v>3010</v>
      </c>
      <c r="D2770" t="s">
        <v>28</v>
      </c>
      <c r="E2770">
        <v>11.58</v>
      </c>
    </row>
    <row r="2771" spans="1:5" x14ac:dyDescent="0.25">
      <c r="A2771">
        <v>93014</v>
      </c>
      <c r="B2771" t="str">
        <f t="shared" si="43"/>
        <v>93014U</v>
      </c>
      <c r="C2771" t="s">
        <v>3011</v>
      </c>
      <c r="D2771" t="s">
        <v>28</v>
      </c>
      <c r="E2771">
        <v>14</v>
      </c>
    </row>
    <row r="2772" spans="1:5" x14ac:dyDescent="0.25">
      <c r="A2772">
        <v>93015</v>
      </c>
      <c r="B2772" t="str">
        <f t="shared" si="43"/>
        <v>93015U</v>
      </c>
      <c r="C2772" t="s">
        <v>3012</v>
      </c>
      <c r="D2772" t="s">
        <v>28</v>
      </c>
      <c r="E2772">
        <v>20.22</v>
      </c>
    </row>
    <row r="2773" spans="1:5" x14ac:dyDescent="0.25">
      <c r="A2773">
        <v>93016</v>
      </c>
      <c r="B2773" t="str">
        <f t="shared" si="43"/>
        <v>93016U</v>
      </c>
      <c r="C2773" t="s">
        <v>3013</v>
      </c>
      <c r="D2773" t="s">
        <v>28</v>
      </c>
      <c r="E2773">
        <v>24.18</v>
      </c>
    </row>
    <row r="2774" spans="1:5" x14ac:dyDescent="0.25">
      <c r="A2774">
        <v>93017</v>
      </c>
      <c r="B2774" t="str">
        <f t="shared" si="43"/>
        <v>93017U</v>
      </c>
      <c r="C2774" t="s">
        <v>3014</v>
      </c>
      <c r="D2774" t="s">
        <v>28</v>
      </c>
      <c r="E2774">
        <v>35.26</v>
      </c>
    </row>
    <row r="2775" spans="1:5" x14ac:dyDescent="0.25">
      <c r="A2775">
        <v>93018</v>
      </c>
      <c r="B2775" t="str">
        <f t="shared" si="43"/>
        <v>93018U</v>
      </c>
      <c r="C2775" t="s">
        <v>3015</v>
      </c>
      <c r="D2775" t="s">
        <v>28</v>
      </c>
      <c r="E2775">
        <v>17.61</v>
      </c>
    </row>
    <row r="2776" spans="1:5" x14ac:dyDescent="0.25">
      <c r="A2776">
        <v>93020</v>
      </c>
      <c r="B2776" t="str">
        <f t="shared" si="43"/>
        <v>93020U</v>
      </c>
      <c r="C2776" t="s">
        <v>3016</v>
      </c>
      <c r="D2776" t="s">
        <v>28</v>
      </c>
      <c r="E2776">
        <v>22.02</v>
      </c>
    </row>
    <row r="2777" spans="1:5" x14ac:dyDescent="0.25">
      <c r="A2777">
        <v>93022</v>
      </c>
      <c r="B2777" t="str">
        <f t="shared" si="43"/>
        <v>93022U</v>
      </c>
      <c r="C2777" t="s">
        <v>3017</v>
      </c>
      <c r="D2777" t="s">
        <v>28</v>
      </c>
      <c r="E2777">
        <v>34.549999999999997</v>
      </c>
    </row>
    <row r="2778" spans="1:5" x14ac:dyDescent="0.25">
      <c r="A2778">
        <v>93024</v>
      </c>
      <c r="B2778" t="str">
        <f t="shared" si="43"/>
        <v>93024U</v>
      </c>
      <c r="C2778" t="s">
        <v>3018</v>
      </c>
      <c r="D2778" t="s">
        <v>28</v>
      </c>
      <c r="E2778">
        <v>36.65</v>
      </c>
    </row>
    <row r="2779" spans="1:5" x14ac:dyDescent="0.25">
      <c r="A2779">
        <v>93026</v>
      </c>
      <c r="B2779" t="str">
        <f t="shared" si="43"/>
        <v>93026U</v>
      </c>
      <c r="C2779" t="s">
        <v>3019</v>
      </c>
      <c r="D2779" t="s">
        <v>28</v>
      </c>
      <c r="E2779">
        <v>57.5</v>
      </c>
    </row>
    <row r="2780" spans="1:5" x14ac:dyDescent="0.25">
      <c r="A2780">
        <v>97559</v>
      </c>
      <c r="B2780" t="str">
        <f t="shared" si="43"/>
        <v>97559U</v>
      </c>
      <c r="C2780" t="s">
        <v>3020</v>
      </c>
      <c r="D2780" t="s">
        <v>28</v>
      </c>
      <c r="E2780">
        <v>8.26</v>
      </c>
    </row>
    <row r="2781" spans="1:5" x14ac:dyDescent="0.25">
      <c r="A2781">
        <v>97562</v>
      </c>
      <c r="B2781" t="str">
        <f t="shared" si="43"/>
        <v>97562U</v>
      </c>
      <c r="C2781" t="s">
        <v>3021</v>
      </c>
      <c r="D2781" t="s">
        <v>28</v>
      </c>
      <c r="E2781">
        <v>9.99</v>
      </c>
    </row>
    <row r="2782" spans="1:5" x14ac:dyDescent="0.25">
      <c r="A2782">
        <v>97564</v>
      </c>
      <c r="B2782" t="str">
        <f t="shared" si="43"/>
        <v>97564U</v>
      </c>
      <c r="C2782" t="s">
        <v>3022</v>
      </c>
      <c r="D2782" t="s">
        <v>28</v>
      </c>
      <c r="E2782">
        <v>11.51</v>
      </c>
    </row>
    <row r="2783" spans="1:5" x14ac:dyDescent="0.25">
      <c r="A2783">
        <v>91924</v>
      </c>
      <c r="B2783" t="str">
        <f t="shared" si="43"/>
        <v>91924U</v>
      </c>
      <c r="C2783" t="s">
        <v>3023</v>
      </c>
      <c r="D2783" t="s">
        <v>98</v>
      </c>
      <c r="E2783">
        <v>2.42</v>
      </c>
    </row>
    <row r="2784" spans="1:5" x14ac:dyDescent="0.25">
      <c r="A2784">
        <v>91925</v>
      </c>
      <c r="B2784" t="str">
        <f t="shared" si="43"/>
        <v>91925U</v>
      </c>
      <c r="C2784" t="s">
        <v>3024</v>
      </c>
      <c r="D2784" t="s">
        <v>98</v>
      </c>
      <c r="E2784">
        <v>3.43</v>
      </c>
    </row>
    <row r="2785" spans="1:5" x14ac:dyDescent="0.25">
      <c r="A2785">
        <v>91926</v>
      </c>
      <c r="B2785" t="str">
        <f t="shared" si="43"/>
        <v>91926U</v>
      </c>
      <c r="C2785" t="s">
        <v>127</v>
      </c>
      <c r="D2785" t="s">
        <v>98</v>
      </c>
      <c r="E2785">
        <v>3.53</v>
      </c>
    </row>
    <row r="2786" spans="1:5" x14ac:dyDescent="0.25">
      <c r="A2786">
        <v>91927</v>
      </c>
      <c r="B2786" t="str">
        <f t="shared" si="43"/>
        <v>91927U</v>
      </c>
      <c r="C2786" t="s">
        <v>3025</v>
      </c>
      <c r="D2786" t="s">
        <v>98</v>
      </c>
      <c r="E2786">
        <v>4.6399999999999997</v>
      </c>
    </row>
    <row r="2787" spans="1:5" x14ac:dyDescent="0.25">
      <c r="A2787">
        <v>91928</v>
      </c>
      <c r="B2787" t="str">
        <f t="shared" si="43"/>
        <v>91928U</v>
      </c>
      <c r="C2787" t="s">
        <v>128</v>
      </c>
      <c r="D2787" t="s">
        <v>98</v>
      </c>
      <c r="E2787">
        <v>5.74</v>
      </c>
    </row>
    <row r="2788" spans="1:5" x14ac:dyDescent="0.25">
      <c r="A2788">
        <v>91929</v>
      </c>
      <c r="B2788" t="str">
        <f t="shared" si="43"/>
        <v>91929U</v>
      </c>
      <c r="C2788" t="s">
        <v>3026</v>
      </c>
      <c r="D2788" t="s">
        <v>98</v>
      </c>
      <c r="E2788">
        <v>6.51</v>
      </c>
    </row>
    <row r="2789" spans="1:5" x14ac:dyDescent="0.25">
      <c r="A2789">
        <v>91930</v>
      </c>
      <c r="B2789" t="str">
        <f t="shared" si="43"/>
        <v>91930U</v>
      </c>
      <c r="C2789" t="s">
        <v>3027</v>
      </c>
      <c r="D2789" t="s">
        <v>98</v>
      </c>
      <c r="E2789">
        <v>7.86</v>
      </c>
    </row>
    <row r="2790" spans="1:5" x14ac:dyDescent="0.25">
      <c r="A2790">
        <v>91931</v>
      </c>
      <c r="B2790" t="str">
        <f t="shared" si="43"/>
        <v>91931U</v>
      </c>
      <c r="C2790" t="s">
        <v>3028</v>
      </c>
      <c r="D2790" t="s">
        <v>98</v>
      </c>
      <c r="E2790">
        <v>8.7899999999999991</v>
      </c>
    </row>
    <row r="2791" spans="1:5" x14ac:dyDescent="0.25">
      <c r="A2791">
        <v>91932</v>
      </c>
      <c r="B2791" t="str">
        <f t="shared" si="43"/>
        <v>91932U</v>
      </c>
      <c r="C2791" t="s">
        <v>3029</v>
      </c>
      <c r="D2791" t="s">
        <v>98</v>
      </c>
      <c r="E2791">
        <v>12.94</v>
      </c>
    </row>
    <row r="2792" spans="1:5" x14ac:dyDescent="0.25">
      <c r="A2792">
        <v>91933</v>
      </c>
      <c r="B2792" t="str">
        <f t="shared" si="43"/>
        <v>91933U</v>
      </c>
      <c r="C2792" t="s">
        <v>3030</v>
      </c>
      <c r="D2792" t="s">
        <v>98</v>
      </c>
      <c r="E2792">
        <v>13.82</v>
      </c>
    </row>
    <row r="2793" spans="1:5" x14ac:dyDescent="0.25">
      <c r="A2793">
        <v>91934</v>
      </c>
      <c r="B2793" t="str">
        <f t="shared" si="43"/>
        <v>91934U</v>
      </c>
      <c r="C2793" t="s">
        <v>3031</v>
      </c>
      <c r="D2793" t="s">
        <v>98</v>
      </c>
      <c r="E2793">
        <v>19.78</v>
      </c>
    </row>
    <row r="2794" spans="1:5" x14ac:dyDescent="0.25">
      <c r="A2794">
        <v>91935</v>
      </c>
      <c r="B2794" t="str">
        <f t="shared" si="43"/>
        <v>91935U</v>
      </c>
      <c r="C2794" t="s">
        <v>3032</v>
      </c>
      <c r="D2794" t="s">
        <v>98</v>
      </c>
      <c r="E2794">
        <v>21.07</v>
      </c>
    </row>
    <row r="2795" spans="1:5" x14ac:dyDescent="0.25">
      <c r="A2795">
        <v>92979</v>
      </c>
      <c r="B2795" t="str">
        <f t="shared" si="43"/>
        <v>92979U</v>
      </c>
      <c r="C2795" t="s">
        <v>3033</v>
      </c>
      <c r="D2795" t="s">
        <v>98</v>
      </c>
      <c r="E2795">
        <v>8.81</v>
      </c>
    </row>
    <row r="2796" spans="1:5" x14ac:dyDescent="0.25">
      <c r="A2796">
        <v>92980</v>
      </c>
      <c r="B2796" t="str">
        <f t="shared" si="43"/>
        <v>92980U</v>
      </c>
      <c r="C2796" t="s">
        <v>3034</v>
      </c>
      <c r="D2796" t="s">
        <v>98</v>
      </c>
      <c r="E2796">
        <v>9.57</v>
      </c>
    </row>
    <row r="2797" spans="1:5" x14ac:dyDescent="0.25">
      <c r="A2797">
        <v>92981</v>
      </c>
      <c r="B2797" t="str">
        <f t="shared" si="43"/>
        <v>92981U</v>
      </c>
      <c r="C2797" t="s">
        <v>3035</v>
      </c>
      <c r="D2797" t="s">
        <v>98</v>
      </c>
      <c r="E2797">
        <v>13.52</v>
      </c>
    </row>
    <row r="2798" spans="1:5" x14ac:dyDescent="0.25">
      <c r="A2798">
        <v>92982</v>
      </c>
      <c r="B2798" t="str">
        <f t="shared" si="43"/>
        <v>92982U</v>
      </c>
      <c r="C2798" t="s">
        <v>3036</v>
      </c>
      <c r="D2798" t="s">
        <v>98</v>
      </c>
      <c r="E2798">
        <v>14.63</v>
      </c>
    </row>
    <row r="2799" spans="1:5" x14ac:dyDescent="0.25">
      <c r="A2799">
        <v>92984</v>
      </c>
      <c r="B2799" t="str">
        <f t="shared" si="43"/>
        <v>92984U</v>
      </c>
      <c r="C2799" t="s">
        <v>3037</v>
      </c>
      <c r="D2799" t="s">
        <v>98</v>
      </c>
      <c r="E2799">
        <v>23.71</v>
      </c>
    </row>
    <row r="2800" spans="1:5" x14ac:dyDescent="0.25">
      <c r="A2800">
        <v>92986</v>
      </c>
      <c r="B2800" t="str">
        <f t="shared" si="43"/>
        <v>92986U</v>
      </c>
      <c r="C2800" t="s">
        <v>3038</v>
      </c>
      <c r="D2800" t="s">
        <v>98</v>
      </c>
      <c r="E2800">
        <v>32.1</v>
      </c>
    </row>
    <row r="2801" spans="1:5" x14ac:dyDescent="0.25">
      <c r="A2801">
        <v>92988</v>
      </c>
      <c r="B2801" t="str">
        <f t="shared" si="43"/>
        <v>92988U</v>
      </c>
      <c r="C2801" t="s">
        <v>3039</v>
      </c>
      <c r="D2801" t="s">
        <v>98</v>
      </c>
      <c r="E2801">
        <v>45.06</v>
      </c>
    </row>
    <row r="2802" spans="1:5" x14ac:dyDescent="0.25">
      <c r="A2802">
        <v>92990</v>
      </c>
      <c r="B2802" t="str">
        <f t="shared" si="43"/>
        <v>92990U</v>
      </c>
      <c r="C2802" t="s">
        <v>3040</v>
      </c>
      <c r="D2802" t="s">
        <v>98</v>
      </c>
      <c r="E2802">
        <v>61.84</v>
      </c>
    </row>
    <row r="2803" spans="1:5" x14ac:dyDescent="0.25">
      <c r="A2803">
        <v>92992</v>
      </c>
      <c r="B2803" t="str">
        <f t="shared" si="43"/>
        <v>92992U</v>
      </c>
      <c r="C2803" t="s">
        <v>3041</v>
      </c>
      <c r="D2803" t="s">
        <v>98</v>
      </c>
      <c r="E2803">
        <v>81.69</v>
      </c>
    </row>
    <row r="2804" spans="1:5" x14ac:dyDescent="0.25">
      <c r="A2804">
        <v>92994</v>
      </c>
      <c r="B2804" t="str">
        <f t="shared" si="43"/>
        <v>92994U</v>
      </c>
      <c r="C2804" t="s">
        <v>3042</v>
      </c>
      <c r="D2804" t="s">
        <v>98</v>
      </c>
      <c r="E2804">
        <v>105.72</v>
      </c>
    </row>
    <row r="2805" spans="1:5" x14ac:dyDescent="0.25">
      <c r="A2805">
        <v>92996</v>
      </c>
      <c r="B2805" t="str">
        <f t="shared" si="43"/>
        <v>92996U</v>
      </c>
      <c r="C2805" t="s">
        <v>3043</v>
      </c>
      <c r="D2805" t="s">
        <v>98</v>
      </c>
      <c r="E2805">
        <v>130.65</v>
      </c>
    </row>
    <row r="2806" spans="1:5" x14ac:dyDescent="0.25">
      <c r="A2806">
        <v>92998</v>
      </c>
      <c r="B2806" t="str">
        <f t="shared" si="43"/>
        <v>92998U</v>
      </c>
      <c r="C2806" t="s">
        <v>3044</v>
      </c>
      <c r="D2806" t="s">
        <v>98</v>
      </c>
      <c r="E2806">
        <v>159.84</v>
      </c>
    </row>
    <row r="2807" spans="1:5" x14ac:dyDescent="0.25">
      <c r="A2807">
        <v>93000</v>
      </c>
      <c r="B2807" t="str">
        <f t="shared" si="43"/>
        <v>93000U</v>
      </c>
      <c r="C2807" t="s">
        <v>3045</v>
      </c>
      <c r="D2807" t="s">
        <v>98</v>
      </c>
      <c r="E2807">
        <v>209.84</v>
      </c>
    </row>
    <row r="2808" spans="1:5" x14ac:dyDescent="0.25">
      <c r="A2808">
        <v>93002</v>
      </c>
      <c r="B2808" t="str">
        <f t="shared" si="43"/>
        <v>93002U</v>
      </c>
      <c r="C2808" t="s">
        <v>3046</v>
      </c>
      <c r="D2808" t="s">
        <v>98</v>
      </c>
      <c r="E2808">
        <v>262.18</v>
      </c>
    </row>
    <row r="2809" spans="1:5" x14ac:dyDescent="0.25">
      <c r="A2809">
        <v>101884</v>
      </c>
      <c r="B2809" t="str">
        <f t="shared" si="43"/>
        <v>101884U</v>
      </c>
      <c r="C2809" t="s">
        <v>3047</v>
      </c>
      <c r="D2809" t="s">
        <v>98</v>
      </c>
      <c r="E2809">
        <v>8.6</v>
      </c>
    </row>
    <row r="2810" spans="1:5" x14ac:dyDescent="0.25">
      <c r="A2810">
        <v>101885</v>
      </c>
      <c r="B2810" t="str">
        <f t="shared" si="43"/>
        <v>101885U</v>
      </c>
      <c r="C2810" t="s">
        <v>3048</v>
      </c>
      <c r="D2810" t="s">
        <v>98</v>
      </c>
      <c r="E2810">
        <v>9.36</v>
      </c>
    </row>
    <row r="2811" spans="1:5" x14ac:dyDescent="0.25">
      <c r="A2811">
        <v>101886</v>
      </c>
      <c r="B2811" t="str">
        <f t="shared" si="43"/>
        <v>101886U</v>
      </c>
      <c r="C2811" t="s">
        <v>3049</v>
      </c>
      <c r="D2811" t="s">
        <v>98</v>
      </c>
      <c r="E2811">
        <v>13.28</v>
      </c>
    </row>
    <row r="2812" spans="1:5" x14ac:dyDescent="0.25">
      <c r="A2812">
        <v>101887</v>
      </c>
      <c r="B2812" t="str">
        <f t="shared" si="43"/>
        <v>101887U</v>
      </c>
      <c r="C2812" t="s">
        <v>3050</v>
      </c>
      <c r="D2812" t="s">
        <v>98</v>
      </c>
      <c r="E2812">
        <v>14.39</v>
      </c>
    </row>
    <row r="2813" spans="1:5" x14ac:dyDescent="0.25">
      <c r="A2813">
        <v>101888</v>
      </c>
      <c r="B2813" t="str">
        <f t="shared" si="43"/>
        <v>101888U</v>
      </c>
      <c r="C2813" t="s">
        <v>3051</v>
      </c>
      <c r="D2813" t="s">
        <v>98</v>
      </c>
      <c r="E2813">
        <v>21.32</v>
      </c>
    </row>
    <row r="2814" spans="1:5" x14ac:dyDescent="0.25">
      <c r="A2814">
        <v>101889</v>
      </c>
      <c r="B2814" t="str">
        <f t="shared" si="43"/>
        <v>101889U</v>
      </c>
      <c r="C2814" t="s">
        <v>3052</v>
      </c>
      <c r="D2814" t="s">
        <v>98</v>
      </c>
      <c r="E2814">
        <v>21.95</v>
      </c>
    </row>
    <row r="2815" spans="1:5" x14ac:dyDescent="0.25">
      <c r="A2815">
        <v>91936</v>
      </c>
      <c r="B2815" t="str">
        <f t="shared" si="43"/>
        <v>91936U</v>
      </c>
      <c r="C2815" t="s">
        <v>3053</v>
      </c>
      <c r="D2815" t="s">
        <v>28</v>
      </c>
      <c r="E2815">
        <v>9.91</v>
      </c>
    </row>
    <row r="2816" spans="1:5" x14ac:dyDescent="0.25">
      <c r="A2816">
        <v>91937</v>
      </c>
      <c r="B2816" t="str">
        <f t="shared" si="43"/>
        <v>91937U</v>
      </c>
      <c r="C2816" t="s">
        <v>3054</v>
      </c>
      <c r="D2816" t="s">
        <v>28</v>
      </c>
      <c r="E2816">
        <v>8.67</v>
      </c>
    </row>
    <row r="2817" spans="1:5" x14ac:dyDescent="0.25">
      <c r="A2817">
        <v>91939</v>
      </c>
      <c r="B2817" t="str">
        <f t="shared" si="43"/>
        <v>91939U</v>
      </c>
      <c r="C2817" t="s">
        <v>3055</v>
      </c>
      <c r="D2817" t="s">
        <v>28</v>
      </c>
      <c r="E2817">
        <v>23.53</v>
      </c>
    </row>
    <row r="2818" spans="1:5" x14ac:dyDescent="0.25">
      <c r="A2818">
        <v>91940</v>
      </c>
      <c r="B2818" t="str">
        <f t="shared" si="43"/>
        <v>91940U</v>
      </c>
      <c r="C2818" t="s">
        <v>3056</v>
      </c>
      <c r="D2818" t="s">
        <v>28</v>
      </c>
      <c r="E2818">
        <v>12.29</v>
      </c>
    </row>
    <row r="2819" spans="1:5" x14ac:dyDescent="0.25">
      <c r="A2819">
        <v>91941</v>
      </c>
      <c r="B2819" t="str">
        <f t="shared" si="43"/>
        <v>91941U</v>
      </c>
      <c r="C2819" t="s">
        <v>129</v>
      </c>
      <c r="D2819" t="s">
        <v>28</v>
      </c>
      <c r="E2819">
        <v>8.08</v>
      </c>
    </row>
    <row r="2820" spans="1:5" x14ac:dyDescent="0.25">
      <c r="A2820">
        <v>91942</v>
      </c>
      <c r="B2820" t="str">
        <f t="shared" si="43"/>
        <v>91942U</v>
      </c>
      <c r="C2820" t="s">
        <v>3057</v>
      </c>
      <c r="D2820" t="s">
        <v>28</v>
      </c>
      <c r="E2820">
        <v>28.43</v>
      </c>
    </row>
    <row r="2821" spans="1:5" x14ac:dyDescent="0.25">
      <c r="A2821">
        <v>91943</v>
      </c>
      <c r="B2821" t="str">
        <f t="shared" si="43"/>
        <v>91943U</v>
      </c>
      <c r="C2821" t="s">
        <v>3058</v>
      </c>
      <c r="D2821" t="s">
        <v>28</v>
      </c>
      <c r="E2821">
        <v>15.51</v>
      </c>
    </row>
    <row r="2822" spans="1:5" x14ac:dyDescent="0.25">
      <c r="A2822">
        <v>91944</v>
      </c>
      <c r="B2822" t="str">
        <f t="shared" si="43"/>
        <v>91944U</v>
      </c>
      <c r="C2822" t="s">
        <v>3059</v>
      </c>
      <c r="D2822" t="s">
        <v>28</v>
      </c>
      <c r="E2822">
        <v>10.68</v>
      </c>
    </row>
    <row r="2823" spans="1:5" x14ac:dyDescent="0.25">
      <c r="A2823">
        <v>92865</v>
      </c>
      <c r="B2823" t="str">
        <f t="shared" si="43"/>
        <v>92865U</v>
      </c>
      <c r="C2823" t="s">
        <v>3060</v>
      </c>
      <c r="D2823" t="s">
        <v>28</v>
      </c>
      <c r="E2823">
        <v>9.81</v>
      </c>
    </row>
    <row r="2824" spans="1:5" x14ac:dyDescent="0.25">
      <c r="A2824">
        <v>92866</v>
      </c>
      <c r="B2824" t="str">
        <f t="shared" ref="B2824:B2887" si="44">A2824&amp;"U"</f>
        <v>92866U</v>
      </c>
      <c r="C2824" t="s">
        <v>3061</v>
      </c>
      <c r="D2824" t="s">
        <v>28</v>
      </c>
      <c r="E2824">
        <v>7.68</v>
      </c>
    </row>
    <row r="2825" spans="1:5" x14ac:dyDescent="0.25">
      <c r="A2825">
        <v>92867</v>
      </c>
      <c r="B2825" t="str">
        <f t="shared" si="44"/>
        <v>92867U</v>
      </c>
      <c r="C2825" t="s">
        <v>3062</v>
      </c>
      <c r="D2825" t="s">
        <v>28</v>
      </c>
      <c r="E2825">
        <v>23.83</v>
      </c>
    </row>
    <row r="2826" spans="1:5" x14ac:dyDescent="0.25">
      <c r="A2826">
        <v>92868</v>
      </c>
      <c r="B2826" t="str">
        <f t="shared" si="44"/>
        <v>92868U</v>
      </c>
      <c r="C2826" t="s">
        <v>3063</v>
      </c>
      <c r="D2826" t="s">
        <v>28</v>
      </c>
      <c r="E2826">
        <v>12.59</v>
      </c>
    </row>
    <row r="2827" spans="1:5" x14ac:dyDescent="0.25">
      <c r="A2827">
        <v>92869</v>
      </c>
      <c r="B2827" t="str">
        <f t="shared" si="44"/>
        <v>92869U</v>
      </c>
      <c r="C2827" t="s">
        <v>3064</v>
      </c>
      <c r="D2827" t="s">
        <v>28</v>
      </c>
      <c r="E2827">
        <v>8.3800000000000008</v>
      </c>
    </row>
    <row r="2828" spans="1:5" x14ac:dyDescent="0.25">
      <c r="A2828">
        <v>92870</v>
      </c>
      <c r="B2828" t="str">
        <f t="shared" si="44"/>
        <v>92870U</v>
      </c>
      <c r="C2828" t="s">
        <v>3065</v>
      </c>
      <c r="D2828" t="s">
        <v>28</v>
      </c>
      <c r="E2828">
        <v>29.26</v>
      </c>
    </row>
    <row r="2829" spans="1:5" x14ac:dyDescent="0.25">
      <c r="A2829">
        <v>92871</v>
      </c>
      <c r="B2829" t="str">
        <f t="shared" si="44"/>
        <v>92871U</v>
      </c>
      <c r="C2829" t="s">
        <v>3066</v>
      </c>
      <c r="D2829" t="s">
        <v>28</v>
      </c>
      <c r="E2829">
        <v>16.34</v>
      </c>
    </row>
    <row r="2830" spans="1:5" x14ac:dyDescent="0.25">
      <c r="A2830">
        <v>92872</v>
      </c>
      <c r="B2830" t="str">
        <f t="shared" si="44"/>
        <v>92872U</v>
      </c>
      <c r="C2830" t="s">
        <v>3067</v>
      </c>
      <c r="D2830" t="s">
        <v>28</v>
      </c>
      <c r="E2830">
        <v>11.51</v>
      </c>
    </row>
    <row r="2831" spans="1:5" x14ac:dyDescent="0.25">
      <c r="A2831">
        <v>95777</v>
      </c>
      <c r="B2831" t="str">
        <f t="shared" si="44"/>
        <v>95777U</v>
      </c>
      <c r="C2831" t="s">
        <v>3068</v>
      </c>
      <c r="D2831" t="s">
        <v>28</v>
      </c>
      <c r="E2831">
        <v>25.59</v>
      </c>
    </row>
    <row r="2832" spans="1:5" x14ac:dyDescent="0.25">
      <c r="A2832">
        <v>95778</v>
      </c>
      <c r="B2832" t="str">
        <f t="shared" si="44"/>
        <v>95778U</v>
      </c>
      <c r="C2832" t="s">
        <v>3069</v>
      </c>
      <c r="D2832" t="s">
        <v>28</v>
      </c>
      <c r="E2832">
        <v>26.23</v>
      </c>
    </row>
    <row r="2833" spans="1:5" x14ac:dyDescent="0.25">
      <c r="A2833">
        <v>95779</v>
      </c>
      <c r="B2833" t="str">
        <f t="shared" si="44"/>
        <v>95779U</v>
      </c>
      <c r="C2833" t="s">
        <v>3070</v>
      </c>
      <c r="D2833" t="s">
        <v>28</v>
      </c>
      <c r="E2833">
        <v>24.09</v>
      </c>
    </row>
    <row r="2834" spans="1:5" x14ac:dyDescent="0.25">
      <c r="A2834">
        <v>95780</v>
      </c>
      <c r="B2834" t="str">
        <f t="shared" si="44"/>
        <v>95780U</v>
      </c>
      <c r="C2834" t="s">
        <v>3071</v>
      </c>
      <c r="D2834" t="s">
        <v>28</v>
      </c>
      <c r="E2834">
        <v>29.14</v>
      </c>
    </row>
    <row r="2835" spans="1:5" x14ac:dyDescent="0.25">
      <c r="A2835">
        <v>95781</v>
      </c>
      <c r="B2835" t="str">
        <f t="shared" si="44"/>
        <v>95781U</v>
      </c>
      <c r="C2835" t="s">
        <v>3072</v>
      </c>
      <c r="D2835" t="s">
        <v>28</v>
      </c>
      <c r="E2835">
        <v>29.62</v>
      </c>
    </row>
    <row r="2836" spans="1:5" x14ac:dyDescent="0.25">
      <c r="A2836">
        <v>95782</v>
      </c>
      <c r="B2836" t="str">
        <f t="shared" si="44"/>
        <v>95782U</v>
      </c>
      <c r="C2836" t="s">
        <v>3073</v>
      </c>
      <c r="D2836" t="s">
        <v>28</v>
      </c>
      <c r="E2836">
        <v>30.86</v>
      </c>
    </row>
    <row r="2837" spans="1:5" x14ac:dyDescent="0.25">
      <c r="A2837">
        <v>95785</v>
      </c>
      <c r="B2837" t="str">
        <f t="shared" si="44"/>
        <v>95785U</v>
      </c>
      <c r="C2837" t="s">
        <v>3074</v>
      </c>
      <c r="D2837" t="s">
        <v>28</v>
      </c>
      <c r="E2837">
        <v>35.11</v>
      </c>
    </row>
    <row r="2838" spans="1:5" x14ac:dyDescent="0.25">
      <c r="A2838">
        <v>95787</v>
      </c>
      <c r="B2838" t="str">
        <f t="shared" si="44"/>
        <v>95787U</v>
      </c>
      <c r="C2838" t="s">
        <v>3075</v>
      </c>
      <c r="D2838" t="s">
        <v>28</v>
      </c>
      <c r="E2838">
        <v>25.78</v>
      </c>
    </row>
    <row r="2839" spans="1:5" x14ac:dyDescent="0.25">
      <c r="A2839">
        <v>95789</v>
      </c>
      <c r="B2839" t="str">
        <f t="shared" si="44"/>
        <v>95789U</v>
      </c>
      <c r="C2839" t="s">
        <v>3076</v>
      </c>
      <c r="D2839" t="s">
        <v>28</v>
      </c>
      <c r="E2839">
        <v>32.03</v>
      </c>
    </row>
    <row r="2840" spans="1:5" x14ac:dyDescent="0.25">
      <c r="A2840">
        <v>95791</v>
      </c>
      <c r="B2840" t="str">
        <f t="shared" si="44"/>
        <v>95791U</v>
      </c>
      <c r="C2840" t="s">
        <v>3077</v>
      </c>
      <c r="D2840" t="s">
        <v>28</v>
      </c>
      <c r="E2840">
        <v>41.35</v>
      </c>
    </row>
    <row r="2841" spans="1:5" x14ac:dyDescent="0.25">
      <c r="A2841">
        <v>95795</v>
      </c>
      <c r="B2841" t="str">
        <f t="shared" si="44"/>
        <v>95795U</v>
      </c>
      <c r="C2841" t="s">
        <v>3078</v>
      </c>
      <c r="D2841" t="s">
        <v>28</v>
      </c>
      <c r="E2841">
        <v>29.7</v>
      </c>
    </row>
    <row r="2842" spans="1:5" x14ac:dyDescent="0.25">
      <c r="A2842">
        <v>95796</v>
      </c>
      <c r="B2842" t="str">
        <f t="shared" si="44"/>
        <v>95796U</v>
      </c>
      <c r="C2842" t="s">
        <v>3079</v>
      </c>
      <c r="D2842" t="s">
        <v>28</v>
      </c>
      <c r="E2842">
        <v>37.630000000000003</v>
      </c>
    </row>
    <row r="2843" spans="1:5" x14ac:dyDescent="0.25">
      <c r="A2843">
        <v>95797</v>
      </c>
      <c r="B2843" t="str">
        <f t="shared" si="44"/>
        <v>95797U</v>
      </c>
      <c r="C2843" t="s">
        <v>3080</v>
      </c>
      <c r="D2843" t="s">
        <v>28</v>
      </c>
      <c r="E2843">
        <v>47.93</v>
      </c>
    </row>
    <row r="2844" spans="1:5" x14ac:dyDescent="0.25">
      <c r="A2844">
        <v>95801</v>
      </c>
      <c r="B2844" t="str">
        <f t="shared" si="44"/>
        <v>95801U</v>
      </c>
      <c r="C2844" t="s">
        <v>3081</v>
      </c>
      <c r="D2844" t="s">
        <v>28</v>
      </c>
      <c r="E2844">
        <v>35.65</v>
      </c>
    </row>
    <row r="2845" spans="1:5" x14ac:dyDescent="0.25">
      <c r="A2845">
        <v>95802</v>
      </c>
      <c r="B2845" t="str">
        <f t="shared" si="44"/>
        <v>95802U</v>
      </c>
      <c r="C2845" t="s">
        <v>3082</v>
      </c>
      <c r="D2845" t="s">
        <v>28</v>
      </c>
      <c r="E2845">
        <v>39.78</v>
      </c>
    </row>
    <row r="2846" spans="1:5" x14ac:dyDescent="0.25">
      <c r="A2846">
        <v>95803</v>
      </c>
      <c r="B2846" t="str">
        <f t="shared" si="44"/>
        <v>95803U</v>
      </c>
      <c r="C2846" t="s">
        <v>3083</v>
      </c>
      <c r="D2846" t="s">
        <v>28</v>
      </c>
      <c r="E2846">
        <v>52.93</v>
      </c>
    </row>
    <row r="2847" spans="1:5" x14ac:dyDescent="0.25">
      <c r="A2847">
        <v>95804</v>
      </c>
      <c r="B2847" t="str">
        <f t="shared" si="44"/>
        <v>95804U</v>
      </c>
      <c r="C2847" t="s">
        <v>3084</v>
      </c>
      <c r="D2847" t="s">
        <v>28</v>
      </c>
      <c r="E2847">
        <v>19.079999999999998</v>
      </c>
    </row>
    <row r="2848" spans="1:5" x14ac:dyDescent="0.25">
      <c r="A2848">
        <v>95805</v>
      </c>
      <c r="B2848" t="str">
        <f t="shared" si="44"/>
        <v>95805U</v>
      </c>
      <c r="C2848" t="s">
        <v>3085</v>
      </c>
      <c r="D2848" t="s">
        <v>28</v>
      </c>
      <c r="E2848">
        <v>19.27</v>
      </c>
    </row>
    <row r="2849" spans="1:5" x14ac:dyDescent="0.25">
      <c r="A2849">
        <v>95806</v>
      </c>
      <c r="B2849" t="str">
        <f t="shared" si="44"/>
        <v>95806U</v>
      </c>
      <c r="C2849" t="s">
        <v>3086</v>
      </c>
      <c r="D2849" t="s">
        <v>28</v>
      </c>
      <c r="E2849">
        <v>19.850000000000001</v>
      </c>
    </row>
    <row r="2850" spans="1:5" x14ac:dyDescent="0.25">
      <c r="A2850">
        <v>95807</v>
      </c>
      <c r="B2850" t="str">
        <f t="shared" si="44"/>
        <v>95807U</v>
      </c>
      <c r="C2850" t="s">
        <v>3087</v>
      </c>
      <c r="D2850" t="s">
        <v>28</v>
      </c>
      <c r="E2850">
        <v>21.97</v>
      </c>
    </row>
    <row r="2851" spans="1:5" x14ac:dyDescent="0.25">
      <c r="A2851">
        <v>95808</v>
      </c>
      <c r="B2851" t="str">
        <f t="shared" si="44"/>
        <v>95808U</v>
      </c>
      <c r="C2851" t="s">
        <v>3088</v>
      </c>
      <c r="D2851" t="s">
        <v>28</v>
      </c>
      <c r="E2851">
        <v>22.55</v>
      </c>
    </row>
    <row r="2852" spans="1:5" x14ac:dyDescent="0.25">
      <c r="A2852">
        <v>95809</v>
      </c>
      <c r="B2852" t="str">
        <f t="shared" si="44"/>
        <v>95809U</v>
      </c>
      <c r="C2852" t="s">
        <v>3089</v>
      </c>
      <c r="D2852" t="s">
        <v>28</v>
      </c>
      <c r="E2852">
        <v>24.56</v>
      </c>
    </row>
    <row r="2853" spans="1:5" x14ac:dyDescent="0.25">
      <c r="A2853">
        <v>95810</v>
      </c>
      <c r="B2853" t="str">
        <f t="shared" si="44"/>
        <v>95810U</v>
      </c>
      <c r="C2853" t="s">
        <v>3090</v>
      </c>
      <c r="D2853" t="s">
        <v>28</v>
      </c>
      <c r="E2853">
        <v>10.54</v>
      </c>
    </row>
    <row r="2854" spans="1:5" x14ac:dyDescent="0.25">
      <c r="A2854">
        <v>95811</v>
      </c>
      <c r="B2854" t="str">
        <f t="shared" si="44"/>
        <v>95811U</v>
      </c>
      <c r="C2854" t="s">
        <v>3091</v>
      </c>
      <c r="D2854" t="s">
        <v>28</v>
      </c>
      <c r="E2854">
        <v>11.12</v>
      </c>
    </row>
    <row r="2855" spans="1:5" x14ac:dyDescent="0.25">
      <c r="A2855">
        <v>95812</v>
      </c>
      <c r="B2855" t="str">
        <f t="shared" si="44"/>
        <v>95812U</v>
      </c>
      <c r="C2855" t="s">
        <v>3092</v>
      </c>
      <c r="D2855" t="s">
        <v>28</v>
      </c>
      <c r="E2855">
        <v>13.12</v>
      </c>
    </row>
    <row r="2856" spans="1:5" x14ac:dyDescent="0.25">
      <c r="A2856">
        <v>95813</v>
      </c>
      <c r="B2856" t="str">
        <f t="shared" si="44"/>
        <v>95813U</v>
      </c>
      <c r="C2856" t="s">
        <v>3093</v>
      </c>
      <c r="D2856" t="s">
        <v>28</v>
      </c>
      <c r="E2856">
        <v>12.96</v>
      </c>
    </row>
    <row r="2857" spans="1:5" x14ac:dyDescent="0.25">
      <c r="A2857">
        <v>95814</v>
      </c>
      <c r="B2857" t="str">
        <f t="shared" si="44"/>
        <v>95814U</v>
      </c>
      <c r="C2857" t="s">
        <v>3094</v>
      </c>
      <c r="D2857" t="s">
        <v>28</v>
      </c>
      <c r="E2857">
        <v>13.84</v>
      </c>
    </row>
    <row r="2858" spans="1:5" x14ac:dyDescent="0.25">
      <c r="A2858">
        <v>95815</v>
      </c>
      <c r="B2858" t="str">
        <f t="shared" si="44"/>
        <v>95815U</v>
      </c>
      <c r="C2858" t="s">
        <v>3095</v>
      </c>
      <c r="D2858" t="s">
        <v>28</v>
      </c>
      <c r="E2858">
        <v>17.59</v>
      </c>
    </row>
    <row r="2859" spans="1:5" x14ac:dyDescent="0.25">
      <c r="A2859">
        <v>95816</v>
      </c>
      <c r="B2859" t="str">
        <f t="shared" si="44"/>
        <v>95816U</v>
      </c>
      <c r="C2859" t="s">
        <v>3096</v>
      </c>
      <c r="D2859" t="s">
        <v>28</v>
      </c>
      <c r="E2859">
        <v>26.97</v>
      </c>
    </row>
    <row r="2860" spans="1:5" x14ac:dyDescent="0.25">
      <c r="A2860">
        <v>95817</v>
      </c>
      <c r="B2860" t="str">
        <f t="shared" si="44"/>
        <v>95817U</v>
      </c>
      <c r="C2860" t="s">
        <v>3097</v>
      </c>
      <c r="D2860" t="s">
        <v>28</v>
      </c>
      <c r="E2860">
        <v>27.84</v>
      </c>
    </row>
    <row r="2861" spans="1:5" x14ac:dyDescent="0.25">
      <c r="A2861">
        <v>95818</v>
      </c>
      <c r="B2861" t="str">
        <f t="shared" si="44"/>
        <v>95818U</v>
      </c>
      <c r="C2861" t="s">
        <v>3098</v>
      </c>
      <c r="D2861" t="s">
        <v>28</v>
      </c>
      <c r="E2861">
        <v>32.9</v>
      </c>
    </row>
    <row r="2862" spans="1:5" x14ac:dyDescent="0.25">
      <c r="A2862">
        <v>97881</v>
      </c>
      <c r="B2862" t="str">
        <f t="shared" si="44"/>
        <v>97881U</v>
      </c>
      <c r="C2862" t="s">
        <v>3099</v>
      </c>
      <c r="D2862" t="s">
        <v>28</v>
      </c>
      <c r="E2862">
        <v>95.54</v>
      </c>
    </row>
    <row r="2863" spans="1:5" x14ac:dyDescent="0.25">
      <c r="A2863">
        <v>97882</v>
      </c>
      <c r="B2863" t="str">
        <f t="shared" si="44"/>
        <v>97882U</v>
      </c>
      <c r="C2863" t="s">
        <v>3100</v>
      </c>
      <c r="D2863" t="s">
        <v>28</v>
      </c>
      <c r="E2863">
        <v>148.80000000000001</v>
      </c>
    </row>
    <row r="2864" spans="1:5" x14ac:dyDescent="0.25">
      <c r="A2864">
        <v>97883</v>
      </c>
      <c r="B2864" t="str">
        <f t="shared" si="44"/>
        <v>97883U</v>
      </c>
      <c r="C2864" t="s">
        <v>3101</v>
      </c>
      <c r="D2864" t="s">
        <v>28</v>
      </c>
      <c r="E2864">
        <v>289.98</v>
      </c>
    </row>
    <row r="2865" spans="1:5" x14ac:dyDescent="0.25">
      <c r="A2865">
        <v>97884</v>
      </c>
      <c r="B2865" t="str">
        <f t="shared" si="44"/>
        <v>97884U</v>
      </c>
      <c r="C2865" t="s">
        <v>3102</v>
      </c>
      <c r="D2865" t="s">
        <v>28</v>
      </c>
      <c r="E2865">
        <v>560.34</v>
      </c>
    </row>
    <row r="2866" spans="1:5" x14ac:dyDescent="0.25">
      <c r="A2866">
        <v>97885</v>
      </c>
      <c r="B2866" t="str">
        <f t="shared" si="44"/>
        <v>97885U</v>
      </c>
      <c r="C2866" t="s">
        <v>3103</v>
      </c>
      <c r="D2866" t="s">
        <v>28</v>
      </c>
      <c r="E2866">
        <v>859.24</v>
      </c>
    </row>
    <row r="2867" spans="1:5" x14ac:dyDescent="0.25">
      <c r="A2867">
        <v>97886</v>
      </c>
      <c r="B2867" t="str">
        <f t="shared" si="44"/>
        <v>97886U</v>
      </c>
      <c r="C2867" t="s">
        <v>3104</v>
      </c>
      <c r="D2867" t="s">
        <v>28</v>
      </c>
      <c r="E2867">
        <v>152.02000000000001</v>
      </c>
    </row>
    <row r="2868" spans="1:5" x14ac:dyDescent="0.25">
      <c r="A2868">
        <v>97887</v>
      </c>
      <c r="B2868" t="str">
        <f t="shared" si="44"/>
        <v>97887U</v>
      </c>
      <c r="C2868" t="s">
        <v>3105</v>
      </c>
      <c r="D2868" t="s">
        <v>28</v>
      </c>
      <c r="E2868">
        <v>239.98</v>
      </c>
    </row>
    <row r="2869" spans="1:5" x14ac:dyDescent="0.25">
      <c r="A2869">
        <v>97888</v>
      </c>
      <c r="B2869" t="str">
        <f t="shared" si="44"/>
        <v>97888U</v>
      </c>
      <c r="C2869" t="s">
        <v>3106</v>
      </c>
      <c r="D2869" t="s">
        <v>28</v>
      </c>
      <c r="E2869">
        <v>467.61</v>
      </c>
    </row>
    <row r="2870" spans="1:5" x14ac:dyDescent="0.25">
      <c r="A2870">
        <v>97889</v>
      </c>
      <c r="B2870" t="str">
        <f t="shared" si="44"/>
        <v>97889U</v>
      </c>
      <c r="C2870" t="s">
        <v>3107</v>
      </c>
      <c r="D2870" t="s">
        <v>28</v>
      </c>
      <c r="E2870">
        <v>632.71</v>
      </c>
    </row>
    <row r="2871" spans="1:5" x14ac:dyDescent="0.25">
      <c r="A2871">
        <v>97890</v>
      </c>
      <c r="B2871" t="str">
        <f t="shared" si="44"/>
        <v>97890U</v>
      </c>
      <c r="C2871" t="s">
        <v>3108</v>
      </c>
      <c r="D2871" t="s">
        <v>28</v>
      </c>
      <c r="E2871">
        <v>731.23</v>
      </c>
    </row>
    <row r="2872" spans="1:5" x14ac:dyDescent="0.25">
      <c r="A2872">
        <v>97891</v>
      </c>
      <c r="B2872" t="str">
        <f t="shared" si="44"/>
        <v>97891U</v>
      </c>
      <c r="C2872" t="s">
        <v>3109</v>
      </c>
      <c r="D2872" t="s">
        <v>28</v>
      </c>
      <c r="E2872">
        <v>178.97</v>
      </c>
    </row>
    <row r="2873" spans="1:5" x14ac:dyDescent="0.25">
      <c r="A2873">
        <v>97892</v>
      </c>
      <c r="B2873" t="str">
        <f t="shared" si="44"/>
        <v>97892U</v>
      </c>
      <c r="C2873" t="s">
        <v>3110</v>
      </c>
      <c r="D2873" t="s">
        <v>28</v>
      </c>
      <c r="E2873">
        <v>338.62</v>
      </c>
    </row>
    <row r="2874" spans="1:5" x14ac:dyDescent="0.25">
      <c r="A2874">
        <v>97893</v>
      </c>
      <c r="B2874" t="str">
        <f t="shared" si="44"/>
        <v>97893U</v>
      </c>
      <c r="C2874" t="s">
        <v>3111</v>
      </c>
      <c r="D2874" t="s">
        <v>28</v>
      </c>
      <c r="E2874">
        <v>468.18</v>
      </c>
    </row>
    <row r="2875" spans="1:5" x14ac:dyDescent="0.25">
      <c r="A2875">
        <v>97894</v>
      </c>
      <c r="B2875" t="str">
        <f t="shared" si="44"/>
        <v>97894U</v>
      </c>
      <c r="C2875" t="s">
        <v>3112</v>
      </c>
      <c r="D2875" t="s">
        <v>28</v>
      </c>
      <c r="E2875">
        <v>531.87</v>
      </c>
    </row>
    <row r="2876" spans="1:5" x14ac:dyDescent="0.25">
      <c r="A2876">
        <v>93653</v>
      </c>
      <c r="B2876" t="str">
        <f t="shared" si="44"/>
        <v>93653U</v>
      </c>
      <c r="C2876" t="s">
        <v>3113</v>
      </c>
      <c r="D2876" t="s">
        <v>28</v>
      </c>
      <c r="E2876">
        <v>10.119999999999999</v>
      </c>
    </row>
    <row r="2877" spans="1:5" x14ac:dyDescent="0.25">
      <c r="A2877">
        <v>93654</v>
      </c>
      <c r="B2877" t="str">
        <f t="shared" si="44"/>
        <v>93654U</v>
      </c>
      <c r="C2877" t="s">
        <v>3114</v>
      </c>
      <c r="D2877" t="s">
        <v>28</v>
      </c>
      <c r="E2877">
        <v>10.64</v>
      </c>
    </row>
    <row r="2878" spans="1:5" x14ac:dyDescent="0.25">
      <c r="A2878">
        <v>93655</v>
      </c>
      <c r="B2878" t="str">
        <f t="shared" si="44"/>
        <v>93655U</v>
      </c>
      <c r="C2878" t="s">
        <v>134</v>
      </c>
      <c r="D2878" t="s">
        <v>28</v>
      </c>
      <c r="E2878">
        <v>11.7</v>
      </c>
    </row>
    <row r="2879" spans="1:5" x14ac:dyDescent="0.25">
      <c r="A2879">
        <v>93656</v>
      </c>
      <c r="B2879" t="str">
        <f t="shared" si="44"/>
        <v>93656U</v>
      </c>
      <c r="C2879" t="s">
        <v>3115</v>
      </c>
      <c r="D2879" t="s">
        <v>28</v>
      </c>
      <c r="E2879">
        <v>11.7</v>
      </c>
    </row>
    <row r="2880" spans="1:5" x14ac:dyDescent="0.25">
      <c r="A2880">
        <v>93657</v>
      </c>
      <c r="B2880" t="str">
        <f t="shared" si="44"/>
        <v>93657U</v>
      </c>
      <c r="C2880" t="s">
        <v>3116</v>
      </c>
      <c r="D2880" t="s">
        <v>28</v>
      </c>
      <c r="E2880">
        <v>12.96</v>
      </c>
    </row>
    <row r="2881" spans="1:5" x14ac:dyDescent="0.25">
      <c r="A2881">
        <v>93658</v>
      </c>
      <c r="B2881" t="str">
        <f t="shared" si="44"/>
        <v>93658U</v>
      </c>
      <c r="C2881" t="s">
        <v>3117</v>
      </c>
      <c r="D2881" t="s">
        <v>28</v>
      </c>
      <c r="E2881">
        <v>18.63</v>
      </c>
    </row>
    <row r="2882" spans="1:5" x14ac:dyDescent="0.25">
      <c r="A2882">
        <v>93659</v>
      </c>
      <c r="B2882" t="str">
        <f t="shared" si="44"/>
        <v>93659U</v>
      </c>
      <c r="C2882" t="s">
        <v>3118</v>
      </c>
      <c r="D2882" t="s">
        <v>28</v>
      </c>
      <c r="E2882">
        <v>21.16</v>
      </c>
    </row>
    <row r="2883" spans="1:5" x14ac:dyDescent="0.25">
      <c r="A2883">
        <v>93660</v>
      </c>
      <c r="B2883" t="str">
        <f t="shared" si="44"/>
        <v>93660U</v>
      </c>
      <c r="C2883" t="s">
        <v>3119</v>
      </c>
      <c r="D2883" t="s">
        <v>28</v>
      </c>
      <c r="E2883">
        <v>49.07</v>
      </c>
    </row>
    <row r="2884" spans="1:5" x14ac:dyDescent="0.25">
      <c r="A2884">
        <v>93661</v>
      </c>
      <c r="B2884" t="str">
        <f t="shared" si="44"/>
        <v>93661U</v>
      </c>
      <c r="C2884" t="s">
        <v>3120</v>
      </c>
      <c r="D2884" t="s">
        <v>28</v>
      </c>
      <c r="E2884">
        <v>50.1</v>
      </c>
    </row>
    <row r="2885" spans="1:5" x14ac:dyDescent="0.25">
      <c r="A2885">
        <v>93662</v>
      </c>
      <c r="B2885" t="str">
        <f t="shared" si="44"/>
        <v>93662U</v>
      </c>
      <c r="C2885" t="s">
        <v>3121</v>
      </c>
      <c r="D2885" t="s">
        <v>28</v>
      </c>
      <c r="E2885">
        <v>52.22</v>
      </c>
    </row>
    <row r="2886" spans="1:5" x14ac:dyDescent="0.25">
      <c r="A2886">
        <v>93663</v>
      </c>
      <c r="B2886" t="str">
        <f t="shared" si="44"/>
        <v>93663U</v>
      </c>
      <c r="C2886" t="s">
        <v>3122</v>
      </c>
      <c r="D2886" t="s">
        <v>28</v>
      </c>
      <c r="E2886">
        <v>52.22</v>
      </c>
    </row>
    <row r="2887" spans="1:5" x14ac:dyDescent="0.25">
      <c r="A2887">
        <v>93664</v>
      </c>
      <c r="B2887" t="str">
        <f t="shared" si="44"/>
        <v>93664U</v>
      </c>
      <c r="C2887" t="s">
        <v>3123</v>
      </c>
      <c r="D2887" t="s">
        <v>28</v>
      </c>
      <c r="E2887">
        <v>54.75</v>
      </c>
    </row>
    <row r="2888" spans="1:5" x14ac:dyDescent="0.25">
      <c r="A2888">
        <v>93665</v>
      </c>
      <c r="B2888" t="str">
        <f t="shared" ref="B2888:B2951" si="45">A2888&amp;"U"</f>
        <v>93665U</v>
      </c>
      <c r="C2888" t="s">
        <v>3124</v>
      </c>
      <c r="D2888" t="s">
        <v>28</v>
      </c>
      <c r="E2888">
        <v>57.95</v>
      </c>
    </row>
    <row r="2889" spans="1:5" x14ac:dyDescent="0.25">
      <c r="A2889">
        <v>93666</v>
      </c>
      <c r="B2889" t="str">
        <f t="shared" si="45"/>
        <v>93666U</v>
      </c>
      <c r="C2889" t="s">
        <v>3125</v>
      </c>
      <c r="D2889" t="s">
        <v>28</v>
      </c>
      <c r="E2889">
        <v>63.01</v>
      </c>
    </row>
    <row r="2890" spans="1:5" x14ac:dyDescent="0.25">
      <c r="A2890">
        <v>93667</v>
      </c>
      <c r="B2890" t="str">
        <f t="shared" si="45"/>
        <v>93667U</v>
      </c>
      <c r="C2890" t="s">
        <v>3126</v>
      </c>
      <c r="D2890" t="s">
        <v>28</v>
      </c>
      <c r="E2890">
        <v>61.44</v>
      </c>
    </row>
    <row r="2891" spans="1:5" x14ac:dyDescent="0.25">
      <c r="A2891">
        <v>93668</v>
      </c>
      <c r="B2891" t="str">
        <f t="shared" si="45"/>
        <v>93668U</v>
      </c>
      <c r="C2891" t="s">
        <v>3127</v>
      </c>
      <c r="D2891" t="s">
        <v>28</v>
      </c>
      <c r="E2891">
        <v>62.99</v>
      </c>
    </row>
    <row r="2892" spans="1:5" x14ac:dyDescent="0.25">
      <c r="A2892">
        <v>93669</v>
      </c>
      <c r="B2892" t="str">
        <f t="shared" si="45"/>
        <v>93669U</v>
      </c>
      <c r="C2892" t="s">
        <v>3128</v>
      </c>
      <c r="D2892" t="s">
        <v>28</v>
      </c>
      <c r="E2892">
        <v>66.16</v>
      </c>
    </row>
    <row r="2893" spans="1:5" x14ac:dyDescent="0.25">
      <c r="A2893">
        <v>93670</v>
      </c>
      <c r="B2893" t="str">
        <f t="shared" si="45"/>
        <v>93670U</v>
      </c>
      <c r="C2893" t="s">
        <v>3129</v>
      </c>
      <c r="D2893" t="s">
        <v>28</v>
      </c>
      <c r="E2893">
        <v>66.16</v>
      </c>
    </row>
    <row r="2894" spans="1:5" x14ac:dyDescent="0.25">
      <c r="A2894">
        <v>93671</v>
      </c>
      <c r="B2894" t="str">
        <f t="shared" si="45"/>
        <v>93671U</v>
      </c>
      <c r="C2894" t="s">
        <v>3130</v>
      </c>
      <c r="D2894" t="s">
        <v>28</v>
      </c>
      <c r="E2894">
        <v>69.959999999999994</v>
      </c>
    </row>
    <row r="2895" spans="1:5" x14ac:dyDescent="0.25">
      <c r="A2895">
        <v>93672</v>
      </c>
      <c r="B2895" t="str">
        <f t="shared" si="45"/>
        <v>93672U</v>
      </c>
      <c r="C2895" t="s">
        <v>3131</v>
      </c>
      <c r="D2895" t="s">
        <v>28</v>
      </c>
      <c r="E2895">
        <v>75.790000000000006</v>
      </c>
    </row>
    <row r="2896" spans="1:5" x14ac:dyDescent="0.25">
      <c r="A2896">
        <v>93673</v>
      </c>
      <c r="B2896" t="str">
        <f t="shared" si="45"/>
        <v>93673U</v>
      </c>
      <c r="C2896" t="s">
        <v>3132</v>
      </c>
      <c r="D2896" t="s">
        <v>28</v>
      </c>
      <c r="E2896">
        <v>83.38</v>
      </c>
    </row>
    <row r="2897" spans="1:5" x14ac:dyDescent="0.25">
      <c r="A2897">
        <v>97359</v>
      </c>
      <c r="B2897" t="str">
        <f t="shared" si="45"/>
        <v>97359U</v>
      </c>
      <c r="C2897" t="s">
        <v>3133</v>
      </c>
      <c r="D2897" t="s">
        <v>28</v>
      </c>
      <c r="E2897">
        <v>3300.78</v>
      </c>
    </row>
    <row r="2898" spans="1:5" x14ac:dyDescent="0.25">
      <c r="A2898">
        <v>97360</v>
      </c>
      <c r="B2898" t="str">
        <f t="shared" si="45"/>
        <v>97360U</v>
      </c>
      <c r="C2898" t="s">
        <v>3134</v>
      </c>
      <c r="D2898" t="s">
        <v>28</v>
      </c>
      <c r="E2898">
        <v>6368.57</v>
      </c>
    </row>
    <row r="2899" spans="1:5" x14ac:dyDescent="0.25">
      <c r="A2899">
        <v>97361</v>
      </c>
      <c r="B2899" t="str">
        <f t="shared" si="45"/>
        <v>97361U</v>
      </c>
      <c r="C2899" t="s">
        <v>3135</v>
      </c>
      <c r="D2899" t="s">
        <v>28</v>
      </c>
      <c r="E2899">
        <v>8491.42</v>
      </c>
    </row>
    <row r="2900" spans="1:5" x14ac:dyDescent="0.25">
      <c r="A2900">
        <v>97362</v>
      </c>
      <c r="B2900" t="str">
        <f t="shared" si="45"/>
        <v>97362U</v>
      </c>
      <c r="C2900" t="s">
        <v>3136</v>
      </c>
      <c r="D2900" t="s">
        <v>28</v>
      </c>
      <c r="E2900">
        <v>2107.08</v>
      </c>
    </row>
    <row r="2901" spans="1:5" x14ac:dyDescent="0.25">
      <c r="A2901">
        <v>101875</v>
      </c>
      <c r="B2901" t="str">
        <f t="shared" si="45"/>
        <v>101875U</v>
      </c>
      <c r="C2901" t="s">
        <v>3137</v>
      </c>
      <c r="D2901" t="s">
        <v>28</v>
      </c>
      <c r="E2901">
        <v>447.45</v>
      </c>
    </row>
    <row r="2902" spans="1:5" x14ac:dyDescent="0.25">
      <c r="A2902">
        <v>101876</v>
      </c>
      <c r="B2902" t="str">
        <f t="shared" si="45"/>
        <v>101876U</v>
      </c>
      <c r="C2902" t="s">
        <v>3138</v>
      </c>
      <c r="D2902" t="s">
        <v>28</v>
      </c>
      <c r="E2902">
        <v>73.36</v>
      </c>
    </row>
    <row r="2903" spans="1:5" x14ac:dyDescent="0.25">
      <c r="A2903">
        <v>101877</v>
      </c>
      <c r="B2903" t="str">
        <f t="shared" si="45"/>
        <v>101877U</v>
      </c>
      <c r="C2903" t="s">
        <v>3139</v>
      </c>
      <c r="D2903" t="s">
        <v>28</v>
      </c>
      <c r="E2903">
        <v>50.35</v>
      </c>
    </row>
    <row r="2904" spans="1:5" x14ac:dyDescent="0.25">
      <c r="A2904">
        <v>101878</v>
      </c>
      <c r="B2904" t="str">
        <f t="shared" si="45"/>
        <v>101878U</v>
      </c>
      <c r="C2904" t="s">
        <v>3140</v>
      </c>
      <c r="D2904" t="s">
        <v>28</v>
      </c>
      <c r="E2904">
        <v>607.37</v>
      </c>
    </row>
    <row r="2905" spans="1:5" x14ac:dyDescent="0.25">
      <c r="A2905">
        <v>101879</v>
      </c>
      <c r="B2905" t="str">
        <f t="shared" si="45"/>
        <v>101879U</v>
      </c>
      <c r="C2905" t="s">
        <v>3141</v>
      </c>
      <c r="D2905" t="s">
        <v>28</v>
      </c>
      <c r="E2905">
        <v>649.91</v>
      </c>
    </row>
    <row r="2906" spans="1:5" x14ac:dyDescent="0.25">
      <c r="A2906">
        <v>101880</v>
      </c>
      <c r="B2906" t="str">
        <f t="shared" si="45"/>
        <v>101880U</v>
      </c>
      <c r="C2906" t="s">
        <v>3142</v>
      </c>
      <c r="D2906" t="s">
        <v>28</v>
      </c>
      <c r="E2906">
        <v>747.97</v>
      </c>
    </row>
    <row r="2907" spans="1:5" x14ac:dyDescent="0.25">
      <c r="A2907">
        <v>101881</v>
      </c>
      <c r="B2907" t="str">
        <f t="shared" si="45"/>
        <v>101881U</v>
      </c>
      <c r="C2907" t="s">
        <v>3143</v>
      </c>
      <c r="D2907" t="s">
        <v>28</v>
      </c>
      <c r="E2907">
        <v>1079.31</v>
      </c>
    </row>
    <row r="2908" spans="1:5" x14ac:dyDescent="0.25">
      <c r="A2908">
        <v>101882</v>
      </c>
      <c r="B2908" t="str">
        <f t="shared" si="45"/>
        <v>101882U</v>
      </c>
      <c r="C2908" t="s">
        <v>3144</v>
      </c>
      <c r="D2908" t="s">
        <v>28</v>
      </c>
      <c r="E2908">
        <v>1536.08</v>
      </c>
    </row>
    <row r="2909" spans="1:5" x14ac:dyDescent="0.25">
      <c r="A2909">
        <v>101883</v>
      </c>
      <c r="B2909" t="str">
        <f t="shared" si="45"/>
        <v>101883U</v>
      </c>
      <c r="C2909" t="s">
        <v>3145</v>
      </c>
      <c r="D2909" t="s">
        <v>28</v>
      </c>
      <c r="E2909">
        <v>619.25</v>
      </c>
    </row>
    <row r="2910" spans="1:5" x14ac:dyDescent="0.25">
      <c r="A2910">
        <v>101890</v>
      </c>
      <c r="B2910" t="str">
        <f t="shared" si="45"/>
        <v>101890U</v>
      </c>
      <c r="C2910" t="s">
        <v>3146</v>
      </c>
      <c r="D2910" t="s">
        <v>28</v>
      </c>
      <c r="E2910">
        <v>13.98</v>
      </c>
    </row>
    <row r="2911" spans="1:5" x14ac:dyDescent="0.25">
      <c r="A2911">
        <v>101891</v>
      </c>
      <c r="B2911" t="str">
        <f t="shared" si="45"/>
        <v>101891U</v>
      </c>
      <c r="C2911" t="s">
        <v>3147</v>
      </c>
      <c r="D2911" t="s">
        <v>28</v>
      </c>
      <c r="E2911">
        <v>23.95</v>
      </c>
    </row>
    <row r="2912" spans="1:5" x14ac:dyDescent="0.25">
      <c r="A2912">
        <v>101892</v>
      </c>
      <c r="B2912" t="str">
        <f t="shared" si="45"/>
        <v>101892U</v>
      </c>
      <c r="C2912" t="s">
        <v>3148</v>
      </c>
      <c r="D2912" t="s">
        <v>28</v>
      </c>
      <c r="E2912">
        <v>61.78</v>
      </c>
    </row>
    <row r="2913" spans="1:5" x14ac:dyDescent="0.25">
      <c r="A2913">
        <v>101893</v>
      </c>
      <c r="B2913" t="str">
        <f t="shared" si="45"/>
        <v>101893U</v>
      </c>
      <c r="C2913" t="s">
        <v>3149</v>
      </c>
      <c r="D2913" t="s">
        <v>28</v>
      </c>
      <c r="E2913">
        <v>79.069999999999993</v>
      </c>
    </row>
    <row r="2914" spans="1:5" x14ac:dyDescent="0.25">
      <c r="A2914">
        <v>101894</v>
      </c>
      <c r="B2914" t="str">
        <f t="shared" si="45"/>
        <v>101894U</v>
      </c>
      <c r="C2914" t="s">
        <v>3150</v>
      </c>
      <c r="D2914" t="s">
        <v>28</v>
      </c>
      <c r="E2914">
        <v>134.81</v>
      </c>
    </row>
    <row r="2915" spans="1:5" x14ac:dyDescent="0.25">
      <c r="A2915">
        <v>101895</v>
      </c>
      <c r="B2915" t="str">
        <f t="shared" si="45"/>
        <v>101895U</v>
      </c>
      <c r="C2915" t="s">
        <v>3151</v>
      </c>
      <c r="D2915" t="s">
        <v>28</v>
      </c>
      <c r="E2915">
        <v>365.86</v>
      </c>
    </row>
    <row r="2916" spans="1:5" x14ac:dyDescent="0.25">
      <c r="A2916">
        <v>101896</v>
      </c>
      <c r="B2916" t="str">
        <f t="shared" si="45"/>
        <v>101896U</v>
      </c>
      <c r="C2916" t="s">
        <v>3152</v>
      </c>
      <c r="D2916" t="s">
        <v>28</v>
      </c>
      <c r="E2916">
        <v>549.30999999999995</v>
      </c>
    </row>
    <row r="2917" spans="1:5" x14ac:dyDescent="0.25">
      <c r="A2917">
        <v>101897</v>
      </c>
      <c r="B2917" t="str">
        <f t="shared" si="45"/>
        <v>101897U</v>
      </c>
      <c r="C2917" t="s">
        <v>3153</v>
      </c>
      <c r="D2917" t="s">
        <v>28</v>
      </c>
      <c r="E2917">
        <v>876.66</v>
      </c>
    </row>
    <row r="2918" spans="1:5" x14ac:dyDescent="0.25">
      <c r="A2918">
        <v>101898</v>
      </c>
      <c r="B2918" t="str">
        <f t="shared" si="45"/>
        <v>101898U</v>
      </c>
      <c r="C2918" t="s">
        <v>3154</v>
      </c>
      <c r="D2918" t="s">
        <v>28</v>
      </c>
      <c r="E2918">
        <v>1171.3</v>
      </c>
    </row>
    <row r="2919" spans="1:5" x14ac:dyDescent="0.25">
      <c r="A2919">
        <v>101899</v>
      </c>
      <c r="B2919" t="str">
        <f t="shared" si="45"/>
        <v>101899U</v>
      </c>
      <c r="C2919" t="s">
        <v>3155</v>
      </c>
      <c r="D2919" t="s">
        <v>28</v>
      </c>
      <c r="E2919">
        <v>1872.16</v>
      </c>
    </row>
    <row r="2920" spans="1:5" x14ac:dyDescent="0.25">
      <c r="A2920">
        <v>101900</v>
      </c>
      <c r="B2920" t="str">
        <f t="shared" si="45"/>
        <v>101900U</v>
      </c>
      <c r="C2920" t="s">
        <v>3156</v>
      </c>
      <c r="D2920" t="s">
        <v>28</v>
      </c>
      <c r="E2920">
        <v>3902.14</v>
      </c>
    </row>
    <row r="2921" spans="1:5" x14ac:dyDescent="0.25">
      <c r="A2921">
        <v>101901</v>
      </c>
      <c r="B2921" t="str">
        <f t="shared" si="45"/>
        <v>101901U</v>
      </c>
      <c r="C2921" t="s">
        <v>3157</v>
      </c>
      <c r="D2921" t="s">
        <v>28</v>
      </c>
      <c r="E2921">
        <v>91.18</v>
      </c>
    </row>
    <row r="2922" spans="1:5" x14ac:dyDescent="0.25">
      <c r="A2922">
        <v>101902</v>
      </c>
      <c r="B2922" t="str">
        <f t="shared" si="45"/>
        <v>101902U</v>
      </c>
      <c r="C2922" t="s">
        <v>3158</v>
      </c>
      <c r="D2922" t="s">
        <v>28</v>
      </c>
      <c r="E2922">
        <v>112.99</v>
      </c>
    </row>
    <row r="2923" spans="1:5" x14ac:dyDescent="0.25">
      <c r="A2923">
        <v>101903</v>
      </c>
      <c r="B2923" t="str">
        <f t="shared" si="45"/>
        <v>101903U</v>
      </c>
      <c r="C2923" t="s">
        <v>3159</v>
      </c>
      <c r="D2923" t="s">
        <v>28</v>
      </c>
      <c r="E2923">
        <v>234.44</v>
      </c>
    </row>
    <row r="2924" spans="1:5" x14ac:dyDescent="0.25">
      <c r="A2924">
        <v>101904</v>
      </c>
      <c r="B2924" t="str">
        <f t="shared" si="45"/>
        <v>101904U</v>
      </c>
      <c r="C2924" t="s">
        <v>3160</v>
      </c>
      <c r="D2924" t="s">
        <v>28</v>
      </c>
      <c r="E2924">
        <v>849.95</v>
      </c>
    </row>
    <row r="2925" spans="1:5" x14ac:dyDescent="0.25">
      <c r="A2925">
        <v>101938</v>
      </c>
      <c r="B2925" t="str">
        <f t="shared" si="45"/>
        <v>101938U</v>
      </c>
      <c r="C2925" t="s">
        <v>3161</v>
      </c>
      <c r="D2925" t="s">
        <v>28</v>
      </c>
      <c r="E2925">
        <v>98.77</v>
      </c>
    </row>
    <row r="2926" spans="1:5" x14ac:dyDescent="0.25">
      <c r="A2926">
        <v>101946</v>
      </c>
      <c r="B2926" t="str">
        <f t="shared" si="45"/>
        <v>101946U</v>
      </c>
      <c r="C2926" t="s">
        <v>3162</v>
      </c>
      <c r="D2926" t="s">
        <v>28</v>
      </c>
      <c r="E2926">
        <v>141.28</v>
      </c>
    </row>
    <row r="2927" spans="1:5" x14ac:dyDescent="0.25">
      <c r="A2927">
        <v>91945</v>
      </c>
      <c r="B2927" t="str">
        <f t="shared" si="45"/>
        <v>91945U</v>
      </c>
      <c r="C2927" t="s">
        <v>3163</v>
      </c>
      <c r="D2927" t="s">
        <v>28</v>
      </c>
      <c r="E2927">
        <v>8.5500000000000007</v>
      </c>
    </row>
    <row r="2928" spans="1:5" x14ac:dyDescent="0.25">
      <c r="A2928">
        <v>91946</v>
      </c>
      <c r="B2928" t="str">
        <f t="shared" si="45"/>
        <v>91946U</v>
      </c>
      <c r="C2928" t="s">
        <v>3164</v>
      </c>
      <c r="D2928" t="s">
        <v>28</v>
      </c>
      <c r="E2928">
        <v>7.17</v>
      </c>
    </row>
    <row r="2929" spans="1:5" x14ac:dyDescent="0.25">
      <c r="A2929">
        <v>91947</v>
      </c>
      <c r="B2929" t="str">
        <f t="shared" si="45"/>
        <v>91947U</v>
      </c>
      <c r="C2929" t="s">
        <v>3165</v>
      </c>
      <c r="D2929" t="s">
        <v>28</v>
      </c>
      <c r="E2929">
        <v>6.31</v>
      </c>
    </row>
    <row r="2930" spans="1:5" x14ac:dyDescent="0.25">
      <c r="A2930">
        <v>91949</v>
      </c>
      <c r="B2930" t="str">
        <f t="shared" si="45"/>
        <v>91949U</v>
      </c>
      <c r="C2930" t="s">
        <v>3166</v>
      </c>
      <c r="D2930" t="s">
        <v>28</v>
      </c>
      <c r="E2930">
        <v>13.15</v>
      </c>
    </row>
    <row r="2931" spans="1:5" x14ac:dyDescent="0.25">
      <c r="A2931">
        <v>91950</v>
      </c>
      <c r="B2931" t="str">
        <f t="shared" si="45"/>
        <v>91950U</v>
      </c>
      <c r="C2931" t="s">
        <v>3167</v>
      </c>
      <c r="D2931" t="s">
        <v>28</v>
      </c>
      <c r="E2931">
        <v>11.49</v>
      </c>
    </row>
    <row r="2932" spans="1:5" x14ac:dyDescent="0.25">
      <c r="A2932">
        <v>91951</v>
      </c>
      <c r="B2932" t="str">
        <f t="shared" si="45"/>
        <v>91951U</v>
      </c>
      <c r="C2932" t="s">
        <v>3168</v>
      </c>
      <c r="D2932" t="s">
        <v>28</v>
      </c>
      <c r="E2932">
        <v>10.48</v>
      </c>
    </row>
    <row r="2933" spans="1:5" x14ac:dyDescent="0.25">
      <c r="A2933">
        <v>91952</v>
      </c>
      <c r="B2933" t="str">
        <f t="shared" si="45"/>
        <v>91952U</v>
      </c>
      <c r="C2933" t="s">
        <v>3169</v>
      </c>
      <c r="D2933" t="s">
        <v>28</v>
      </c>
      <c r="E2933">
        <v>15.84</v>
      </c>
    </row>
    <row r="2934" spans="1:5" x14ac:dyDescent="0.25">
      <c r="A2934">
        <v>91953</v>
      </c>
      <c r="B2934" t="str">
        <f t="shared" si="45"/>
        <v>91953U</v>
      </c>
      <c r="C2934" t="s">
        <v>3170</v>
      </c>
      <c r="D2934" t="s">
        <v>28</v>
      </c>
      <c r="E2934">
        <v>23.01</v>
      </c>
    </row>
    <row r="2935" spans="1:5" x14ac:dyDescent="0.25">
      <c r="A2935">
        <v>91954</v>
      </c>
      <c r="B2935" t="str">
        <f t="shared" si="45"/>
        <v>91954U</v>
      </c>
      <c r="C2935" t="s">
        <v>3171</v>
      </c>
      <c r="D2935" t="s">
        <v>28</v>
      </c>
      <c r="E2935">
        <v>21.26</v>
      </c>
    </row>
    <row r="2936" spans="1:5" x14ac:dyDescent="0.25">
      <c r="A2936">
        <v>91955</v>
      </c>
      <c r="B2936" t="str">
        <f t="shared" si="45"/>
        <v>91955U</v>
      </c>
      <c r="C2936" t="s">
        <v>3172</v>
      </c>
      <c r="D2936" t="s">
        <v>28</v>
      </c>
      <c r="E2936">
        <v>28.43</v>
      </c>
    </row>
    <row r="2937" spans="1:5" x14ac:dyDescent="0.25">
      <c r="A2937">
        <v>91956</v>
      </c>
      <c r="B2937" t="str">
        <f t="shared" si="45"/>
        <v>91956U</v>
      </c>
      <c r="C2937" t="s">
        <v>3173</v>
      </c>
      <c r="D2937" t="s">
        <v>28</v>
      </c>
      <c r="E2937">
        <v>34.590000000000003</v>
      </c>
    </row>
    <row r="2938" spans="1:5" x14ac:dyDescent="0.25">
      <c r="A2938">
        <v>91957</v>
      </c>
      <c r="B2938" t="str">
        <f t="shared" si="45"/>
        <v>91957U</v>
      </c>
      <c r="C2938" t="s">
        <v>3174</v>
      </c>
      <c r="D2938" t="s">
        <v>28</v>
      </c>
      <c r="E2938">
        <v>41.76</v>
      </c>
    </row>
    <row r="2939" spans="1:5" x14ac:dyDescent="0.25">
      <c r="A2939">
        <v>91958</v>
      </c>
      <c r="B2939" t="str">
        <f t="shared" si="45"/>
        <v>91958U</v>
      </c>
      <c r="C2939" t="s">
        <v>3175</v>
      </c>
      <c r="D2939" t="s">
        <v>28</v>
      </c>
      <c r="E2939">
        <v>29.21</v>
      </c>
    </row>
    <row r="2940" spans="1:5" x14ac:dyDescent="0.25">
      <c r="A2940">
        <v>91959</v>
      </c>
      <c r="B2940" t="str">
        <f t="shared" si="45"/>
        <v>91959U</v>
      </c>
      <c r="C2940" t="s">
        <v>130</v>
      </c>
      <c r="D2940" t="s">
        <v>28</v>
      </c>
      <c r="E2940">
        <v>36.380000000000003</v>
      </c>
    </row>
    <row r="2941" spans="1:5" x14ac:dyDescent="0.25">
      <c r="A2941">
        <v>91960</v>
      </c>
      <c r="B2941" t="str">
        <f t="shared" si="45"/>
        <v>91960U</v>
      </c>
      <c r="C2941" t="s">
        <v>3176</v>
      </c>
      <c r="D2941" t="s">
        <v>28</v>
      </c>
      <c r="E2941">
        <v>40</v>
      </c>
    </row>
    <row r="2942" spans="1:5" x14ac:dyDescent="0.25">
      <c r="A2942">
        <v>91961</v>
      </c>
      <c r="B2942" t="str">
        <f t="shared" si="45"/>
        <v>91961U</v>
      </c>
      <c r="C2942" t="s">
        <v>3177</v>
      </c>
      <c r="D2942" t="s">
        <v>28</v>
      </c>
      <c r="E2942">
        <v>47.17</v>
      </c>
    </row>
    <row r="2943" spans="1:5" x14ac:dyDescent="0.25">
      <c r="A2943">
        <v>91962</v>
      </c>
      <c r="B2943" t="str">
        <f t="shared" si="45"/>
        <v>91962U</v>
      </c>
      <c r="C2943" t="s">
        <v>3178</v>
      </c>
      <c r="D2943" t="s">
        <v>28</v>
      </c>
      <c r="E2943">
        <v>53.37</v>
      </c>
    </row>
    <row r="2944" spans="1:5" x14ac:dyDescent="0.25">
      <c r="A2944">
        <v>91963</v>
      </c>
      <c r="B2944" t="str">
        <f t="shared" si="45"/>
        <v>91963U</v>
      </c>
      <c r="C2944" t="s">
        <v>3179</v>
      </c>
      <c r="D2944" t="s">
        <v>28</v>
      </c>
      <c r="E2944">
        <v>60.54</v>
      </c>
    </row>
    <row r="2945" spans="1:5" x14ac:dyDescent="0.25">
      <c r="A2945">
        <v>91964</v>
      </c>
      <c r="B2945" t="str">
        <f t="shared" si="45"/>
        <v>91964U</v>
      </c>
      <c r="C2945" t="s">
        <v>3180</v>
      </c>
      <c r="D2945" t="s">
        <v>28</v>
      </c>
      <c r="E2945">
        <v>47.95</v>
      </c>
    </row>
    <row r="2946" spans="1:5" x14ac:dyDescent="0.25">
      <c r="A2946">
        <v>91965</v>
      </c>
      <c r="B2946" t="str">
        <f t="shared" si="45"/>
        <v>91965U</v>
      </c>
      <c r="C2946" t="s">
        <v>3181</v>
      </c>
      <c r="D2946" t="s">
        <v>28</v>
      </c>
      <c r="E2946">
        <v>55.12</v>
      </c>
    </row>
    <row r="2947" spans="1:5" x14ac:dyDescent="0.25">
      <c r="A2947">
        <v>91966</v>
      </c>
      <c r="B2947" t="str">
        <f t="shared" si="45"/>
        <v>91966U</v>
      </c>
      <c r="C2947" t="s">
        <v>3182</v>
      </c>
      <c r="D2947" t="s">
        <v>28</v>
      </c>
      <c r="E2947">
        <v>42.58</v>
      </c>
    </row>
    <row r="2948" spans="1:5" x14ac:dyDescent="0.25">
      <c r="A2948">
        <v>91967</v>
      </c>
      <c r="B2948" t="str">
        <f t="shared" si="45"/>
        <v>91967U</v>
      </c>
      <c r="C2948" t="s">
        <v>131</v>
      </c>
      <c r="D2948" t="s">
        <v>28</v>
      </c>
      <c r="E2948">
        <v>49.75</v>
      </c>
    </row>
    <row r="2949" spans="1:5" x14ac:dyDescent="0.25">
      <c r="A2949">
        <v>91968</v>
      </c>
      <c r="B2949" t="str">
        <f t="shared" si="45"/>
        <v>91968U</v>
      </c>
      <c r="C2949" t="s">
        <v>3183</v>
      </c>
      <c r="D2949" t="s">
        <v>28</v>
      </c>
      <c r="E2949">
        <v>58.74</v>
      </c>
    </row>
    <row r="2950" spans="1:5" x14ac:dyDescent="0.25">
      <c r="A2950">
        <v>91969</v>
      </c>
      <c r="B2950" t="str">
        <f t="shared" si="45"/>
        <v>91969U</v>
      </c>
      <c r="C2950" t="s">
        <v>3184</v>
      </c>
      <c r="D2950" t="s">
        <v>28</v>
      </c>
      <c r="E2950">
        <v>65.91</v>
      </c>
    </row>
    <row r="2951" spans="1:5" x14ac:dyDescent="0.25">
      <c r="A2951">
        <v>91970</v>
      </c>
      <c r="B2951" t="str">
        <f t="shared" si="45"/>
        <v>91970U</v>
      </c>
      <c r="C2951" t="s">
        <v>3185</v>
      </c>
      <c r="D2951" t="s">
        <v>28</v>
      </c>
      <c r="E2951">
        <v>61.61</v>
      </c>
    </row>
    <row r="2952" spans="1:5" x14ac:dyDescent="0.25">
      <c r="A2952">
        <v>91971</v>
      </c>
      <c r="B2952" t="str">
        <f t="shared" ref="B2952:B3015" si="46">A2952&amp;"U"</f>
        <v>91971U</v>
      </c>
      <c r="C2952" t="s">
        <v>3186</v>
      </c>
      <c r="D2952" t="s">
        <v>28</v>
      </c>
      <c r="E2952">
        <v>73.099999999999994</v>
      </c>
    </row>
    <row r="2953" spans="1:5" x14ac:dyDescent="0.25">
      <c r="A2953">
        <v>91972</v>
      </c>
      <c r="B2953" t="str">
        <f t="shared" si="46"/>
        <v>91972U</v>
      </c>
      <c r="C2953" t="s">
        <v>3187</v>
      </c>
      <c r="D2953" t="s">
        <v>28</v>
      </c>
      <c r="E2953">
        <v>67.03</v>
      </c>
    </row>
    <row r="2954" spans="1:5" x14ac:dyDescent="0.25">
      <c r="A2954">
        <v>91973</v>
      </c>
      <c r="B2954" t="str">
        <f t="shared" si="46"/>
        <v>91973U</v>
      </c>
      <c r="C2954" t="s">
        <v>3188</v>
      </c>
      <c r="D2954" t="s">
        <v>28</v>
      </c>
      <c r="E2954">
        <v>78.52</v>
      </c>
    </row>
    <row r="2955" spans="1:5" x14ac:dyDescent="0.25">
      <c r="A2955">
        <v>91974</v>
      </c>
      <c r="B2955" t="str">
        <f t="shared" si="46"/>
        <v>91974U</v>
      </c>
      <c r="C2955" t="s">
        <v>3189</v>
      </c>
      <c r="D2955" t="s">
        <v>28</v>
      </c>
      <c r="E2955">
        <v>56.2</v>
      </c>
    </row>
    <row r="2956" spans="1:5" x14ac:dyDescent="0.25">
      <c r="A2956">
        <v>91975</v>
      </c>
      <c r="B2956" t="str">
        <f t="shared" si="46"/>
        <v>91975U</v>
      </c>
      <c r="C2956" t="s">
        <v>3190</v>
      </c>
      <c r="D2956" t="s">
        <v>28</v>
      </c>
      <c r="E2956">
        <v>67.69</v>
      </c>
    </row>
    <row r="2957" spans="1:5" x14ac:dyDescent="0.25">
      <c r="A2957">
        <v>91976</v>
      </c>
      <c r="B2957" t="str">
        <f t="shared" si="46"/>
        <v>91976U</v>
      </c>
      <c r="C2957" t="s">
        <v>3191</v>
      </c>
      <c r="D2957" t="s">
        <v>28</v>
      </c>
      <c r="E2957">
        <v>83.03</v>
      </c>
    </row>
    <row r="2958" spans="1:5" x14ac:dyDescent="0.25">
      <c r="A2958">
        <v>91977</v>
      </c>
      <c r="B2958" t="str">
        <f t="shared" si="46"/>
        <v>91977U</v>
      </c>
      <c r="C2958" t="s">
        <v>3192</v>
      </c>
      <c r="D2958" t="s">
        <v>28</v>
      </c>
      <c r="E2958">
        <v>94.52</v>
      </c>
    </row>
    <row r="2959" spans="1:5" x14ac:dyDescent="0.25">
      <c r="A2959">
        <v>91978</v>
      </c>
      <c r="B2959" t="str">
        <f t="shared" si="46"/>
        <v>91978U</v>
      </c>
      <c r="C2959" t="s">
        <v>3193</v>
      </c>
      <c r="D2959" t="s">
        <v>28</v>
      </c>
      <c r="E2959">
        <v>34.25</v>
      </c>
    </row>
    <row r="2960" spans="1:5" x14ac:dyDescent="0.25">
      <c r="A2960">
        <v>91979</v>
      </c>
      <c r="B2960" t="str">
        <f t="shared" si="46"/>
        <v>91979U</v>
      </c>
      <c r="C2960" t="s">
        <v>3194</v>
      </c>
      <c r="D2960" t="s">
        <v>28</v>
      </c>
      <c r="E2960">
        <v>41.42</v>
      </c>
    </row>
    <row r="2961" spans="1:5" x14ac:dyDescent="0.25">
      <c r="A2961">
        <v>91980</v>
      </c>
      <c r="B2961" t="str">
        <f t="shared" si="46"/>
        <v>91980U</v>
      </c>
      <c r="C2961" t="s">
        <v>3195</v>
      </c>
      <c r="D2961" t="s">
        <v>28</v>
      </c>
      <c r="E2961">
        <v>33.1</v>
      </c>
    </row>
    <row r="2962" spans="1:5" x14ac:dyDescent="0.25">
      <c r="A2962">
        <v>91981</v>
      </c>
      <c r="B2962" t="str">
        <f t="shared" si="46"/>
        <v>91981U</v>
      </c>
      <c r="C2962" t="s">
        <v>3196</v>
      </c>
      <c r="D2962" t="s">
        <v>28</v>
      </c>
      <c r="E2962">
        <v>40.270000000000003</v>
      </c>
    </row>
    <row r="2963" spans="1:5" x14ac:dyDescent="0.25">
      <c r="A2963">
        <v>91982</v>
      </c>
      <c r="B2963" t="str">
        <f t="shared" si="46"/>
        <v>91982U</v>
      </c>
      <c r="C2963" t="s">
        <v>3197</v>
      </c>
      <c r="D2963" t="s">
        <v>28</v>
      </c>
      <c r="E2963">
        <v>82.36</v>
      </c>
    </row>
    <row r="2964" spans="1:5" x14ac:dyDescent="0.25">
      <c r="A2964">
        <v>91983</v>
      </c>
      <c r="B2964" t="str">
        <f t="shared" si="46"/>
        <v>91983U</v>
      </c>
      <c r="C2964" t="s">
        <v>3198</v>
      </c>
      <c r="D2964" t="s">
        <v>28</v>
      </c>
      <c r="E2964">
        <v>89.53</v>
      </c>
    </row>
    <row r="2965" spans="1:5" x14ac:dyDescent="0.25">
      <c r="A2965">
        <v>91984</v>
      </c>
      <c r="B2965" t="str">
        <f t="shared" si="46"/>
        <v>91984U</v>
      </c>
      <c r="C2965" t="s">
        <v>3199</v>
      </c>
      <c r="D2965" t="s">
        <v>28</v>
      </c>
      <c r="E2965">
        <v>14.78</v>
      </c>
    </row>
    <row r="2966" spans="1:5" x14ac:dyDescent="0.25">
      <c r="A2966">
        <v>91985</v>
      </c>
      <c r="B2966" t="str">
        <f t="shared" si="46"/>
        <v>91985U</v>
      </c>
      <c r="C2966" t="s">
        <v>3200</v>
      </c>
      <c r="D2966" t="s">
        <v>28</v>
      </c>
      <c r="E2966">
        <v>21.95</v>
      </c>
    </row>
    <row r="2967" spans="1:5" x14ac:dyDescent="0.25">
      <c r="A2967">
        <v>91986</v>
      </c>
      <c r="B2967" t="str">
        <f t="shared" si="46"/>
        <v>91986U</v>
      </c>
      <c r="C2967" t="s">
        <v>3201</v>
      </c>
      <c r="D2967" t="s">
        <v>28</v>
      </c>
      <c r="E2967">
        <v>32.07</v>
      </c>
    </row>
    <row r="2968" spans="1:5" x14ac:dyDescent="0.25">
      <c r="A2968">
        <v>91987</v>
      </c>
      <c r="B2968" t="str">
        <f t="shared" si="46"/>
        <v>91987U</v>
      </c>
      <c r="C2968" t="s">
        <v>3202</v>
      </c>
      <c r="D2968" t="s">
        <v>28</v>
      </c>
      <c r="E2968">
        <v>39.24</v>
      </c>
    </row>
    <row r="2969" spans="1:5" x14ac:dyDescent="0.25">
      <c r="A2969">
        <v>91988</v>
      </c>
      <c r="B2969" t="str">
        <f t="shared" si="46"/>
        <v>91988U</v>
      </c>
      <c r="C2969" t="s">
        <v>3203</v>
      </c>
      <c r="D2969" t="s">
        <v>28</v>
      </c>
      <c r="E2969">
        <v>18.649999999999999</v>
      </c>
    </row>
    <row r="2970" spans="1:5" x14ac:dyDescent="0.25">
      <c r="A2970">
        <v>91989</v>
      </c>
      <c r="B2970" t="str">
        <f t="shared" si="46"/>
        <v>91989U</v>
      </c>
      <c r="C2970" t="s">
        <v>3204</v>
      </c>
      <c r="D2970" t="s">
        <v>28</v>
      </c>
      <c r="E2970">
        <v>25.82</v>
      </c>
    </row>
    <row r="2971" spans="1:5" x14ac:dyDescent="0.25">
      <c r="A2971">
        <v>91990</v>
      </c>
      <c r="B2971" t="str">
        <f t="shared" si="46"/>
        <v>91990U</v>
      </c>
      <c r="C2971" t="s">
        <v>3205</v>
      </c>
      <c r="D2971" t="s">
        <v>28</v>
      </c>
      <c r="E2971">
        <v>27.94</v>
      </c>
    </row>
    <row r="2972" spans="1:5" x14ac:dyDescent="0.25">
      <c r="A2972">
        <v>91991</v>
      </c>
      <c r="B2972" t="str">
        <f t="shared" si="46"/>
        <v>91991U</v>
      </c>
      <c r="C2972" t="s">
        <v>3206</v>
      </c>
      <c r="D2972" t="s">
        <v>28</v>
      </c>
      <c r="E2972">
        <v>30.03</v>
      </c>
    </row>
    <row r="2973" spans="1:5" x14ac:dyDescent="0.25">
      <c r="A2973">
        <v>91992</v>
      </c>
      <c r="B2973" t="str">
        <f t="shared" si="46"/>
        <v>91992U</v>
      </c>
      <c r="C2973" t="s">
        <v>3207</v>
      </c>
      <c r="D2973" t="s">
        <v>28</v>
      </c>
      <c r="E2973">
        <v>35.11</v>
      </c>
    </row>
    <row r="2974" spans="1:5" x14ac:dyDescent="0.25">
      <c r="A2974">
        <v>91993</v>
      </c>
      <c r="B2974" t="str">
        <f t="shared" si="46"/>
        <v>91993U</v>
      </c>
      <c r="C2974" t="s">
        <v>3208</v>
      </c>
      <c r="D2974" t="s">
        <v>28</v>
      </c>
      <c r="E2974">
        <v>37.200000000000003</v>
      </c>
    </row>
    <row r="2975" spans="1:5" x14ac:dyDescent="0.25">
      <c r="A2975">
        <v>91994</v>
      </c>
      <c r="B2975" t="str">
        <f t="shared" si="46"/>
        <v>91994U</v>
      </c>
      <c r="C2975" t="s">
        <v>132</v>
      </c>
      <c r="D2975" t="s">
        <v>28</v>
      </c>
      <c r="E2975">
        <v>20.18</v>
      </c>
    </row>
    <row r="2976" spans="1:5" x14ac:dyDescent="0.25">
      <c r="A2976">
        <v>91995</v>
      </c>
      <c r="B2976" t="str">
        <f t="shared" si="46"/>
        <v>91995U</v>
      </c>
      <c r="C2976" t="s">
        <v>3209</v>
      </c>
      <c r="D2976" t="s">
        <v>28</v>
      </c>
      <c r="E2976">
        <v>22.27</v>
      </c>
    </row>
    <row r="2977" spans="1:5" x14ac:dyDescent="0.25">
      <c r="A2977">
        <v>91996</v>
      </c>
      <c r="B2977" t="str">
        <f t="shared" si="46"/>
        <v>91996U</v>
      </c>
      <c r="C2977" t="s">
        <v>3210</v>
      </c>
      <c r="D2977" t="s">
        <v>28</v>
      </c>
      <c r="E2977">
        <v>27.35</v>
      </c>
    </row>
    <row r="2978" spans="1:5" x14ac:dyDescent="0.25">
      <c r="A2978">
        <v>91997</v>
      </c>
      <c r="B2978" t="str">
        <f t="shared" si="46"/>
        <v>91997U</v>
      </c>
      <c r="C2978" t="s">
        <v>3211</v>
      </c>
      <c r="D2978" t="s">
        <v>28</v>
      </c>
      <c r="E2978">
        <v>29.44</v>
      </c>
    </row>
    <row r="2979" spans="1:5" x14ac:dyDescent="0.25">
      <c r="A2979">
        <v>91998</v>
      </c>
      <c r="B2979" t="str">
        <f t="shared" si="46"/>
        <v>91998U</v>
      </c>
      <c r="C2979" t="s">
        <v>3212</v>
      </c>
      <c r="D2979" t="s">
        <v>28</v>
      </c>
      <c r="E2979">
        <v>17.16</v>
      </c>
    </row>
    <row r="2980" spans="1:5" x14ac:dyDescent="0.25">
      <c r="A2980">
        <v>91999</v>
      </c>
      <c r="B2980" t="str">
        <f t="shared" si="46"/>
        <v>91999U</v>
      </c>
      <c r="C2980" t="s">
        <v>3213</v>
      </c>
      <c r="D2980" t="s">
        <v>28</v>
      </c>
      <c r="E2980">
        <v>19.25</v>
      </c>
    </row>
    <row r="2981" spans="1:5" x14ac:dyDescent="0.25">
      <c r="A2981">
        <v>92000</v>
      </c>
      <c r="B2981" t="str">
        <f t="shared" si="46"/>
        <v>92000U</v>
      </c>
      <c r="C2981" t="s">
        <v>3214</v>
      </c>
      <c r="D2981" t="s">
        <v>28</v>
      </c>
      <c r="E2981">
        <v>24.33</v>
      </c>
    </row>
    <row r="2982" spans="1:5" x14ac:dyDescent="0.25">
      <c r="A2982">
        <v>92001</v>
      </c>
      <c r="B2982" t="str">
        <f t="shared" si="46"/>
        <v>92001U</v>
      </c>
      <c r="C2982" t="s">
        <v>3215</v>
      </c>
      <c r="D2982" t="s">
        <v>28</v>
      </c>
      <c r="E2982">
        <v>26.42</v>
      </c>
    </row>
    <row r="2983" spans="1:5" x14ac:dyDescent="0.25">
      <c r="A2983">
        <v>92002</v>
      </c>
      <c r="B2983" t="str">
        <f t="shared" si="46"/>
        <v>92002U</v>
      </c>
      <c r="C2983" t="s">
        <v>3216</v>
      </c>
      <c r="D2983" t="s">
        <v>28</v>
      </c>
      <c r="E2983">
        <v>37.840000000000003</v>
      </c>
    </row>
    <row r="2984" spans="1:5" x14ac:dyDescent="0.25">
      <c r="A2984">
        <v>92003</v>
      </c>
      <c r="B2984" t="str">
        <f t="shared" si="46"/>
        <v>92003U</v>
      </c>
      <c r="C2984" t="s">
        <v>3217</v>
      </c>
      <c r="D2984" t="s">
        <v>28</v>
      </c>
      <c r="E2984">
        <v>42.02</v>
      </c>
    </row>
    <row r="2985" spans="1:5" x14ac:dyDescent="0.25">
      <c r="A2985">
        <v>92004</v>
      </c>
      <c r="B2985" t="str">
        <f t="shared" si="46"/>
        <v>92004U</v>
      </c>
      <c r="C2985" t="s">
        <v>3218</v>
      </c>
      <c r="D2985" t="s">
        <v>28</v>
      </c>
      <c r="E2985">
        <v>45.01</v>
      </c>
    </row>
    <row r="2986" spans="1:5" x14ac:dyDescent="0.25">
      <c r="A2986">
        <v>92005</v>
      </c>
      <c r="B2986" t="str">
        <f t="shared" si="46"/>
        <v>92005U</v>
      </c>
      <c r="C2986" t="s">
        <v>133</v>
      </c>
      <c r="D2986" t="s">
        <v>28</v>
      </c>
      <c r="E2986">
        <v>49.19</v>
      </c>
    </row>
    <row r="2987" spans="1:5" x14ac:dyDescent="0.25">
      <c r="A2987">
        <v>92006</v>
      </c>
      <c r="B2987" t="str">
        <f t="shared" si="46"/>
        <v>92006U</v>
      </c>
      <c r="C2987" t="s">
        <v>3219</v>
      </c>
      <c r="D2987" t="s">
        <v>28</v>
      </c>
      <c r="E2987">
        <v>31.82</v>
      </c>
    </row>
    <row r="2988" spans="1:5" x14ac:dyDescent="0.25">
      <c r="A2988">
        <v>92007</v>
      </c>
      <c r="B2988" t="str">
        <f t="shared" si="46"/>
        <v>92007U</v>
      </c>
      <c r="C2988" t="s">
        <v>3220</v>
      </c>
      <c r="D2988" t="s">
        <v>28</v>
      </c>
      <c r="E2988">
        <v>36</v>
      </c>
    </row>
    <row r="2989" spans="1:5" x14ac:dyDescent="0.25">
      <c r="A2989">
        <v>92008</v>
      </c>
      <c r="B2989" t="str">
        <f t="shared" si="46"/>
        <v>92008U</v>
      </c>
      <c r="C2989" t="s">
        <v>3221</v>
      </c>
      <c r="D2989" t="s">
        <v>28</v>
      </c>
      <c r="E2989">
        <v>38.99</v>
      </c>
    </row>
    <row r="2990" spans="1:5" x14ac:dyDescent="0.25">
      <c r="A2990">
        <v>92009</v>
      </c>
      <c r="B2990" t="str">
        <f t="shared" si="46"/>
        <v>92009U</v>
      </c>
      <c r="C2990" t="s">
        <v>3222</v>
      </c>
      <c r="D2990" t="s">
        <v>28</v>
      </c>
      <c r="E2990">
        <v>43.17</v>
      </c>
    </row>
    <row r="2991" spans="1:5" x14ac:dyDescent="0.25">
      <c r="A2991">
        <v>92010</v>
      </c>
      <c r="B2991" t="str">
        <f t="shared" si="46"/>
        <v>92010U</v>
      </c>
      <c r="C2991" t="s">
        <v>3223</v>
      </c>
      <c r="D2991" t="s">
        <v>28</v>
      </c>
      <c r="E2991">
        <v>55.5</v>
      </c>
    </row>
    <row r="2992" spans="1:5" x14ac:dyDescent="0.25">
      <c r="A2992">
        <v>92011</v>
      </c>
      <c r="B2992" t="str">
        <f t="shared" si="46"/>
        <v>92011U</v>
      </c>
      <c r="C2992" t="s">
        <v>3224</v>
      </c>
      <c r="D2992" t="s">
        <v>28</v>
      </c>
      <c r="E2992">
        <v>61.77</v>
      </c>
    </row>
    <row r="2993" spans="1:5" x14ac:dyDescent="0.25">
      <c r="A2993">
        <v>92012</v>
      </c>
      <c r="B2993" t="str">
        <f t="shared" si="46"/>
        <v>92012U</v>
      </c>
      <c r="C2993" t="s">
        <v>3225</v>
      </c>
      <c r="D2993" t="s">
        <v>28</v>
      </c>
      <c r="E2993">
        <v>62.67</v>
      </c>
    </row>
    <row r="2994" spans="1:5" x14ac:dyDescent="0.25">
      <c r="A2994">
        <v>92013</v>
      </c>
      <c r="B2994" t="str">
        <f t="shared" si="46"/>
        <v>92013U</v>
      </c>
      <c r="C2994" t="s">
        <v>3226</v>
      </c>
      <c r="D2994" t="s">
        <v>28</v>
      </c>
      <c r="E2994">
        <v>68.94</v>
      </c>
    </row>
    <row r="2995" spans="1:5" x14ac:dyDescent="0.25">
      <c r="A2995">
        <v>92014</v>
      </c>
      <c r="B2995" t="str">
        <f t="shared" si="46"/>
        <v>92014U</v>
      </c>
      <c r="C2995" t="s">
        <v>3227</v>
      </c>
      <c r="D2995" t="s">
        <v>28</v>
      </c>
      <c r="E2995">
        <v>46.46</v>
      </c>
    </row>
    <row r="2996" spans="1:5" x14ac:dyDescent="0.25">
      <c r="A2996">
        <v>92015</v>
      </c>
      <c r="B2996" t="str">
        <f t="shared" si="46"/>
        <v>92015U</v>
      </c>
      <c r="C2996" t="s">
        <v>3228</v>
      </c>
      <c r="D2996" t="s">
        <v>28</v>
      </c>
      <c r="E2996">
        <v>52.73</v>
      </c>
    </row>
    <row r="2997" spans="1:5" x14ac:dyDescent="0.25">
      <c r="A2997">
        <v>92016</v>
      </c>
      <c r="B2997" t="str">
        <f t="shared" si="46"/>
        <v>92016U</v>
      </c>
      <c r="C2997" t="s">
        <v>3229</v>
      </c>
      <c r="D2997" t="s">
        <v>28</v>
      </c>
      <c r="E2997">
        <v>53.63</v>
      </c>
    </row>
    <row r="2998" spans="1:5" x14ac:dyDescent="0.25">
      <c r="A2998">
        <v>92017</v>
      </c>
      <c r="B2998" t="str">
        <f t="shared" si="46"/>
        <v>92017U</v>
      </c>
      <c r="C2998" t="s">
        <v>3230</v>
      </c>
      <c r="D2998" t="s">
        <v>28</v>
      </c>
      <c r="E2998">
        <v>59.9</v>
      </c>
    </row>
    <row r="2999" spans="1:5" x14ac:dyDescent="0.25">
      <c r="A2999">
        <v>92018</v>
      </c>
      <c r="B2999" t="str">
        <f t="shared" si="46"/>
        <v>92018U</v>
      </c>
      <c r="C2999" t="s">
        <v>3231</v>
      </c>
      <c r="D2999" t="s">
        <v>28</v>
      </c>
      <c r="E2999">
        <v>61.53</v>
      </c>
    </row>
    <row r="3000" spans="1:5" x14ac:dyDescent="0.25">
      <c r="A3000">
        <v>92019</v>
      </c>
      <c r="B3000" t="str">
        <f t="shared" si="46"/>
        <v>92019U</v>
      </c>
      <c r="C3000" t="s">
        <v>3232</v>
      </c>
      <c r="D3000" t="s">
        <v>28</v>
      </c>
      <c r="E3000">
        <v>73.02</v>
      </c>
    </row>
    <row r="3001" spans="1:5" x14ac:dyDescent="0.25">
      <c r="A3001">
        <v>92020</v>
      </c>
      <c r="B3001" t="str">
        <f t="shared" si="46"/>
        <v>92020U</v>
      </c>
      <c r="C3001" t="s">
        <v>3233</v>
      </c>
      <c r="D3001" t="s">
        <v>28</v>
      </c>
      <c r="E3001">
        <v>91.05</v>
      </c>
    </row>
    <row r="3002" spans="1:5" x14ac:dyDescent="0.25">
      <c r="A3002">
        <v>92021</v>
      </c>
      <c r="B3002" t="str">
        <f t="shared" si="46"/>
        <v>92021U</v>
      </c>
      <c r="C3002" t="s">
        <v>3234</v>
      </c>
      <c r="D3002" t="s">
        <v>28</v>
      </c>
      <c r="E3002">
        <v>102.54</v>
      </c>
    </row>
    <row r="3003" spans="1:5" x14ac:dyDescent="0.25">
      <c r="A3003">
        <v>92022</v>
      </c>
      <c r="B3003" t="str">
        <f t="shared" si="46"/>
        <v>92022U</v>
      </c>
      <c r="C3003" t="s">
        <v>3235</v>
      </c>
      <c r="D3003" t="s">
        <v>28</v>
      </c>
      <c r="E3003">
        <v>33.51</v>
      </c>
    </row>
    <row r="3004" spans="1:5" x14ac:dyDescent="0.25">
      <c r="A3004">
        <v>92023</v>
      </c>
      <c r="B3004" t="str">
        <f t="shared" si="46"/>
        <v>92023U</v>
      </c>
      <c r="C3004" t="s">
        <v>3236</v>
      </c>
      <c r="D3004" t="s">
        <v>28</v>
      </c>
      <c r="E3004">
        <v>40.68</v>
      </c>
    </row>
    <row r="3005" spans="1:5" x14ac:dyDescent="0.25">
      <c r="A3005">
        <v>92024</v>
      </c>
      <c r="B3005" t="str">
        <f t="shared" si="46"/>
        <v>92024U</v>
      </c>
      <c r="C3005" t="s">
        <v>3237</v>
      </c>
      <c r="D3005" t="s">
        <v>28</v>
      </c>
      <c r="E3005">
        <v>51.21</v>
      </c>
    </row>
    <row r="3006" spans="1:5" x14ac:dyDescent="0.25">
      <c r="A3006">
        <v>92025</v>
      </c>
      <c r="B3006" t="str">
        <f t="shared" si="46"/>
        <v>92025U</v>
      </c>
      <c r="C3006" t="s">
        <v>3238</v>
      </c>
      <c r="D3006" t="s">
        <v>28</v>
      </c>
      <c r="E3006">
        <v>58.38</v>
      </c>
    </row>
    <row r="3007" spans="1:5" x14ac:dyDescent="0.25">
      <c r="A3007">
        <v>92026</v>
      </c>
      <c r="B3007" t="str">
        <f t="shared" si="46"/>
        <v>92026U</v>
      </c>
      <c r="C3007" t="s">
        <v>3239</v>
      </c>
      <c r="D3007" t="s">
        <v>28</v>
      </c>
      <c r="E3007">
        <v>46.87</v>
      </c>
    </row>
    <row r="3008" spans="1:5" x14ac:dyDescent="0.25">
      <c r="A3008">
        <v>92027</v>
      </c>
      <c r="B3008" t="str">
        <f t="shared" si="46"/>
        <v>92027U</v>
      </c>
      <c r="C3008" t="s">
        <v>3240</v>
      </c>
      <c r="D3008" t="s">
        <v>28</v>
      </c>
      <c r="E3008">
        <v>54.04</v>
      </c>
    </row>
    <row r="3009" spans="1:5" x14ac:dyDescent="0.25">
      <c r="A3009">
        <v>92028</v>
      </c>
      <c r="B3009" t="str">
        <f t="shared" si="46"/>
        <v>92028U</v>
      </c>
      <c r="C3009" t="s">
        <v>3241</v>
      </c>
      <c r="D3009" t="s">
        <v>28</v>
      </c>
      <c r="E3009">
        <v>38.92</v>
      </c>
    </row>
    <row r="3010" spans="1:5" x14ac:dyDescent="0.25">
      <c r="A3010">
        <v>92029</v>
      </c>
      <c r="B3010" t="str">
        <f t="shared" si="46"/>
        <v>92029U</v>
      </c>
      <c r="C3010" t="s">
        <v>3242</v>
      </c>
      <c r="D3010" t="s">
        <v>28</v>
      </c>
      <c r="E3010">
        <v>46.09</v>
      </c>
    </row>
    <row r="3011" spans="1:5" x14ac:dyDescent="0.25">
      <c r="A3011">
        <v>92030</v>
      </c>
      <c r="B3011" t="str">
        <f t="shared" si="46"/>
        <v>92030U</v>
      </c>
      <c r="C3011" t="s">
        <v>3243</v>
      </c>
      <c r="D3011" t="s">
        <v>28</v>
      </c>
      <c r="E3011">
        <v>56.58</v>
      </c>
    </row>
    <row r="3012" spans="1:5" x14ac:dyDescent="0.25">
      <c r="A3012">
        <v>92031</v>
      </c>
      <c r="B3012" t="str">
        <f t="shared" si="46"/>
        <v>92031U</v>
      </c>
      <c r="C3012" t="s">
        <v>3244</v>
      </c>
      <c r="D3012" t="s">
        <v>28</v>
      </c>
      <c r="E3012">
        <v>63.75</v>
      </c>
    </row>
    <row r="3013" spans="1:5" x14ac:dyDescent="0.25">
      <c r="A3013">
        <v>92032</v>
      </c>
      <c r="B3013" t="str">
        <f t="shared" si="46"/>
        <v>92032U</v>
      </c>
      <c r="C3013" t="s">
        <v>3245</v>
      </c>
      <c r="D3013" t="s">
        <v>28</v>
      </c>
      <c r="E3013">
        <v>57.66</v>
      </c>
    </row>
    <row r="3014" spans="1:5" x14ac:dyDescent="0.25">
      <c r="A3014">
        <v>92033</v>
      </c>
      <c r="B3014" t="str">
        <f t="shared" si="46"/>
        <v>92033U</v>
      </c>
      <c r="C3014" t="s">
        <v>3246</v>
      </c>
      <c r="D3014" t="s">
        <v>28</v>
      </c>
      <c r="E3014">
        <v>64.83</v>
      </c>
    </row>
    <row r="3015" spans="1:5" x14ac:dyDescent="0.25">
      <c r="A3015">
        <v>92034</v>
      </c>
      <c r="B3015" t="str">
        <f t="shared" si="46"/>
        <v>92034U</v>
      </c>
      <c r="C3015" t="s">
        <v>3247</v>
      </c>
      <c r="D3015" t="s">
        <v>28</v>
      </c>
      <c r="E3015">
        <v>52.29</v>
      </c>
    </row>
    <row r="3016" spans="1:5" x14ac:dyDescent="0.25">
      <c r="A3016">
        <v>92035</v>
      </c>
      <c r="B3016" t="str">
        <f t="shared" ref="B3016:B3079" si="47">A3016&amp;"U"</f>
        <v>92035U</v>
      </c>
      <c r="C3016" t="s">
        <v>3248</v>
      </c>
      <c r="D3016" t="s">
        <v>28</v>
      </c>
      <c r="E3016">
        <v>59.46</v>
      </c>
    </row>
    <row r="3017" spans="1:5" x14ac:dyDescent="0.25">
      <c r="A3017">
        <v>97583</v>
      </c>
      <c r="B3017" t="str">
        <f t="shared" si="47"/>
        <v>97583U</v>
      </c>
      <c r="C3017" t="s">
        <v>3249</v>
      </c>
      <c r="D3017" t="s">
        <v>28</v>
      </c>
      <c r="E3017">
        <v>55.95</v>
      </c>
    </row>
    <row r="3018" spans="1:5" x14ac:dyDescent="0.25">
      <c r="A3018">
        <v>97584</v>
      </c>
      <c r="B3018" t="str">
        <f t="shared" si="47"/>
        <v>97584U</v>
      </c>
      <c r="C3018" t="s">
        <v>3250</v>
      </c>
      <c r="D3018" t="s">
        <v>28</v>
      </c>
      <c r="E3018">
        <v>77.17</v>
      </c>
    </row>
    <row r="3019" spans="1:5" x14ac:dyDescent="0.25">
      <c r="A3019">
        <v>97585</v>
      </c>
      <c r="B3019" t="str">
        <f t="shared" si="47"/>
        <v>97585U</v>
      </c>
      <c r="C3019" t="s">
        <v>3251</v>
      </c>
      <c r="D3019" t="s">
        <v>28</v>
      </c>
      <c r="E3019">
        <v>74.73</v>
      </c>
    </row>
    <row r="3020" spans="1:5" x14ac:dyDescent="0.25">
      <c r="A3020">
        <v>97586</v>
      </c>
      <c r="B3020" t="str">
        <f t="shared" si="47"/>
        <v>97586U</v>
      </c>
      <c r="C3020" t="s">
        <v>3252</v>
      </c>
      <c r="D3020" t="s">
        <v>28</v>
      </c>
      <c r="E3020">
        <v>100.35</v>
      </c>
    </row>
    <row r="3021" spans="1:5" x14ac:dyDescent="0.25">
      <c r="A3021">
        <v>97587</v>
      </c>
      <c r="B3021" t="str">
        <f t="shared" si="47"/>
        <v>97587U</v>
      </c>
      <c r="C3021" t="s">
        <v>3253</v>
      </c>
      <c r="D3021" t="s">
        <v>28</v>
      </c>
      <c r="E3021">
        <v>180.08</v>
      </c>
    </row>
    <row r="3022" spans="1:5" x14ac:dyDescent="0.25">
      <c r="A3022">
        <v>97589</v>
      </c>
      <c r="B3022" t="str">
        <f t="shared" si="47"/>
        <v>97589U</v>
      </c>
      <c r="C3022" t="s">
        <v>3254</v>
      </c>
      <c r="D3022" t="s">
        <v>28</v>
      </c>
      <c r="E3022">
        <v>34.35</v>
      </c>
    </row>
    <row r="3023" spans="1:5" x14ac:dyDescent="0.25">
      <c r="A3023">
        <v>97590</v>
      </c>
      <c r="B3023" t="str">
        <f t="shared" si="47"/>
        <v>97590U</v>
      </c>
      <c r="C3023" t="s">
        <v>3255</v>
      </c>
      <c r="D3023" t="s">
        <v>28</v>
      </c>
      <c r="E3023">
        <v>69.75</v>
      </c>
    </row>
    <row r="3024" spans="1:5" x14ac:dyDescent="0.25">
      <c r="A3024">
        <v>97591</v>
      </c>
      <c r="B3024" t="str">
        <f t="shared" si="47"/>
        <v>97591U</v>
      </c>
      <c r="C3024" t="s">
        <v>3256</v>
      </c>
      <c r="D3024" t="s">
        <v>28</v>
      </c>
      <c r="E3024">
        <v>94.37</v>
      </c>
    </row>
    <row r="3025" spans="1:5" x14ac:dyDescent="0.25">
      <c r="A3025">
        <v>97593</v>
      </c>
      <c r="B3025" t="str">
        <f t="shared" si="47"/>
        <v>97593U</v>
      </c>
      <c r="C3025" t="s">
        <v>3257</v>
      </c>
      <c r="D3025" t="s">
        <v>28</v>
      </c>
      <c r="E3025">
        <v>96.24</v>
      </c>
    </row>
    <row r="3026" spans="1:5" x14ac:dyDescent="0.25">
      <c r="A3026">
        <v>97594</v>
      </c>
      <c r="B3026" t="str">
        <f t="shared" si="47"/>
        <v>97594U</v>
      </c>
      <c r="C3026" t="s">
        <v>3258</v>
      </c>
      <c r="D3026" t="s">
        <v>28</v>
      </c>
      <c r="E3026">
        <v>93.91</v>
      </c>
    </row>
    <row r="3027" spans="1:5" x14ac:dyDescent="0.25">
      <c r="A3027">
        <v>97595</v>
      </c>
      <c r="B3027" t="str">
        <f t="shared" si="47"/>
        <v>97595U</v>
      </c>
      <c r="C3027" t="s">
        <v>3259</v>
      </c>
      <c r="D3027" t="s">
        <v>28</v>
      </c>
      <c r="E3027">
        <v>67.680000000000007</v>
      </c>
    </row>
    <row r="3028" spans="1:5" x14ac:dyDescent="0.25">
      <c r="A3028">
        <v>97596</v>
      </c>
      <c r="B3028" t="str">
        <f t="shared" si="47"/>
        <v>97596U</v>
      </c>
      <c r="C3028" t="s">
        <v>3260</v>
      </c>
      <c r="D3028" t="s">
        <v>28</v>
      </c>
      <c r="E3028">
        <v>48.55</v>
      </c>
    </row>
    <row r="3029" spans="1:5" x14ac:dyDescent="0.25">
      <c r="A3029">
        <v>97597</v>
      </c>
      <c r="B3029" t="str">
        <f t="shared" si="47"/>
        <v>97597U</v>
      </c>
      <c r="C3029" t="s">
        <v>3261</v>
      </c>
      <c r="D3029" t="s">
        <v>28</v>
      </c>
      <c r="E3029">
        <v>46.57</v>
      </c>
    </row>
    <row r="3030" spans="1:5" x14ac:dyDescent="0.25">
      <c r="A3030">
        <v>97598</v>
      </c>
      <c r="B3030" t="str">
        <f t="shared" si="47"/>
        <v>97598U</v>
      </c>
      <c r="C3030" t="s">
        <v>3262</v>
      </c>
      <c r="D3030" t="s">
        <v>28</v>
      </c>
      <c r="E3030">
        <v>44.12</v>
      </c>
    </row>
    <row r="3031" spans="1:5" x14ac:dyDescent="0.25">
      <c r="A3031">
        <v>97599</v>
      </c>
      <c r="B3031" t="str">
        <f t="shared" si="47"/>
        <v>97599U</v>
      </c>
      <c r="C3031" t="s">
        <v>3263</v>
      </c>
      <c r="D3031" t="s">
        <v>28</v>
      </c>
      <c r="E3031">
        <v>24.16</v>
      </c>
    </row>
    <row r="3032" spans="1:5" x14ac:dyDescent="0.25">
      <c r="A3032">
        <v>97609</v>
      </c>
      <c r="B3032" t="str">
        <f t="shared" si="47"/>
        <v>97609U</v>
      </c>
      <c r="C3032" t="s">
        <v>3264</v>
      </c>
      <c r="D3032" t="s">
        <v>28</v>
      </c>
      <c r="E3032">
        <v>14.03</v>
      </c>
    </row>
    <row r="3033" spans="1:5" x14ac:dyDescent="0.25">
      <c r="A3033">
        <v>97610</v>
      </c>
      <c r="B3033" t="str">
        <f t="shared" si="47"/>
        <v>97610U</v>
      </c>
      <c r="C3033" t="s">
        <v>136</v>
      </c>
      <c r="D3033" t="s">
        <v>28</v>
      </c>
      <c r="E3033">
        <v>15</v>
      </c>
    </row>
    <row r="3034" spans="1:5" x14ac:dyDescent="0.25">
      <c r="A3034">
        <v>97611</v>
      </c>
      <c r="B3034" t="str">
        <f t="shared" si="47"/>
        <v>97611U</v>
      </c>
      <c r="C3034" t="s">
        <v>3265</v>
      </c>
      <c r="D3034" t="s">
        <v>28</v>
      </c>
      <c r="E3034">
        <v>21.1</v>
      </c>
    </row>
    <row r="3035" spans="1:5" x14ac:dyDescent="0.25">
      <c r="A3035">
        <v>97612</v>
      </c>
      <c r="B3035" t="str">
        <f t="shared" si="47"/>
        <v>97612U</v>
      </c>
      <c r="C3035" t="s">
        <v>3266</v>
      </c>
      <c r="D3035" t="s">
        <v>28</v>
      </c>
      <c r="E3035">
        <v>23.01</v>
      </c>
    </row>
    <row r="3036" spans="1:5" x14ac:dyDescent="0.25">
      <c r="A3036">
        <v>97613</v>
      </c>
      <c r="B3036" t="str">
        <f t="shared" si="47"/>
        <v>97613U</v>
      </c>
      <c r="C3036" t="s">
        <v>3267</v>
      </c>
      <c r="D3036" t="s">
        <v>28</v>
      </c>
      <c r="E3036">
        <v>29.33</v>
      </c>
    </row>
    <row r="3037" spans="1:5" x14ac:dyDescent="0.25">
      <c r="A3037">
        <v>97614</v>
      </c>
      <c r="B3037" t="str">
        <f t="shared" si="47"/>
        <v>97614U</v>
      </c>
      <c r="C3037" t="s">
        <v>3268</v>
      </c>
      <c r="D3037" t="s">
        <v>28</v>
      </c>
      <c r="E3037">
        <v>52.17</v>
      </c>
    </row>
    <row r="3038" spans="1:5" x14ac:dyDescent="0.25">
      <c r="A3038">
        <v>97615</v>
      </c>
      <c r="B3038" t="str">
        <f t="shared" si="47"/>
        <v>97615U</v>
      </c>
      <c r="C3038" t="s">
        <v>3269</v>
      </c>
      <c r="D3038" t="s">
        <v>28</v>
      </c>
      <c r="E3038">
        <v>39.03</v>
      </c>
    </row>
    <row r="3039" spans="1:5" x14ac:dyDescent="0.25">
      <c r="A3039">
        <v>97616</v>
      </c>
      <c r="B3039" t="str">
        <f t="shared" si="47"/>
        <v>97616U</v>
      </c>
      <c r="C3039" t="s">
        <v>3270</v>
      </c>
      <c r="D3039" t="s">
        <v>28</v>
      </c>
      <c r="E3039">
        <v>44.08</v>
      </c>
    </row>
    <row r="3040" spans="1:5" x14ac:dyDescent="0.25">
      <c r="A3040">
        <v>97617</v>
      </c>
      <c r="B3040" t="str">
        <f t="shared" si="47"/>
        <v>97617U</v>
      </c>
      <c r="C3040" t="s">
        <v>3271</v>
      </c>
      <c r="D3040" t="s">
        <v>28</v>
      </c>
      <c r="E3040">
        <v>43.79</v>
      </c>
    </row>
    <row r="3041" spans="1:5" x14ac:dyDescent="0.25">
      <c r="A3041">
        <v>97618</v>
      </c>
      <c r="B3041" t="str">
        <f t="shared" si="47"/>
        <v>97618U</v>
      </c>
      <c r="C3041" t="s">
        <v>3272</v>
      </c>
      <c r="D3041" t="s">
        <v>28</v>
      </c>
      <c r="E3041">
        <v>41.71</v>
      </c>
    </row>
    <row r="3042" spans="1:5" x14ac:dyDescent="0.25">
      <c r="A3042">
        <v>100902</v>
      </c>
      <c r="B3042" t="str">
        <f t="shared" si="47"/>
        <v>100902U</v>
      </c>
      <c r="C3042" t="s">
        <v>3273</v>
      </c>
      <c r="D3042" t="s">
        <v>28</v>
      </c>
      <c r="E3042">
        <v>22.51</v>
      </c>
    </row>
    <row r="3043" spans="1:5" x14ac:dyDescent="0.25">
      <c r="A3043">
        <v>100903</v>
      </c>
      <c r="B3043" t="str">
        <f t="shared" si="47"/>
        <v>100903U</v>
      </c>
      <c r="C3043" t="s">
        <v>3274</v>
      </c>
      <c r="D3043" t="s">
        <v>28</v>
      </c>
      <c r="E3043">
        <v>26.81</v>
      </c>
    </row>
    <row r="3044" spans="1:5" x14ac:dyDescent="0.25">
      <c r="A3044">
        <v>100904</v>
      </c>
      <c r="B3044" t="str">
        <f t="shared" si="47"/>
        <v>100904U</v>
      </c>
      <c r="C3044" t="s">
        <v>3275</v>
      </c>
      <c r="D3044" t="s">
        <v>28</v>
      </c>
      <c r="E3044">
        <v>55.95</v>
      </c>
    </row>
    <row r="3045" spans="1:5" x14ac:dyDescent="0.25">
      <c r="A3045">
        <v>100905</v>
      </c>
      <c r="B3045" t="str">
        <f t="shared" si="47"/>
        <v>100905U</v>
      </c>
      <c r="C3045" t="s">
        <v>3276</v>
      </c>
      <c r="D3045" t="s">
        <v>28</v>
      </c>
      <c r="E3045">
        <v>149.47</v>
      </c>
    </row>
    <row r="3046" spans="1:5" x14ac:dyDescent="0.25">
      <c r="A3046">
        <v>100906</v>
      </c>
      <c r="B3046" t="str">
        <f t="shared" si="47"/>
        <v>100906U</v>
      </c>
      <c r="C3046" t="s">
        <v>3277</v>
      </c>
      <c r="D3046" t="s">
        <v>28</v>
      </c>
      <c r="E3046">
        <v>200.71</v>
      </c>
    </row>
    <row r="3047" spans="1:5" x14ac:dyDescent="0.25">
      <c r="A3047">
        <v>100919</v>
      </c>
      <c r="B3047" t="str">
        <f t="shared" si="47"/>
        <v>100919U</v>
      </c>
      <c r="C3047" t="s">
        <v>3278</v>
      </c>
      <c r="D3047" t="s">
        <v>28</v>
      </c>
      <c r="E3047">
        <v>59.63</v>
      </c>
    </row>
    <row r="3048" spans="1:5" x14ac:dyDescent="0.25">
      <c r="A3048">
        <v>100920</v>
      </c>
      <c r="B3048" t="str">
        <f t="shared" si="47"/>
        <v>100920U</v>
      </c>
      <c r="C3048" t="s">
        <v>3279</v>
      </c>
      <c r="D3048" t="s">
        <v>28</v>
      </c>
      <c r="E3048">
        <v>101.74</v>
      </c>
    </row>
    <row r="3049" spans="1:5" x14ac:dyDescent="0.25">
      <c r="A3049">
        <v>100921</v>
      </c>
      <c r="B3049" t="str">
        <f t="shared" si="47"/>
        <v>100921U</v>
      </c>
      <c r="C3049" t="s">
        <v>3280</v>
      </c>
      <c r="D3049" t="s">
        <v>28</v>
      </c>
      <c r="E3049">
        <v>46.34</v>
      </c>
    </row>
    <row r="3050" spans="1:5" x14ac:dyDescent="0.25">
      <c r="A3050">
        <v>100922</v>
      </c>
      <c r="B3050" t="str">
        <f t="shared" si="47"/>
        <v>100922U</v>
      </c>
      <c r="C3050" t="s">
        <v>3281</v>
      </c>
      <c r="D3050" t="s">
        <v>28</v>
      </c>
      <c r="E3050">
        <v>33.1</v>
      </c>
    </row>
    <row r="3051" spans="1:5" x14ac:dyDescent="0.25">
      <c r="A3051">
        <v>100923</v>
      </c>
      <c r="B3051" t="str">
        <f t="shared" si="47"/>
        <v>100923U</v>
      </c>
      <c r="C3051" t="s">
        <v>3282</v>
      </c>
      <c r="D3051" t="s">
        <v>28</v>
      </c>
      <c r="E3051">
        <v>37.67</v>
      </c>
    </row>
    <row r="3052" spans="1:5" x14ac:dyDescent="0.25">
      <c r="A3052">
        <v>103782</v>
      </c>
      <c r="B3052" t="str">
        <f t="shared" si="47"/>
        <v>103782U</v>
      </c>
      <c r="C3052" t="s">
        <v>6732</v>
      </c>
      <c r="D3052" t="s">
        <v>28</v>
      </c>
      <c r="E3052">
        <v>32.270000000000003</v>
      </c>
    </row>
    <row r="3053" spans="1:5" x14ac:dyDescent="0.25">
      <c r="A3053">
        <v>101489</v>
      </c>
      <c r="B3053" t="str">
        <f t="shared" si="47"/>
        <v>101489U</v>
      </c>
      <c r="C3053" t="s">
        <v>3283</v>
      </c>
      <c r="D3053" t="s">
        <v>28</v>
      </c>
      <c r="E3053">
        <v>1253.51</v>
      </c>
    </row>
    <row r="3054" spans="1:5" x14ac:dyDescent="0.25">
      <c r="A3054">
        <v>101490</v>
      </c>
      <c r="B3054" t="str">
        <f t="shared" si="47"/>
        <v>101490U</v>
      </c>
      <c r="C3054" t="s">
        <v>3284</v>
      </c>
      <c r="D3054" t="s">
        <v>28</v>
      </c>
      <c r="E3054">
        <v>1333.26</v>
      </c>
    </row>
    <row r="3055" spans="1:5" x14ac:dyDescent="0.25">
      <c r="A3055">
        <v>101491</v>
      </c>
      <c r="B3055" t="str">
        <f t="shared" si="47"/>
        <v>101491U</v>
      </c>
      <c r="C3055" t="s">
        <v>3285</v>
      </c>
      <c r="D3055" t="s">
        <v>28</v>
      </c>
      <c r="E3055">
        <v>1362.3</v>
      </c>
    </row>
    <row r="3056" spans="1:5" x14ac:dyDescent="0.25">
      <c r="A3056">
        <v>101492</v>
      </c>
      <c r="B3056" t="str">
        <f t="shared" si="47"/>
        <v>101492U</v>
      </c>
      <c r="C3056" t="s">
        <v>3286</v>
      </c>
      <c r="D3056" t="s">
        <v>28</v>
      </c>
      <c r="E3056">
        <v>1479.51</v>
      </c>
    </row>
    <row r="3057" spans="1:5" x14ac:dyDescent="0.25">
      <c r="A3057">
        <v>101493</v>
      </c>
      <c r="B3057" t="str">
        <f t="shared" si="47"/>
        <v>101493U</v>
      </c>
      <c r="C3057" t="s">
        <v>3287</v>
      </c>
      <c r="D3057" t="s">
        <v>28</v>
      </c>
      <c r="E3057">
        <v>1240.1400000000001</v>
      </c>
    </row>
    <row r="3058" spans="1:5" x14ac:dyDescent="0.25">
      <c r="A3058">
        <v>101494</v>
      </c>
      <c r="B3058" t="str">
        <f t="shared" si="47"/>
        <v>101494U</v>
      </c>
      <c r="C3058" t="s">
        <v>3288</v>
      </c>
      <c r="D3058" t="s">
        <v>28</v>
      </c>
      <c r="E3058">
        <v>1319.89</v>
      </c>
    </row>
    <row r="3059" spans="1:5" x14ac:dyDescent="0.25">
      <c r="A3059">
        <v>101495</v>
      </c>
      <c r="B3059" t="str">
        <f t="shared" si="47"/>
        <v>101495U</v>
      </c>
      <c r="C3059" t="s">
        <v>3289</v>
      </c>
      <c r="D3059" t="s">
        <v>28</v>
      </c>
      <c r="E3059">
        <v>1348.93</v>
      </c>
    </row>
    <row r="3060" spans="1:5" x14ac:dyDescent="0.25">
      <c r="A3060">
        <v>101496</v>
      </c>
      <c r="B3060" t="str">
        <f t="shared" si="47"/>
        <v>101496U</v>
      </c>
      <c r="C3060" t="s">
        <v>3290</v>
      </c>
      <c r="D3060" t="s">
        <v>28</v>
      </c>
      <c r="E3060">
        <v>1466.14</v>
      </c>
    </row>
    <row r="3061" spans="1:5" x14ac:dyDescent="0.25">
      <c r="A3061">
        <v>101497</v>
      </c>
      <c r="B3061" t="str">
        <f t="shared" si="47"/>
        <v>101497U</v>
      </c>
      <c r="C3061" t="s">
        <v>3291</v>
      </c>
      <c r="D3061" t="s">
        <v>28</v>
      </c>
      <c r="E3061">
        <v>1478.76</v>
      </c>
    </row>
    <row r="3062" spans="1:5" x14ac:dyDescent="0.25">
      <c r="A3062">
        <v>101498</v>
      </c>
      <c r="B3062" t="str">
        <f t="shared" si="47"/>
        <v>101498U</v>
      </c>
      <c r="C3062" t="s">
        <v>3292</v>
      </c>
      <c r="D3062" t="s">
        <v>28</v>
      </c>
      <c r="E3062">
        <v>1599.47</v>
      </c>
    </row>
    <row r="3063" spans="1:5" x14ac:dyDescent="0.25">
      <c r="A3063">
        <v>101499</v>
      </c>
      <c r="B3063" t="str">
        <f t="shared" si="47"/>
        <v>101499U</v>
      </c>
      <c r="C3063" t="s">
        <v>3293</v>
      </c>
      <c r="D3063" t="s">
        <v>28</v>
      </c>
      <c r="E3063">
        <v>1643.43</v>
      </c>
    </row>
    <row r="3064" spans="1:5" x14ac:dyDescent="0.25">
      <c r="A3064">
        <v>101500</v>
      </c>
      <c r="B3064" t="str">
        <f t="shared" si="47"/>
        <v>101500U</v>
      </c>
      <c r="C3064" t="s">
        <v>3294</v>
      </c>
      <c r="D3064" t="s">
        <v>28</v>
      </c>
      <c r="E3064">
        <v>1808.04</v>
      </c>
    </row>
    <row r="3065" spans="1:5" x14ac:dyDescent="0.25">
      <c r="A3065">
        <v>101501</v>
      </c>
      <c r="B3065" t="str">
        <f t="shared" si="47"/>
        <v>101501U</v>
      </c>
      <c r="C3065" t="s">
        <v>3295</v>
      </c>
      <c r="D3065" t="s">
        <v>28</v>
      </c>
      <c r="E3065">
        <v>1472.76</v>
      </c>
    </row>
    <row r="3066" spans="1:5" x14ac:dyDescent="0.25">
      <c r="A3066">
        <v>101502</v>
      </c>
      <c r="B3066" t="str">
        <f t="shared" si="47"/>
        <v>101502U</v>
      </c>
      <c r="C3066" t="s">
        <v>3296</v>
      </c>
      <c r="D3066" t="s">
        <v>28</v>
      </c>
      <c r="E3066">
        <v>1593.47</v>
      </c>
    </row>
    <row r="3067" spans="1:5" x14ac:dyDescent="0.25">
      <c r="A3067">
        <v>101503</v>
      </c>
      <c r="B3067" t="str">
        <f t="shared" si="47"/>
        <v>101503U</v>
      </c>
      <c r="C3067" t="s">
        <v>3297</v>
      </c>
      <c r="D3067" t="s">
        <v>28</v>
      </c>
      <c r="E3067">
        <v>1637.43</v>
      </c>
    </row>
    <row r="3068" spans="1:5" x14ac:dyDescent="0.25">
      <c r="A3068">
        <v>101504</v>
      </c>
      <c r="B3068" t="str">
        <f t="shared" si="47"/>
        <v>101504U</v>
      </c>
      <c r="C3068" t="s">
        <v>3298</v>
      </c>
      <c r="D3068" t="s">
        <v>28</v>
      </c>
      <c r="E3068">
        <v>1802.04</v>
      </c>
    </row>
    <row r="3069" spans="1:5" x14ac:dyDescent="0.25">
      <c r="A3069">
        <v>101505</v>
      </c>
      <c r="B3069" t="str">
        <f t="shared" si="47"/>
        <v>101505U</v>
      </c>
      <c r="C3069" t="s">
        <v>3299</v>
      </c>
      <c r="D3069" t="s">
        <v>28</v>
      </c>
      <c r="E3069">
        <v>1575.83</v>
      </c>
    </row>
    <row r="3070" spans="1:5" x14ac:dyDescent="0.25">
      <c r="A3070">
        <v>101506</v>
      </c>
      <c r="B3070" t="str">
        <f t="shared" si="47"/>
        <v>101506U</v>
      </c>
      <c r="C3070" t="s">
        <v>3300</v>
      </c>
      <c r="D3070" t="s">
        <v>28</v>
      </c>
      <c r="E3070">
        <v>1736.78</v>
      </c>
    </row>
    <row r="3071" spans="1:5" x14ac:dyDescent="0.25">
      <c r="A3071">
        <v>101507</v>
      </c>
      <c r="B3071" t="str">
        <f t="shared" si="47"/>
        <v>101507U</v>
      </c>
      <c r="C3071" t="s">
        <v>3301</v>
      </c>
      <c r="D3071" t="s">
        <v>28</v>
      </c>
      <c r="E3071">
        <v>1795.39</v>
      </c>
    </row>
    <row r="3072" spans="1:5" x14ac:dyDescent="0.25">
      <c r="A3072">
        <v>101508</v>
      </c>
      <c r="B3072" t="str">
        <f t="shared" si="47"/>
        <v>101508U</v>
      </c>
      <c r="C3072" t="s">
        <v>3302</v>
      </c>
      <c r="D3072" t="s">
        <v>28</v>
      </c>
      <c r="E3072">
        <v>2006.57</v>
      </c>
    </row>
    <row r="3073" spans="1:5" x14ac:dyDescent="0.25">
      <c r="A3073">
        <v>101509</v>
      </c>
      <c r="B3073" t="str">
        <f t="shared" si="47"/>
        <v>101509U</v>
      </c>
      <c r="C3073" t="s">
        <v>3303</v>
      </c>
      <c r="D3073" t="s">
        <v>28</v>
      </c>
      <c r="E3073">
        <v>1703.75</v>
      </c>
    </row>
    <row r="3074" spans="1:5" x14ac:dyDescent="0.25">
      <c r="A3074">
        <v>101510</v>
      </c>
      <c r="B3074" t="str">
        <f t="shared" si="47"/>
        <v>101510U</v>
      </c>
      <c r="C3074" t="s">
        <v>3304</v>
      </c>
      <c r="D3074" t="s">
        <v>28</v>
      </c>
      <c r="E3074">
        <v>1864.7</v>
      </c>
    </row>
    <row r="3075" spans="1:5" x14ac:dyDescent="0.25">
      <c r="A3075">
        <v>101511</v>
      </c>
      <c r="B3075" t="str">
        <f t="shared" si="47"/>
        <v>101511U</v>
      </c>
      <c r="C3075" t="s">
        <v>3305</v>
      </c>
      <c r="D3075" t="s">
        <v>28</v>
      </c>
      <c r="E3075">
        <v>1923.31</v>
      </c>
    </row>
    <row r="3076" spans="1:5" x14ac:dyDescent="0.25">
      <c r="A3076">
        <v>101512</v>
      </c>
      <c r="B3076" t="str">
        <f t="shared" si="47"/>
        <v>101512U</v>
      </c>
      <c r="C3076" t="s">
        <v>3306</v>
      </c>
      <c r="D3076" t="s">
        <v>28</v>
      </c>
      <c r="E3076">
        <v>2134.4899999999998</v>
      </c>
    </row>
    <row r="3077" spans="1:5" x14ac:dyDescent="0.25">
      <c r="A3077">
        <v>101513</v>
      </c>
      <c r="B3077" t="str">
        <f t="shared" si="47"/>
        <v>101513U</v>
      </c>
      <c r="C3077" t="s">
        <v>3307</v>
      </c>
      <c r="D3077" t="s">
        <v>28</v>
      </c>
      <c r="E3077">
        <v>708.94</v>
      </c>
    </row>
    <row r="3078" spans="1:5" x14ac:dyDescent="0.25">
      <c r="A3078">
        <v>101514</v>
      </c>
      <c r="B3078" t="str">
        <f t="shared" si="47"/>
        <v>101514U</v>
      </c>
      <c r="C3078" t="s">
        <v>3308</v>
      </c>
      <c r="D3078" t="s">
        <v>28</v>
      </c>
      <c r="E3078">
        <v>804.64</v>
      </c>
    </row>
    <row r="3079" spans="1:5" x14ac:dyDescent="0.25">
      <c r="A3079">
        <v>101515</v>
      </c>
      <c r="B3079" t="str">
        <f t="shared" si="47"/>
        <v>101515U</v>
      </c>
      <c r="C3079" t="s">
        <v>3309</v>
      </c>
      <c r="D3079" t="s">
        <v>28</v>
      </c>
      <c r="E3079">
        <v>839.49</v>
      </c>
    </row>
    <row r="3080" spans="1:5" x14ac:dyDescent="0.25">
      <c r="A3080">
        <v>101516</v>
      </c>
      <c r="B3080" t="str">
        <f t="shared" ref="B3080:B3143" si="48">A3080&amp;"U"</f>
        <v>101516U</v>
      </c>
      <c r="C3080" t="s">
        <v>3310</v>
      </c>
      <c r="D3080" t="s">
        <v>28</v>
      </c>
      <c r="E3080">
        <v>950.24</v>
      </c>
    </row>
    <row r="3081" spans="1:5" x14ac:dyDescent="0.25">
      <c r="A3081">
        <v>101517</v>
      </c>
      <c r="B3081" t="str">
        <f t="shared" si="48"/>
        <v>101517U</v>
      </c>
      <c r="C3081" t="s">
        <v>3311</v>
      </c>
      <c r="D3081" t="s">
        <v>28</v>
      </c>
      <c r="E3081">
        <v>695.56</v>
      </c>
    </row>
    <row r="3082" spans="1:5" x14ac:dyDescent="0.25">
      <c r="A3082">
        <v>101518</v>
      </c>
      <c r="B3082" t="str">
        <f t="shared" si="48"/>
        <v>101518U</v>
      </c>
      <c r="C3082" t="s">
        <v>3312</v>
      </c>
      <c r="D3082" t="s">
        <v>28</v>
      </c>
      <c r="E3082">
        <v>791.26</v>
      </c>
    </row>
    <row r="3083" spans="1:5" x14ac:dyDescent="0.25">
      <c r="A3083">
        <v>101519</v>
      </c>
      <c r="B3083" t="str">
        <f t="shared" si="48"/>
        <v>101519U</v>
      </c>
      <c r="C3083" t="s">
        <v>3313</v>
      </c>
      <c r="D3083" t="s">
        <v>28</v>
      </c>
      <c r="E3083">
        <v>826.11</v>
      </c>
    </row>
    <row r="3084" spans="1:5" x14ac:dyDescent="0.25">
      <c r="A3084">
        <v>101520</v>
      </c>
      <c r="B3084" t="str">
        <f t="shared" si="48"/>
        <v>101520U</v>
      </c>
      <c r="C3084" t="s">
        <v>3314</v>
      </c>
      <c r="D3084" t="s">
        <v>28</v>
      </c>
      <c r="E3084">
        <v>936.86</v>
      </c>
    </row>
    <row r="3085" spans="1:5" x14ac:dyDescent="0.25">
      <c r="A3085">
        <v>101521</v>
      </c>
      <c r="B3085" t="str">
        <f t="shared" si="48"/>
        <v>101521U</v>
      </c>
      <c r="C3085" t="s">
        <v>3315</v>
      </c>
      <c r="D3085" t="s">
        <v>28</v>
      </c>
      <c r="E3085">
        <v>947.32</v>
      </c>
    </row>
    <row r="3086" spans="1:5" x14ac:dyDescent="0.25">
      <c r="A3086">
        <v>101522</v>
      </c>
      <c r="B3086" t="str">
        <f t="shared" si="48"/>
        <v>101522U</v>
      </c>
      <c r="C3086" t="s">
        <v>3316</v>
      </c>
      <c r="D3086" t="s">
        <v>28</v>
      </c>
      <c r="E3086">
        <v>1090.8699999999999</v>
      </c>
    </row>
    <row r="3087" spans="1:5" x14ac:dyDescent="0.25">
      <c r="A3087">
        <v>101523</v>
      </c>
      <c r="B3087" t="str">
        <f t="shared" si="48"/>
        <v>101523U</v>
      </c>
      <c r="C3087" t="s">
        <v>3317</v>
      </c>
      <c r="D3087" t="s">
        <v>28</v>
      </c>
      <c r="E3087">
        <v>1143.1400000000001</v>
      </c>
    </row>
    <row r="3088" spans="1:5" x14ac:dyDescent="0.25">
      <c r="A3088">
        <v>101524</v>
      </c>
      <c r="B3088" t="str">
        <f t="shared" si="48"/>
        <v>101524U</v>
      </c>
      <c r="C3088" t="s">
        <v>3318</v>
      </c>
      <c r="D3088" t="s">
        <v>28</v>
      </c>
      <c r="E3088">
        <v>1309.27</v>
      </c>
    </row>
    <row r="3089" spans="1:5" x14ac:dyDescent="0.25">
      <c r="A3089">
        <v>101525</v>
      </c>
      <c r="B3089" t="str">
        <f t="shared" si="48"/>
        <v>101525U</v>
      </c>
      <c r="C3089" t="s">
        <v>3319</v>
      </c>
      <c r="D3089" t="s">
        <v>28</v>
      </c>
      <c r="E3089">
        <v>941.33</v>
      </c>
    </row>
    <row r="3090" spans="1:5" x14ac:dyDescent="0.25">
      <c r="A3090">
        <v>101526</v>
      </c>
      <c r="B3090" t="str">
        <f t="shared" si="48"/>
        <v>101526U</v>
      </c>
      <c r="C3090" t="s">
        <v>3320</v>
      </c>
      <c r="D3090" t="s">
        <v>28</v>
      </c>
      <c r="E3090">
        <v>1084.8800000000001</v>
      </c>
    </row>
    <row r="3091" spans="1:5" x14ac:dyDescent="0.25">
      <c r="A3091">
        <v>101527</v>
      </c>
      <c r="B3091" t="str">
        <f t="shared" si="48"/>
        <v>101527U</v>
      </c>
      <c r="C3091" t="s">
        <v>3321</v>
      </c>
      <c r="D3091" t="s">
        <v>28</v>
      </c>
      <c r="E3091">
        <v>1137.1500000000001</v>
      </c>
    </row>
    <row r="3092" spans="1:5" x14ac:dyDescent="0.25">
      <c r="A3092">
        <v>101528</v>
      </c>
      <c r="B3092" t="str">
        <f t="shared" si="48"/>
        <v>101528U</v>
      </c>
      <c r="C3092" t="s">
        <v>3322</v>
      </c>
      <c r="D3092" t="s">
        <v>28</v>
      </c>
      <c r="E3092">
        <v>1303.28</v>
      </c>
    </row>
    <row r="3093" spans="1:5" x14ac:dyDescent="0.25">
      <c r="A3093">
        <v>101529</v>
      </c>
      <c r="B3093" t="str">
        <f t="shared" si="48"/>
        <v>101529U</v>
      </c>
      <c r="C3093" t="s">
        <v>3323</v>
      </c>
      <c r="D3093" t="s">
        <v>28</v>
      </c>
      <c r="E3093">
        <v>1058.9000000000001</v>
      </c>
    </row>
    <row r="3094" spans="1:5" x14ac:dyDescent="0.25">
      <c r="A3094">
        <v>101530</v>
      </c>
      <c r="B3094" t="str">
        <f t="shared" si="48"/>
        <v>101530U</v>
      </c>
      <c r="C3094" t="s">
        <v>3324</v>
      </c>
      <c r="D3094" t="s">
        <v>28</v>
      </c>
      <c r="E3094">
        <v>1250.3</v>
      </c>
    </row>
    <row r="3095" spans="1:5" x14ac:dyDescent="0.25">
      <c r="A3095">
        <v>101531</v>
      </c>
      <c r="B3095" t="str">
        <f t="shared" si="48"/>
        <v>101531U</v>
      </c>
      <c r="C3095" t="s">
        <v>3325</v>
      </c>
      <c r="D3095" t="s">
        <v>28</v>
      </c>
      <c r="E3095">
        <v>1320</v>
      </c>
    </row>
    <row r="3096" spans="1:5" x14ac:dyDescent="0.25">
      <c r="A3096">
        <v>101532</v>
      </c>
      <c r="B3096" t="str">
        <f t="shared" si="48"/>
        <v>101532U</v>
      </c>
      <c r="C3096" t="s">
        <v>3326</v>
      </c>
      <c r="D3096" t="s">
        <v>28</v>
      </c>
      <c r="E3096">
        <v>1541.5</v>
      </c>
    </row>
    <row r="3097" spans="1:5" x14ac:dyDescent="0.25">
      <c r="A3097">
        <v>101533</v>
      </c>
      <c r="B3097" t="str">
        <f t="shared" si="48"/>
        <v>101533U</v>
      </c>
      <c r="C3097" t="s">
        <v>3327</v>
      </c>
      <c r="D3097" t="s">
        <v>28</v>
      </c>
      <c r="E3097">
        <v>1186.83</v>
      </c>
    </row>
    <row r="3098" spans="1:5" x14ac:dyDescent="0.25">
      <c r="A3098">
        <v>101534</v>
      </c>
      <c r="B3098" t="str">
        <f t="shared" si="48"/>
        <v>101534U</v>
      </c>
      <c r="C3098" t="s">
        <v>3328</v>
      </c>
      <c r="D3098" t="s">
        <v>28</v>
      </c>
      <c r="E3098">
        <v>1378.23</v>
      </c>
    </row>
    <row r="3099" spans="1:5" x14ac:dyDescent="0.25">
      <c r="A3099">
        <v>101535</v>
      </c>
      <c r="B3099" t="str">
        <f t="shared" si="48"/>
        <v>101535U</v>
      </c>
      <c r="C3099" t="s">
        <v>3329</v>
      </c>
      <c r="D3099" t="s">
        <v>28</v>
      </c>
      <c r="E3099">
        <v>1447.93</v>
      </c>
    </row>
    <row r="3100" spans="1:5" x14ac:dyDescent="0.25">
      <c r="A3100">
        <v>101536</v>
      </c>
      <c r="B3100" t="str">
        <f t="shared" si="48"/>
        <v>101536U</v>
      </c>
      <c r="C3100" t="s">
        <v>3330</v>
      </c>
      <c r="D3100" t="s">
        <v>28</v>
      </c>
      <c r="E3100">
        <v>1669.43</v>
      </c>
    </row>
    <row r="3101" spans="1:5" x14ac:dyDescent="0.25">
      <c r="A3101">
        <v>101537</v>
      </c>
      <c r="B3101" t="str">
        <f t="shared" si="48"/>
        <v>101537U</v>
      </c>
      <c r="C3101" t="s">
        <v>3331</v>
      </c>
      <c r="D3101" t="s">
        <v>28</v>
      </c>
      <c r="E3101">
        <v>116.13</v>
      </c>
    </row>
    <row r="3102" spans="1:5" x14ac:dyDescent="0.25">
      <c r="A3102">
        <v>101538</v>
      </c>
      <c r="B3102" t="str">
        <f t="shared" si="48"/>
        <v>101538U</v>
      </c>
      <c r="C3102" t="s">
        <v>3332</v>
      </c>
      <c r="D3102" t="s">
        <v>28</v>
      </c>
      <c r="E3102">
        <v>49.63</v>
      </c>
    </row>
    <row r="3103" spans="1:5" x14ac:dyDescent="0.25">
      <c r="A3103">
        <v>101539</v>
      </c>
      <c r="B3103" t="str">
        <f t="shared" si="48"/>
        <v>101539U</v>
      </c>
      <c r="C3103" t="s">
        <v>3333</v>
      </c>
      <c r="D3103" t="s">
        <v>28</v>
      </c>
      <c r="E3103">
        <v>80.52</v>
      </c>
    </row>
    <row r="3104" spans="1:5" x14ac:dyDescent="0.25">
      <c r="A3104">
        <v>101540</v>
      </c>
      <c r="B3104" t="str">
        <f t="shared" si="48"/>
        <v>101540U</v>
      </c>
      <c r="C3104" t="s">
        <v>3334</v>
      </c>
      <c r="D3104" t="s">
        <v>28</v>
      </c>
      <c r="E3104">
        <v>137.44999999999999</v>
      </c>
    </row>
    <row r="3105" spans="1:5" x14ac:dyDescent="0.25">
      <c r="A3105">
        <v>101541</v>
      </c>
      <c r="B3105" t="str">
        <f t="shared" si="48"/>
        <v>101541U</v>
      </c>
      <c r="C3105" t="s">
        <v>3335</v>
      </c>
      <c r="D3105" t="s">
        <v>28</v>
      </c>
      <c r="E3105">
        <v>178.87</v>
      </c>
    </row>
    <row r="3106" spans="1:5" x14ac:dyDescent="0.25">
      <c r="A3106">
        <v>101542</v>
      </c>
      <c r="B3106" t="str">
        <f t="shared" si="48"/>
        <v>101542U</v>
      </c>
      <c r="C3106" t="s">
        <v>3336</v>
      </c>
      <c r="D3106" t="s">
        <v>28</v>
      </c>
      <c r="E3106">
        <v>37.06</v>
      </c>
    </row>
    <row r="3107" spans="1:5" x14ac:dyDescent="0.25">
      <c r="A3107">
        <v>101543</v>
      </c>
      <c r="B3107" t="str">
        <f t="shared" si="48"/>
        <v>101543U</v>
      </c>
      <c r="C3107" t="s">
        <v>3337</v>
      </c>
      <c r="D3107" t="s">
        <v>28</v>
      </c>
      <c r="E3107">
        <v>65.06</v>
      </c>
    </row>
    <row r="3108" spans="1:5" x14ac:dyDescent="0.25">
      <c r="A3108">
        <v>101544</v>
      </c>
      <c r="B3108" t="str">
        <f t="shared" si="48"/>
        <v>101544U</v>
      </c>
      <c r="C3108" t="s">
        <v>3338</v>
      </c>
      <c r="D3108" t="s">
        <v>28</v>
      </c>
      <c r="E3108">
        <v>104.81</v>
      </c>
    </row>
    <row r="3109" spans="1:5" x14ac:dyDescent="0.25">
      <c r="A3109">
        <v>101545</v>
      </c>
      <c r="B3109" t="str">
        <f t="shared" si="48"/>
        <v>101545U</v>
      </c>
      <c r="C3109" t="s">
        <v>3339</v>
      </c>
      <c r="D3109" t="s">
        <v>28</v>
      </c>
      <c r="E3109">
        <v>153.4</v>
      </c>
    </row>
    <row r="3110" spans="1:5" x14ac:dyDescent="0.25">
      <c r="A3110">
        <v>101546</v>
      </c>
      <c r="B3110" t="str">
        <f t="shared" si="48"/>
        <v>101546U</v>
      </c>
      <c r="C3110" t="s">
        <v>3340</v>
      </c>
      <c r="D3110" t="s">
        <v>28</v>
      </c>
      <c r="E3110">
        <v>25.01</v>
      </c>
    </row>
    <row r="3111" spans="1:5" x14ac:dyDescent="0.25">
      <c r="A3111">
        <v>101547</v>
      </c>
      <c r="B3111" t="str">
        <f t="shared" si="48"/>
        <v>101547U</v>
      </c>
      <c r="C3111" t="s">
        <v>3341</v>
      </c>
      <c r="D3111" t="s">
        <v>28</v>
      </c>
      <c r="E3111">
        <v>78.12</v>
      </c>
    </row>
    <row r="3112" spans="1:5" x14ac:dyDescent="0.25">
      <c r="A3112">
        <v>101548</v>
      </c>
      <c r="B3112" t="str">
        <f t="shared" si="48"/>
        <v>101548U</v>
      </c>
      <c r="C3112" t="s">
        <v>3342</v>
      </c>
      <c r="D3112" t="s">
        <v>28</v>
      </c>
      <c r="E3112">
        <v>6.28</v>
      </c>
    </row>
    <row r="3113" spans="1:5" x14ac:dyDescent="0.25">
      <c r="A3113">
        <v>101549</v>
      </c>
      <c r="B3113" t="str">
        <f t="shared" si="48"/>
        <v>101549U</v>
      </c>
      <c r="C3113" t="s">
        <v>3343</v>
      </c>
      <c r="D3113" t="s">
        <v>28</v>
      </c>
      <c r="E3113">
        <v>18.93</v>
      </c>
    </row>
    <row r="3114" spans="1:5" x14ac:dyDescent="0.25">
      <c r="A3114">
        <v>101553</v>
      </c>
      <c r="B3114" t="str">
        <f t="shared" si="48"/>
        <v>101553U</v>
      </c>
      <c r="C3114" t="s">
        <v>3344</v>
      </c>
      <c r="D3114" t="s">
        <v>28</v>
      </c>
      <c r="E3114">
        <v>17.440000000000001</v>
      </c>
    </row>
    <row r="3115" spans="1:5" x14ac:dyDescent="0.25">
      <c r="A3115">
        <v>101554</v>
      </c>
      <c r="B3115" t="str">
        <f t="shared" si="48"/>
        <v>101554U</v>
      </c>
      <c r="C3115" t="s">
        <v>3345</v>
      </c>
      <c r="D3115" t="s">
        <v>28</v>
      </c>
      <c r="E3115">
        <v>12.13</v>
      </c>
    </row>
    <row r="3116" spans="1:5" x14ac:dyDescent="0.25">
      <c r="A3116">
        <v>101555</v>
      </c>
      <c r="B3116" t="str">
        <f t="shared" si="48"/>
        <v>101555U</v>
      </c>
      <c r="C3116" t="s">
        <v>3346</v>
      </c>
      <c r="D3116" t="s">
        <v>28</v>
      </c>
      <c r="E3116">
        <v>7.28</v>
      </c>
    </row>
    <row r="3117" spans="1:5" x14ac:dyDescent="0.25">
      <c r="A3117">
        <v>101556</v>
      </c>
      <c r="B3117" t="str">
        <f t="shared" si="48"/>
        <v>101556U</v>
      </c>
      <c r="C3117" t="s">
        <v>3347</v>
      </c>
      <c r="D3117" t="s">
        <v>28</v>
      </c>
      <c r="E3117">
        <v>6.51</v>
      </c>
    </row>
    <row r="3118" spans="1:5" x14ac:dyDescent="0.25">
      <c r="A3118">
        <v>101560</v>
      </c>
      <c r="B3118" t="str">
        <f t="shared" si="48"/>
        <v>101560U</v>
      </c>
      <c r="C3118" t="s">
        <v>3348</v>
      </c>
      <c r="D3118" t="s">
        <v>98</v>
      </c>
      <c r="E3118">
        <v>9.35</v>
      </c>
    </row>
    <row r="3119" spans="1:5" x14ac:dyDescent="0.25">
      <c r="A3119">
        <v>101561</v>
      </c>
      <c r="B3119" t="str">
        <f t="shared" si="48"/>
        <v>101561U</v>
      </c>
      <c r="C3119" t="s">
        <v>3349</v>
      </c>
      <c r="D3119" t="s">
        <v>98</v>
      </c>
      <c r="E3119">
        <v>14.31</v>
      </c>
    </row>
    <row r="3120" spans="1:5" x14ac:dyDescent="0.25">
      <c r="A3120">
        <v>101562</v>
      </c>
      <c r="B3120" t="str">
        <f t="shared" si="48"/>
        <v>101562U</v>
      </c>
      <c r="C3120" t="s">
        <v>3350</v>
      </c>
      <c r="D3120" t="s">
        <v>98</v>
      </c>
      <c r="E3120">
        <v>21.77</v>
      </c>
    </row>
    <row r="3121" spans="1:5" x14ac:dyDescent="0.25">
      <c r="A3121">
        <v>101563</v>
      </c>
      <c r="B3121" t="str">
        <f t="shared" si="48"/>
        <v>101563U</v>
      </c>
      <c r="C3121" t="s">
        <v>3351</v>
      </c>
      <c r="D3121" t="s">
        <v>98</v>
      </c>
      <c r="E3121">
        <v>30</v>
      </c>
    </row>
    <row r="3122" spans="1:5" x14ac:dyDescent="0.25">
      <c r="A3122">
        <v>101564</v>
      </c>
      <c r="B3122" t="str">
        <f t="shared" si="48"/>
        <v>101564U</v>
      </c>
      <c r="C3122" t="s">
        <v>3352</v>
      </c>
      <c r="D3122" t="s">
        <v>98</v>
      </c>
      <c r="E3122">
        <v>42.73</v>
      </c>
    </row>
    <row r="3123" spans="1:5" x14ac:dyDescent="0.25">
      <c r="A3123">
        <v>101565</v>
      </c>
      <c r="B3123" t="str">
        <f t="shared" si="48"/>
        <v>101565U</v>
      </c>
      <c r="C3123" t="s">
        <v>3353</v>
      </c>
      <c r="D3123" t="s">
        <v>98</v>
      </c>
      <c r="E3123">
        <v>59.16</v>
      </c>
    </row>
    <row r="3124" spans="1:5" x14ac:dyDescent="0.25">
      <c r="A3124">
        <v>101567</v>
      </c>
      <c r="B3124" t="str">
        <f t="shared" si="48"/>
        <v>101567U</v>
      </c>
      <c r="C3124" t="s">
        <v>3354</v>
      </c>
      <c r="D3124" t="s">
        <v>98</v>
      </c>
      <c r="E3124">
        <v>78.569999999999993</v>
      </c>
    </row>
    <row r="3125" spans="1:5" x14ac:dyDescent="0.25">
      <c r="A3125">
        <v>101568</v>
      </c>
      <c r="B3125" t="str">
        <f t="shared" si="48"/>
        <v>101568U</v>
      </c>
      <c r="C3125" t="s">
        <v>3355</v>
      </c>
      <c r="D3125" t="s">
        <v>98</v>
      </c>
      <c r="E3125">
        <v>102.27</v>
      </c>
    </row>
    <row r="3126" spans="1:5" x14ac:dyDescent="0.25">
      <c r="A3126">
        <v>101626</v>
      </c>
      <c r="B3126" t="str">
        <f t="shared" si="48"/>
        <v>101626U</v>
      </c>
      <c r="C3126" t="s">
        <v>3356</v>
      </c>
      <c r="D3126" t="s">
        <v>28</v>
      </c>
      <c r="E3126">
        <v>106.74</v>
      </c>
    </row>
    <row r="3127" spans="1:5" x14ac:dyDescent="0.25">
      <c r="A3127">
        <v>101627</v>
      </c>
      <c r="B3127" t="str">
        <f t="shared" si="48"/>
        <v>101627U</v>
      </c>
      <c r="C3127" t="s">
        <v>3357</v>
      </c>
      <c r="D3127" t="s">
        <v>28</v>
      </c>
      <c r="E3127">
        <v>164.75</v>
      </c>
    </row>
    <row r="3128" spans="1:5" x14ac:dyDescent="0.25">
      <c r="A3128">
        <v>101628</v>
      </c>
      <c r="B3128" t="str">
        <f t="shared" si="48"/>
        <v>101628U</v>
      </c>
      <c r="C3128" t="s">
        <v>3358</v>
      </c>
      <c r="D3128" t="s">
        <v>28</v>
      </c>
      <c r="E3128">
        <v>79.900000000000006</v>
      </c>
    </row>
    <row r="3129" spans="1:5" x14ac:dyDescent="0.25">
      <c r="A3129">
        <v>101629</v>
      </c>
      <c r="B3129" t="str">
        <f t="shared" si="48"/>
        <v>101629U</v>
      </c>
      <c r="C3129" t="s">
        <v>3359</v>
      </c>
      <c r="D3129" t="s">
        <v>28</v>
      </c>
      <c r="E3129">
        <v>93.72</v>
      </c>
    </row>
    <row r="3130" spans="1:5" x14ac:dyDescent="0.25">
      <c r="A3130">
        <v>101630</v>
      </c>
      <c r="B3130" t="str">
        <f t="shared" si="48"/>
        <v>101630U</v>
      </c>
      <c r="C3130" t="s">
        <v>3360</v>
      </c>
      <c r="D3130" t="s">
        <v>28</v>
      </c>
      <c r="E3130">
        <v>82.03</v>
      </c>
    </row>
    <row r="3131" spans="1:5" x14ac:dyDescent="0.25">
      <c r="A3131">
        <v>101631</v>
      </c>
      <c r="B3131" t="str">
        <f t="shared" si="48"/>
        <v>101631U</v>
      </c>
      <c r="C3131" t="s">
        <v>3361</v>
      </c>
      <c r="D3131" t="s">
        <v>28</v>
      </c>
      <c r="E3131">
        <v>22.58</v>
      </c>
    </row>
    <row r="3132" spans="1:5" x14ac:dyDescent="0.25">
      <c r="A3132">
        <v>101632</v>
      </c>
      <c r="B3132" t="str">
        <f t="shared" si="48"/>
        <v>101632U</v>
      </c>
      <c r="C3132" t="s">
        <v>3362</v>
      </c>
      <c r="D3132" t="s">
        <v>28</v>
      </c>
      <c r="E3132">
        <v>23.44</v>
      </c>
    </row>
    <row r="3133" spans="1:5" x14ac:dyDescent="0.25">
      <c r="A3133">
        <v>101633</v>
      </c>
      <c r="B3133" t="str">
        <f t="shared" si="48"/>
        <v>101633U</v>
      </c>
      <c r="C3133" t="s">
        <v>3363</v>
      </c>
      <c r="D3133" t="s">
        <v>28</v>
      </c>
      <c r="E3133">
        <v>94.7</v>
      </c>
    </row>
    <row r="3134" spans="1:5" x14ac:dyDescent="0.25">
      <c r="A3134">
        <v>101636</v>
      </c>
      <c r="B3134" t="str">
        <f t="shared" si="48"/>
        <v>101636U</v>
      </c>
      <c r="C3134" t="s">
        <v>3364</v>
      </c>
      <c r="D3134" t="s">
        <v>28</v>
      </c>
      <c r="E3134">
        <v>137.55000000000001</v>
      </c>
    </row>
    <row r="3135" spans="1:5" x14ac:dyDescent="0.25">
      <c r="A3135">
        <v>101637</v>
      </c>
      <c r="B3135" t="str">
        <f t="shared" si="48"/>
        <v>101637U</v>
      </c>
      <c r="C3135" t="s">
        <v>3365</v>
      </c>
      <c r="D3135" t="s">
        <v>28</v>
      </c>
      <c r="E3135">
        <v>131.85</v>
      </c>
    </row>
    <row r="3136" spans="1:5" x14ac:dyDescent="0.25">
      <c r="A3136">
        <v>101640</v>
      </c>
      <c r="B3136" t="str">
        <f t="shared" si="48"/>
        <v>101640U</v>
      </c>
      <c r="C3136" t="s">
        <v>3366</v>
      </c>
      <c r="D3136" t="s">
        <v>28</v>
      </c>
      <c r="E3136">
        <v>88.33</v>
      </c>
    </row>
    <row r="3137" spans="1:5" x14ac:dyDescent="0.25">
      <c r="A3137">
        <v>101641</v>
      </c>
      <c r="B3137" t="str">
        <f t="shared" si="48"/>
        <v>101641U</v>
      </c>
      <c r="C3137" t="s">
        <v>3367</v>
      </c>
      <c r="D3137" t="s">
        <v>28</v>
      </c>
      <c r="E3137">
        <v>45.69</v>
      </c>
    </row>
    <row r="3138" spans="1:5" x14ac:dyDescent="0.25">
      <c r="A3138">
        <v>101642</v>
      </c>
      <c r="B3138" t="str">
        <f t="shared" si="48"/>
        <v>101642U</v>
      </c>
      <c r="C3138" t="s">
        <v>3368</v>
      </c>
      <c r="D3138" t="s">
        <v>28</v>
      </c>
      <c r="E3138">
        <v>22.85</v>
      </c>
    </row>
    <row r="3139" spans="1:5" x14ac:dyDescent="0.25">
      <c r="A3139">
        <v>101643</v>
      </c>
      <c r="B3139" t="str">
        <f t="shared" si="48"/>
        <v>101643U</v>
      </c>
      <c r="C3139" t="s">
        <v>3369</v>
      </c>
      <c r="D3139" t="s">
        <v>28</v>
      </c>
      <c r="E3139">
        <v>39.86</v>
      </c>
    </row>
    <row r="3140" spans="1:5" x14ac:dyDescent="0.25">
      <c r="A3140">
        <v>101644</v>
      </c>
      <c r="B3140" t="str">
        <f t="shared" si="48"/>
        <v>101644U</v>
      </c>
      <c r="C3140" t="s">
        <v>3370</v>
      </c>
      <c r="D3140" t="s">
        <v>28</v>
      </c>
      <c r="E3140">
        <v>53.99</v>
      </c>
    </row>
    <row r="3141" spans="1:5" x14ac:dyDescent="0.25">
      <c r="A3141">
        <v>101645</v>
      </c>
      <c r="B3141" t="str">
        <f t="shared" si="48"/>
        <v>101645U</v>
      </c>
      <c r="C3141" t="s">
        <v>3371</v>
      </c>
      <c r="D3141" t="s">
        <v>28</v>
      </c>
      <c r="E3141">
        <v>25.49</v>
      </c>
    </row>
    <row r="3142" spans="1:5" x14ac:dyDescent="0.25">
      <c r="A3142">
        <v>101646</v>
      </c>
      <c r="B3142" t="str">
        <f t="shared" si="48"/>
        <v>101646U</v>
      </c>
      <c r="C3142" t="s">
        <v>3372</v>
      </c>
      <c r="D3142" t="s">
        <v>28</v>
      </c>
      <c r="E3142">
        <v>33.89</v>
      </c>
    </row>
    <row r="3143" spans="1:5" x14ac:dyDescent="0.25">
      <c r="A3143">
        <v>101647</v>
      </c>
      <c r="B3143" t="str">
        <f t="shared" si="48"/>
        <v>101647U</v>
      </c>
      <c r="C3143" t="s">
        <v>3373</v>
      </c>
      <c r="D3143" t="s">
        <v>28</v>
      </c>
      <c r="E3143">
        <v>62.36</v>
      </c>
    </row>
    <row r="3144" spans="1:5" x14ac:dyDescent="0.25">
      <c r="A3144">
        <v>101648</v>
      </c>
      <c r="B3144" t="str">
        <f t="shared" ref="B3144:B3207" si="49">A3144&amp;"U"</f>
        <v>101648U</v>
      </c>
      <c r="C3144" t="s">
        <v>3374</v>
      </c>
      <c r="D3144" t="s">
        <v>28</v>
      </c>
      <c r="E3144">
        <v>48.2</v>
      </c>
    </row>
    <row r="3145" spans="1:5" x14ac:dyDescent="0.25">
      <c r="A3145">
        <v>101649</v>
      </c>
      <c r="B3145" t="str">
        <f t="shared" si="49"/>
        <v>101649U</v>
      </c>
      <c r="C3145" t="s">
        <v>3375</v>
      </c>
      <c r="D3145" t="s">
        <v>28</v>
      </c>
      <c r="E3145">
        <v>55.56</v>
      </c>
    </row>
    <row r="3146" spans="1:5" x14ac:dyDescent="0.25">
      <c r="A3146">
        <v>101650</v>
      </c>
      <c r="B3146" t="str">
        <f t="shared" si="49"/>
        <v>101650U</v>
      </c>
      <c r="C3146" t="s">
        <v>3376</v>
      </c>
      <c r="D3146" t="s">
        <v>28</v>
      </c>
      <c r="E3146">
        <v>64.599999999999994</v>
      </c>
    </row>
    <row r="3147" spans="1:5" x14ac:dyDescent="0.25">
      <c r="A3147">
        <v>101651</v>
      </c>
      <c r="B3147" t="str">
        <f t="shared" si="49"/>
        <v>101651U</v>
      </c>
      <c r="C3147" t="s">
        <v>3377</v>
      </c>
      <c r="D3147" t="s">
        <v>28</v>
      </c>
      <c r="E3147">
        <v>72.98</v>
      </c>
    </row>
    <row r="3148" spans="1:5" x14ac:dyDescent="0.25">
      <c r="A3148">
        <v>101652</v>
      </c>
      <c r="B3148" t="str">
        <f t="shared" si="49"/>
        <v>101652U</v>
      </c>
      <c r="C3148" t="s">
        <v>3378</v>
      </c>
      <c r="D3148" t="s">
        <v>28</v>
      </c>
      <c r="E3148">
        <v>353.64</v>
      </c>
    </row>
    <row r="3149" spans="1:5" x14ac:dyDescent="0.25">
      <c r="A3149">
        <v>101653</v>
      </c>
      <c r="B3149" t="str">
        <f t="shared" si="49"/>
        <v>101653U</v>
      </c>
      <c r="C3149" t="s">
        <v>3379</v>
      </c>
      <c r="D3149" t="s">
        <v>28</v>
      </c>
      <c r="E3149">
        <v>224.54</v>
      </c>
    </row>
    <row r="3150" spans="1:5" x14ac:dyDescent="0.25">
      <c r="A3150">
        <v>101654</v>
      </c>
      <c r="B3150" t="str">
        <f t="shared" si="49"/>
        <v>101654U</v>
      </c>
      <c r="C3150" t="s">
        <v>3380</v>
      </c>
      <c r="D3150" t="s">
        <v>28</v>
      </c>
      <c r="E3150">
        <v>271.13</v>
      </c>
    </row>
    <row r="3151" spans="1:5" x14ac:dyDescent="0.25">
      <c r="A3151">
        <v>101655</v>
      </c>
      <c r="B3151" t="str">
        <f t="shared" si="49"/>
        <v>101655U</v>
      </c>
      <c r="C3151" t="s">
        <v>3381</v>
      </c>
      <c r="D3151" t="s">
        <v>28</v>
      </c>
      <c r="E3151">
        <v>432.33</v>
      </c>
    </row>
    <row r="3152" spans="1:5" x14ac:dyDescent="0.25">
      <c r="A3152">
        <v>101656</v>
      </c>
      <c r="B3152" t="str">
        <f t="shared" si="49"/>
        <v>101656U</v>
      </c>
      <c r="C3152" t="s">
        <v>3382</v>
      </c>
      <c r="D3152" t="s">
        <v>28</v>
      </c>
      <c r="E3152">
        <v>469.96</v>
      </c>
    </row>
    <row r="3153" spans="1:5" x14ac:dyDescent="0.25">
      <c r="A3153">
        <v>101657</v>
      </c>
      <c r="B3153" t="str">
        <f t="shared" si="49"/>
        <v>101657U</v>
      </c>
      <c r="C3153" t="s">
        <v>3383</v>
      </c>
      <c r="D3153" t="s">
        <v>28</v>
      </c>
      <c r="E3153">
        <v>550.13</v>
      </c>
    </row>
    <row r="3154" spans="1:5" x14ac:dyDescent="0.25">
      <c r="A3154">
        <v>101658</v>
      </c>
      <c r="B3154" t="str">
        <f t="shared" si="49"/>
        <v>101658U</v>
      </c>
      <c r="C3154" t="s">
        <v>3384</v>
      </c>
      <c r="D3154" t="s">
        <v>28</v>
      </c>
      <c r="E3154">
        <v>714.98</v>
      </c>
    </row>
    <row r="3155" spans="1:5" x14ac:dyDescent="0.25">
      <c r="A3155">
        <v>101659</v>
      </c>
      <c r="B3155" t="str">
        <f t="shared" si="49"/>
        <v>101659U</v>
      </c>
      <c r="C3155" t="s">
        <v>3385</v>
      </c>
      <c r="D3155" t="s">
        <v>28</v>
      </c>
      <c r="E3155">
        <v>817.5</v>
      </c>
    </row>
    <row r="3156" spans="1:5" x14ac:dyDescent="0.25">
      <c r="A3156">
        <v>101660</v>
      </c>
      <c r="B3156" t="str">
        <f t="shared" si="49"/>
        <v>101660U</v>
      </c>
      <c r="C3156" t="s">
        <v>3386</v>
      </c>
      <c r="D3156" t="s">
        <v>28</v>
      </c>
      <c r="E3156">
        <v>1301.5</v>
      </c>
    </row>
    <row r="3157" spans="1:5" x14ac:dyDescent="0.25">
      <c r="A3157">
        <v>101661</v>
      </c>
      <c r="B3157" t="str">
        <f t="shared" si="49"/>
        <v>101661U</v>
      </c>
      <c r="C3157" t="s">
        <v>3387</v>
      </c>
      <c r="D3157" t="s">
        <v>28</v>
      </c>
      <c r="E3157">
        <v>113.86</v>
      </c>
    </row>
    <row r="3158" spans="1:5" x14ac:dyDescent="0.25">
      <c r="A3158">
        <v>101662</v>
      </c>
      <c r="B3158" t="str">
        <f t="shared" si="49"/>
        <v>101662U</v>
      </c>
      <c r="C3158" t="s">
        <v>3388</v>
      </c>
      <c r="D3158" t="s">
        <v>28</v>
      </c>
      <c r="E3158">
        <v>487.24</v>
      </c>
    </row>
    <row r="3159" spans="1:5" x14ac:dyDescent="0.25">
      <c r="A3159">
        <v>101663</v>
      </c>
      <c r="B3159" t="str">
        <f t="shared" si="49"/>
        <v>101663U</v>
      </c>
      <c r="C3159" t="s">
        <v>3389</v>
      </c>
      <c r="D3159" t="s">
        <v>28</v>
      </c>
      <c r="E3159">
        <v>22.36</v>
      </c>
    </row>
    <row r="3160" spans="1:5" x14ac:dyDescent="0.25">
      <c r="A3160">
        <v>101664</v>
      </c>
      <c r="B3160" t="str">
        <f t="shared" si="49"/>
        <v>101664U</v>
      </c>
      <c r="C3160" t="s">
        <v>3390</v>
      </c>
      <c r="D3160" t="s">
        <v>28</v>
      </c>
      <c r="E3160">
        <v>23.4</v>
      </c>
    </row>
    <row r="3161" spans="1:5" x14ac:dyDescent="0.25">
      <c r="A3161">
        <v>101665</v>
      </c>
      <c r="B3161" t="str">
        <f t="shared" si="49"/>
        <v>101665U</v>
      </c>
      <c r="C3161" t="s">
        <v>3391</v>
      </c>
      <c r="D3161" t="s">
        <v>28</v>
      </c>
      <c r="E3161">
        <v>27.91</v>
      </c>
    </row>
    <row r="3162" spans="1:5" x14ac:dyDescent="0.25">
      <c r="A3162">
        <v>101666</v>
      </c>
      <c r="B3162" t="str">
        <f t="shared" si="49"/>
        <v>101666U</v>
      </c>
      <c r="C3162" t="s">
        <v>3392</v>
      </c>
      <c r="D3162" t="s">
        <v>28</v>
      </c>
      <c r="E3162">
        <v>279.37</v>
      </c>
    </row>
    <row r="3163" spans="1:5" x14ac:dyDescent="0.25">
      <c r="A3163">
        <v>102085</v>
      </c>
      <c r="B3163" t="str">
        <f t="shared" si="49"/>
        <v>102085U</v>
      </c>
      <c r="C3163" t="s">
        <v>3393</v>
      </c>
      <c r="D3163" t="s">
        <v>28</v>
      </c>
      <c r="E3163">
        <v>129.22999999999999</v>
      </c>
    </row>
    <row r="3164" spans="1:5" x14ac:dyDescent="0.25">
      <c r="A3164">
        <v>100578</v>
      </c>
      <c r="B3164" t="str">
        <f t="shared" si="49"/>
        <v>100578U</v>
      </c>
      <c r="C3164" t="s">
        <v>3394</v>
      </c>
      <c r="D3164" t="s">
        <v>28</v>
      </c>
      <c r="E3164">
        <v>431.68</v>
      </c>
    </row>
    <row r="3165" spans="1:5" x14ac:dyDescent="0.25">
      <c r="A3165">
        <v>100579</v>
      </c>
      <c r="B3165" t="str">
        <f t="shared" si="49"/>
        <v>100579U</v>
      </c>
      <c r="C3165" t="s">
        <v>3395</v>
      </c>
      <c r="D3165" t="s">
        <v>28</v>
      </c>
      <c r="E3165">
        <v>473.28</v>
      </c>
    </row>
    <row r="3166" spans="1:5" x14ac:dyDescent="0.25">
      <c r="A3166">
        <v>100580</v>
      </c>
      <c r="B3166" t="str">
        <f t="shared" si="49"/>
        <v>100580U</v>
      </c>
      <c r="C3166" t="s">
        <v>3396</v>
      </c>
      <c r="D3166" t="s">
        <v>28</v>
      </c>
      <c r="E3166">
        <v>514.77</v>
      </c>
    </row>
    <row r="3167" spans="1:5" x14ac:dyDescent="0.25">
      <c r="A3167">
        <v>100581</v>
      </c>
      <c r="B3167" t="str">
        <f t="shared" si="49"/>
        <v>100581U</v>
      </c>
      <c r="C3167" t="s">
        <v>3397</v>
      </c>
      <c r="D3167" t="s">
        <v>28</v>
      </c>
      <c r="E3167">
        <v>493.87</v>
      </c>
    </row>
    <row r="3168" spans="1:5" x14ac:dyDescent="0.25">
      <c r="A3168">
        <v>100582</v>
      </c>
      <c r="B3168" t="str">
        <f t="shared" si="49"/>
        <v>100582U</v>
      </c>
      <c r="C3168" t="s">
        <v>3398</v>
      </c>
      <c r="D3168" t="s">
        <v>28</v>
      </c>
      <c r="E3168">
        <v>568.46</v>
      </c>
    </row>
    <row r="3169" spans="1:5" x14ac:dyDescent="0.25">
      <c r="A3169">
        <v>100583</v>
      </c>
      <c r="B3169" t="str">
        <f t="shared" si="49"/>
        <v>100583U</v>
      </c>
      <c r="C3169" t="s">
        <v>3399</v>
      </c>
      <c r="D3169" t="s">
        <v>28</v>
      </c>
      <c r="E3169">
        <v>515.88</v>
      </c>
    </row>
    <row r="3170" spans="1:5" x14ac:dyDescent="0.25">
      <c r="A3170">
        <v>100584</v>
      </c>
      <c r="B3170" t="str">
        <f t="shared" si="49"/>
        <v>100584U</v>
      </c>
      <c r="C3170" t="s">
        <v>3400</v>
      </c>
      <c r="D3170" t="s">
        <v>28</v>
      </c>
      <c r="E3170">
        <v>560.86</v>
      </c>
    </row>
    <row r="3171" spans="1:5" x14ac:dyDescent="0.25">
      <c r="A3171">
        <v>100585</v>
      </c>
      <c r="B3171" t="str">
        <f t="shared" si="49"/>
        <v>100585U</v>
      </c>
      <c r="C3171" t="s">
        <v>3401</v>
      </c>
      <c r="D3171" t="s">
        <v>28</v>
      </c>
      <c r="E3171">
        <v>558.67999999999995</v>
      </c>
    </row>
    <row r="3172" spans="1:5" x14ac:dyDescent="0.25">
      <c r="A3172">
        <v>100586</v>
      </c>
      <c r="B3172" t="str">
        <f t="shared" si="49"/>
        <v>100586U</v>
      </c>
      <c r="C3172" t="s">
        <v>3402</v>
      </c>
      <c r="D3172" t="s">
        <v>28</v>
      </c>
      <c r="E3172">
        <v>630.48</v>
      </c>
    </row>
    <row r="3173" spans="1:5" x14ac:dyDescent="0.25">
      <c r="A3173">
        <v>100587</v>
      </c>
      <c r="B3173" t="str">
        <f t="shared" si="49"/>
        <v>100587U</v>
      </c>
      <c r="C3173" t="s">
        <v>3403</v>
      </c>
      <c r="D3173" t="s">
        <v>28</v>
      </c>
      <c r="E3173">
        <v>602.86</v>
      </c>
    </row>
    <row r="3174" spans="1:5" x14ac:dyDescent="0.25">
      <c r="A3174">
        <v>100588</v>
      </c>
      <c r="B3174" t="str">
        <f t="shared" si="49"/>
        <v>100588U</v>
      </c>
      <c r="C3174" t="s">
        <v>3404</v>
      </c>
      <c r="D3174" t="s">
        <v>28</v>
      </c>
      <c r="E3174">
        <v>658.69</v>
      </c>
    </row>
    <row r="3175" spans="1:5" x14ac:dyDescent="0.25">
      <c r="A3175">
        <v>100589</v>
      </c>
      <c r="B3175" t="str">
        <f t="shared" si="49"/>
        <v>100589U</v>
      </c>
      <c r="C3175" t="s">
        <v>3405</v>
      </c>
      <c r="D3175" t="s">
        <v>28</v>
      </c>
      <c r="E3175">
        <v>663.24</v>
      </c>
    </row>
    <row r="3176" spans="1:5" x14ac:dyDescent="0.25">
      <c r="A3176">
        <v>100590</v>
      </c>
      <c r="B3176" t="str">
        <f t="shared" si="49"/>
        <v>100590U</v>
      </c>
      <c r="C3176" t="s">
        <v>3406</v>
      </c>
      <c r="D3176" t="s">
        <v>28</v>
      </c>
      <c r="E3176">
        <v>718.08</v>
      </c>
    </row>
    <row r="3177" spans="1:5" x14ac:dyDescent="0.25">
      <c r="A3177">
        <v>100591</v>
      </c>
      <c r="B3177" t="str">
        <f t="shared" si="49"/>
        <v>100591U</v>
      </c>
      <c r="C3177" t="s">
        <v>3407</v>
      </c>
      <c r="D3177" t="s">
        <v>28</v>
      </c>
      <c r="E3177">
        <v>661.86</v>
      </c>
    </row>
    <row r="3178" spans="1:5" x14ac:dyDescent="0.25">
      <c r="A3178">
        <v>100592</v>
      </c>
      <c r="B3178" t="str">
        <f t="shared" si="49"/>
        <v>100592U</v>
      </c>
      <c r="C3178" t="s">
        <v>3408</v>
      </c>
      <c r="D3178" t="s">
        <v>28</v>
      </c>
      <c r="E3178">
        <v>707.38</v>
      </c>
    </row>
    <row r="3179" spans="1:5" x14ac:dyDescent="0.25">
      <c r="A3179">
        <v>100593</v>
      </c>
      <c r="B3179" t="str">
        <f t="shared" si="49"/>
        <v>100593U</v>
      </c>
      <c r="C3179" t="s">
        <v>3409</v>
      </c>
      <c r="D3179" t="s">
        <v>28</v>
      </c>
      <c r="E3179">
        <v>708.57</v>
      </c>
    </row>
    <row r="3180" spans="1:5" x14ac:dyDescent="0.25">
      <c r="A3180">
        <v>100594</v>
      </c>
      <c r="B3180" t="str">
        <f t="shared" si="49"/>
        <v>100594U</v>
      </c>
      <c r="C3180" t="s">
        <v>3410</v>
      </c>
      <c r="D3180" t="s">
        <v>28</v>
      </c>
      <c r="E3180">
        <v>786.02</v>
      </c>
    </row>
    <row r="3181" spans="1:5" x14ac:dyDescent="0.25">
      <c r="A3181">
        <v>100595</v>
      </c>
      <c r="B3181" t="str">
        <f t="shared" si="49"/>
        <v>100595U</v>
      </c>
      <c r="C3181" t="s">
        <v>3411</v>
      </c>
      <c r="D3181" t="s">
        <v>28</v>
      </c>
      <c r="E3181">
        <v>848.54</v>
      </c>
    </row>
    <row r="3182" spans="1:5" x14ac:dyDescent="0.25">
      <c r="A3182">
        <v>100596</v>
      </c>
      <c r="B3182" t="str">
        <f t="shared" si="49"/>
        <v>100596U</v>
      </c>
      <c r="C3182" t="s">
        <v>3412</v>
      </c>
      <c r="D3182" t="s">
        <v>28</v>
      </c>
      <c r="E3182">
        <v>953.3</v>
      </c>
    </row>
    <row r="3183" spans="1:5" x14ac:dyDescent="0.25">
      <c r="A3183">
        <v>100597</v>
      </c>
      <c r="B3183" t="str">
        <f t="shared" si="49"/>
        <v>100597U</v>
      </c>
      <c r="C3183" t="s">
        <v>3413</v>
      </c>
      <c r="D3183" t="s">
        <v>28</v>
      </c>
      <c r="E3183">
        <v>977.41</v>
      </c>
    </row>
    <row r="3184" spans="1:5" x14ac:dyDescent="0.25">
      <c r="A3184">
        <v>100598</v>
      </c>
      <c r="B3184" t="str">
        <f t="shared" si="49"/>
        <v>100598U</v>
      </c>
      <c r="C3184" t="s">
        <v>3414</v>
      </c>
      <c r="D3184" t="s">
        <v>28</v>
      </c>
      <c r="E3184">
        <v>1063.8</v>
      </c>
    </row>
    <row r="3185" spans="1:5" x14ac:dyDescent="0.25">
      <c r="A3185">
        <v>100599</v>
      </c>
      <c r="B3185" t="str">
        <f t="shared" si="49"/>
        <v>100599U</v>
      </c>
      <c r="C3185" t="s">
        <v>3415</v>
      </c>
      <c r="D3185" t="s">
        <v>28</v>
      </c>
      <c r="E3185">
        <v>460.06</v>
      </c>
    </row>
    <row r="3186" spans="1:5" x14ac:dyDescent="0.25">
      <c r="A3186">
        <v>100600</v>
      </c>
      <c r="B3186" t="str">
        <f t="shared" si="49"/>
        <v>100600U</v>
      </c>
      <c r="C3186" t="s">
        <v>3416</v>
      </c>
      <c r="D3186" t="s">
        <v>28</v>
      </c>
      <c r="E3186">
        <v>548.4</v>
      </c>
    </row>
    <row r="3187" spans="1:5" x14ac:dyDescent="0.25">
      <c r="A3187">
        <v>100601</v>
      </c>
      <c r="B3187" t="str">
        <f t="shared" si="49"/>
        <v>100601U</v>
      </c>
      <c r="C3187" t="s">
        <v>3417</v>
      </c>
      <c r="D3187" t="s">
        <v>28</v>
      </c>
      <c r="E3187">
        <v>701.64</v>
      </c>
    </row>
    <row r="3188" spans="1:5" x14ac:dyDescent="0.25">
      <c r="A3188">
        <v>100602</v>
      </c>
      <c r="B3188" t="str">
        <f t="shared" si="49"/>
        <v>100602U</v>
      </c>
      <c r="C3188" t="s">
        <v>3418</v>
      </c>
      <c r="D3188" t="s">
        <v>28</v>
      </c>
      <c r="E3188">
        <v>892.77</v>
      </c>
    </row>
    <row r="3189" spans="1:5" x14ac:dyDescent="0.25">
      <c r="A3189">
        <v>100603</v>
      </c>
      <c r="B3189" t="str">
        <f t="shared" si="49"/>
        <v>100603U</v>
      </c>
      <c r="C3189" t="s">
        <v>3419</v>
      </c>
      <c r="D3189" t="s">
        <v>28</v>
      </c>
      <c r="E3189">
        <v>1383.06</v>
      </c>
    </row>
    <row r="3190" spans="1:5" x14ac:dyDescent="0.25">
      <c r="A3190">
        <v>100604</v>
      </c>
      <c r="B3190" t="str">
        <f t="shared" si="49"/>
        <v>100604U</v>
      </c>
      <c r="C3190" t="s">
        <v>3420</v>
      </c>
      <c r="D3190" t="s">
        <v>28</v>
      </c>
      <c r="E3190">
        <v>580.88</v>
      </c>
    </row>
    <row r="3191" spans="1:5" x14ac:dyDescent="0.25">
      <c r="A3191">
        <v>100605</v>
      </c>
      <c r="B3191" t="str">
        <f t="shared" si="49"/>
        <v>100605U</v>
      </c>
      <c r="C3191" t="s">
        <v>3421</v>
      </c>
      <c r="D3191" t="s">
        <v>28</v>
      </c>
      <c r="E3191">
        <v>932.56</v>
      </c>
    </row>
    <row r="3192" spans="1:5" x14ac:dyDescent="0.25">
      <c r="A3192">
        <v>100606</v>
      </c>
      <c r="B3192" t="str">
        <f t="shared" si="49"/>
        <v>100606U</v>
      </c>
      <c r="C3192" t="s">
        <v>3422</v>
      </c>
      <c r="D3192" t="s">
        <v>28</v>
      </c>
      <c r="E3192">
        <v>1432.12</v>
      </c>
    </row>
    <row r="3193" spans="1:5" x14ac:dyDescent="0.25">
      <c r="A3193">
        <v>100607</v>
      </c>
      <c r="B3193" t="str">
        <f t="shared" si="49"/>
        <v>100607U</v>
      </c>
      <c r="C3193" t="s">
        <v>3423</v>
      </c>
      <c r="D3193" t="s">
        <v>28</v>
      </c>
      <c r="E3193">
        <v>596.15</v>
      </c>
    </row>
    <row r="3194" spans="1:5" x14ac:dyDescent="0.25">
      <c r="A3194">
        <v>100608</v>
      </c>
      <c r="B3194" t="str">
        <f t="shared" si="49"/>
        <v>100608U</v>
      </c>
      <c r="C3194" t="s">
        <v>3424</v>
      </c>
      <c r="D3194" t="s">
        <v>28</v>
      </c>
      <c r="E3194">
        <v>952.1</v>
      </c>
    </row>
    <row r="3195" spans="1:5" x14ac:dyDescent="0.25">
      <c r="A3195">
        <v>100609</v>
      </c>
      <c r="B3195" t="str">
        <f t="shared" si="49"/>
        <v>100609U</v>
      </c>
      <c r="C3195" t="s">
        <v>3425</v>
      </c>
      <c r="D3195" t="s">
        <v>28</v>
      </c>
      <c r="E3195">
        <v>1458.39</v>
      </c>
    </row>
    <row r="3196" spans="1:5" x14ac:dyDescent="0.25">
      <c r="A3196">
        <v>100610</v>
      </c>
      <c r="B3196" t="str">
        <f t="shared" si="49"/>
        <v>100610U</v>
      </c>
      <c r="C3196" t="s">
        <v>3426</v>
      </c>
      <c r="D3196" t="s">
        <v>28</v>
      </c>
      <c r="E3196">
        <v>611.48</v>
      </c>
    </row>
    <row r="3197" spans="1:5" x14ac:dyDescent="0.25">
      <c r="A3197">
        <v>100611</v>
      </c>
      <c r="B3197" t="str">
        <f t="shared" si="49"/>
        <v>100611U</v>
      </c>
      <c r="C3197" t="s">
        <v>3427</v>
      </c>
      <c r="D3197" t="s">
        <v>28</v>
      </c>
      <c r="E3197">
        <v>771.18</v>
      </c>
    </row>
    <row r="3198" spans="1:5" x14ac:dyDescent="0.25">
      <c r="A3198">
        <v>100612</v>
      </c>
      <c r="B3198" t="str">
        <f t="shared" si="49"/>
        <v>100612U</v>
      </c>
      <c r="C3198" t="s">
        <v>3428</v>
      </c>
      <c r="D3198" t="s">
        <v>28</v>
      </c>
      <c r="E3198">
        <v>971.31</v>
      </c>
    </row>
    <row r="3199" spans="1:5" x14ac:dyDescent="0.25">
      <c r="A3199">
        <v>100613</v>
      </c>
      <c r="B3199" t="str">
        <f t="shared" si="49"/>
        <v>100613U</v>
      </c>
      <c r="C3199" t="s">
        <v>3429</v>
      </c>
      <c r="D3199" t="s">
        <v>28</v>
      </c>
      <c r="E3199">
        <v>1483.92</v>
      </c>
    </row>
    <row r="3200" spans="1:5" x14ac:dyDescent="0.25">
      <c r="A3200">
        <v>100614</v>
      </c>
      <c r="B3200" t="str">
        <f t="shared" si="49"/>
        <v>100614U</v>
      </c>
      <c r="C3200" t="s">
        <v>3430</v>
      </c>
      <c r="D3200" t="s">
        <v>28</v>
      </c>
      <c r="E3200">
        <v>805.31</v>
      </c>
    </row>
    <row r="3201" spans="1:5" x14ac:dyDescent="0.25">
      <c r="A3201">
        <v>100615</v>
      </c>
      <c r="B3201" t="str">
        <f t="shared" si="49"/>
        <v>100615U</v>
      </c>
      <c r="C3201" t="s">
        <v>3431</v>
      </c>
      <c r="D3201" t="s">
        <v>28</v>
      </c>
      <c r="E3201">
        <v>1009.33</v>
      </c>
    </row>
    <row r="3202" spans="1:5" x14ac:dyDescent="0.25">
      <c r="A3202">
        <v>100616</v>
      </c>
      <c r="B3202" t="str">
        <f t="shared" si="49"/>
        <v>100616U</v>
      </c>
      <c r="C3202" t="s">
        <v>3432</v>
      </c>
      <c r="D3202" t="s">
        <v>28</v>
      </c>
      <c r="E3202">
        <v>1537.61</v>
      </c>
    </row>
    <row r="3203" spans="1:5" x14ac:dyDescent="0.25">
      <c r="A3203">
        <v>100617</v>
      </c>
      <c r="B3203" t="str">
        <f t="shared" si="49"/>
        <v>100617U</v>
      </c>
      <c r="C3203" t="s">
        <v>3433</v>
      </c>
      <c r="D3203" t="s">
        <v>28</v>
      </c>
      <c r="E3203">
        <v>1047.0999999999999</v>
      </c>
    </row>
    <row r="3204" spans="1:5" x14ac:dyDescent="0.25">
      <c r="A3204">
        <v>100618</v>
      </c>
      <c r="B3204" t="str">
        <f t="shared" si="49"/>
        <v>100618U</v>
      </c>
      <c r="C3204" t="s">
        <v>3434</v>
      </c>
      <c r="D3204" t="s">
        <v>28</v>
      </c>
      <c r="E3204">
        <v>1597.93</v>
      </c>
    </row>
    <row r="3205" spans="1:5" x14ac:dyDescent="0.25">
      <c r="A3205">
        <v>100619</v>
      </c>
      <c r="B3205" t="str">
        <f t="shared" si="49"/>
        <v>100619U</v>
      </c>
      <c r="C3205" t="s">
        <v>3435</v>
      </c>
      <c r="D3205" t="s">
        <v>28</v>
      </c>
      <c r="E3205">
        <v>566.71</v>
      </c>
    </row>
    <row r="3206" spans="1:5" x14ac:dyDescent="0.25">
      <c r="A3206">
        <v>100620</v>
      </c>
      <c r="B3206" t="str">
        <f t="shared" si="49"/>
        <v>100620U</v>
      </c>
      <c r="C3206" t="s">
        <v>3436</v>
      </c>
      <c r="D3206" t="s">
        <v>28</v>
      </c>
      <c r="E3206">
        <v>3490.93</v>
      </c>
    </row>
    <row r="3207" spans="1:5" x14ac:dyDescent="0.25">
      <c r="A3207">
        <v>100621</v>
      </c>
      <c r="B3207" t="str">
        <f t="shared" si="49"/>
        <v>100621U</v>
      </c>
      <c r="C3207" t="s">
        <v>3437</v>
      </c>
      <c r="D3207" t="s">
        <v>28</v>
      </c>
      <c r="E3207">
        <v>3937.55</v>
      </c>
    </row>
    <row r="3208" spans="1:5" x14ac:dyDescent="0.25">
      <c r="A3208">
        <v>100622</v>
      </c>
      <c r="B3208" t="str">
        <f t="shared" ref="B3208:B3271" si="50">A3208&amp;"U"</f>
        <v>100622U</v>
      </c>
      <c r="C3208" t="s">
        <v>3438</v>
      </c>
      <c r="D3208" t="s">
        <v>28</v>
      </c>
      <c r="E3208">
        <v>2547.77</v>
      </c>
    </row>
    <row r="3209" spans="1:5" x14ac:dyDescent="0.25">
      <c r="A3209">
        <v>100623</v>
      </c>
      <c r="B3209" t="str">
        <f t="shared" si="50"/>
        <v>100623U</v>
      </c>
      <c r="C3209" t="s">
        <v>3439</v>
      </c>
      <c r="D3209" t="s">
        <v>28</v>
      </c>
      <c r="E3209">
        <v>2699.91</v>
      </c>
    </row>
    <row r="3210" spans="1:5" x14ac:dyDescent="0.25">
      <c r="A3210">
        <v>97600</v>
      </c>
      <c r="B3210" t="str">
        <f t="shared" si="50"/>
        <v>97600U</v>
      </c>
      <c r="C3210" t="s">
        <v>3440</v>
      </c>
      <c r="D3210" t="s">
        <v>28</v>
      </c>
      <c r="E3210">
        <v>245.28</v>
      </c>
    </row>
    <row r="3211" spans="1:5" x14ac:dyDescent="0.25">
      <c r="A3211">
        <v>97601</v>
      </c>
      <c r="B3211" t="str">
        <f t="shared" si="50"/>
        <v>97601U</v>
      </c>
      <c r="C3211" t="s">
        <v>3441</v>
      </c>
      <c r="D3211" t="s">
        <v>28</v>
      </c>
      <c r="E3211">
        <v>262.29000000000002</v>
      </c>
    </row>
    <row r="3212" spans="1:5" x14ac:dyDescent="0.25">
      <c r="A3212">
        <v>97605</v>
      </c>
      <c r="B3212" t="str">
        <f t="shared" si="50"/>
        <v>97605U</v>
      </c>
      <c r="C3212" t="s">
        <v>3442</v>
      </c>
      <c r="D3212" t="s">
        <v>28</v>
      </c>
      <c r="E3212">
        <v>62.9</v>
      </c>
    </row>
    <row r="3213" spans="1:5" x14ac:dyDescent="0.25">
      <c r="A3213">
        <v>97606</v>
      </c>
      <c r="B3213" t="str">
        <f t="shared" si="50"/>
        <v>97606U</v>
      </c>
      <c r="C3213" t="s">
        <v>3443</v>
      </c>
      <c r="D3213" t="s">
        <v>28</v>
      </c>
      <c r="E3213">
        <v>69.97</v>
      </c>
    </row>
    <row r="3214" spans="1:5" x14ac:dyDescent="0.25">
      <c r="A3214">
        <v>97607</v>
      </c>
      <c r="B3214" t="str">
        <f t="shared" si="50"/>
        <v>97607U</v>
      </c>
      <c r="C3214" t="s">
        <v>3444</v>
      </c>
      <c r="D3214" t="s">
        <v>28</v>
      </c>
      <c r="E3214">
        <v>75.28</v>
      </c>
    </row>
    <row r="3215" spans="1:5" x14ac:dyDescent="0.25">
      <c r="A3215">
        <v>97608</v>
      </c>
      <c r="B3215" t="str">
        <f t="shared" si="50"/>
        <v>97608U</v>
      </c>
      <c r="C3215" t="s">
        <v>3445</v>
      </c>
      <c r="D3215" t="s">
        <v>28</v>
      </c>
      <c r="E3215">
        <v>82.35</v>
      </c>
    </row>
    <row r="3216" spans="1:5" x14ac:dyDescent="0.25">
      <c r="A3216">
        <v>102102</v>
      </c>
      <c r="B3216" t="str">
        <f t="shared" si="50"/>
        <v>102102U</v>
      </c>
      <c r="C3216" t="s">
        <v>3446</v>
      </c>
      <c r="D3216" t="s">
        <v>28</v>
      </c>
      <c r="E3216">
        <v>9800.2099999999991</v>
      </c>
    </row>
    <row r="3217" spans="1:5" x14ac:dyDescent="0.25">
      <c r="A3217">
        <v>102103</v>
      </c>
      <c r="B3217" t="str">
        <f t="shared" si="50"/>
        <v>102103U</v>
      </c>
      <c r="C3217" t="s">
        <v>3447</v>
      </c>
      <c r="D3217" t="s">
        <v>28</v>
      </c>
      <c r="E3217">
        <v>10911.38</v>
      </c>
    </row>
    <row r="3218" spans="1:5" x14ac:dyDescent="0.25">
      <c r="A3218">
        <v>102104</v>
      </c>
      <c r="B3218" t="str">
        <f t="shared" si="50"/>
        <v>102104U</v>
      </c>
      <c r="C3218" t="s">
        <v>3448</v>
      </c>
      <c r="D3218" t="s">
        <v>28</v>
      </c>
      <c r="E3218">
        <v>14009.23</v>
      </c>
    </row>
    <row r="3219" spans="1:5" x14ac:dyDescent="0.25">
      <c r="A3219">
        <v>102105</v>
      </c>
      <c r="B3219" t="str">
        <f t="shared" si="50"/>
        <v>102105U</v>
      </c>
      <c r="C3219" t="s">
        <v>3449</v>
      </c>
      <c r="D3219" t="s">
        <v>28</v>
      </c>
      <c r="E3219">
        <v>17227.990000000002</v>
      </c>
    </row>
    <row r="3220" spans="1:5" x14ac:dyDescent="0.25">
      <c r="A3220">
        <v>102106</v>
      </c>
      <c r="B3220" t="str">
        <f t="shared" si="50"/>
        <v>102106U</v>
      </c>
      <c r="C3220" t="s">
        <v>3450</v>
      </c>
      <c r="D3220" t="s">
        <v>28</v>
      </c>
      <c r="E3220">
        <v>21620.76</v>
      </c>
    </row>
    <row r="3221" spans="1:5" x14ac:dyDescent="0.25">
      <c r="A3221">
        <v>102107</v>
      </c>
      <c r="B3221" t="str">
        <f t="shared" si="50"/>
        <v>102107U</v>
      </c>
      <c r="C3221" t="s">
        <v>3451</v>
      </c>
      <c r="D3221" t="s">
        <v>28</v>
      </c>
      <c r="E3221">
        <v>30186.32</v>
      </c>
    </row>
    <row r="3222" spans="1:5" x14ac:dyDescent="0.25">
      <c r="A3222">
        <v>102108</v>
      </c>
      <c r="B3222" t="str">
        <f t="shared" si="50"/>
        <v>102108U</v>
      </c>
      <c r="C3222" t="s">
        <v>3452</v>
      </c>
      <c r="D3222" t="s">
        <v>28</v>
      </c>
      <c r="E3222">
        <v>35159.230000000003</v>
      </c>
    </row>
    <row r="3223" spans="1:5" x14ac:dyDescent="0.25">
      <c r="A3223">
        <v>102109</v>
      </c>
      <c r="B3223" t="str">
        <f t="shared" si="50"/>
        <v>102109U</v>
      </c>
      <c r="C3223" t="s">
        <v>3453</v>
      </c>
      <c r="D3223" t="s">
        <v>28</v>
      </c>
      <c r="E3223">
        <v>63.65</v>
      </c>
    </row>
    <row r="3224" spans="1:5" x14ac:dyDescent="0.25">
      <c r="A3224">
        <v>102110</v>
      </c>
      <c r="B3224" t="str">
        <f t="shared" si="50"/>
        <v>102110U</v>
      </c>
      <c r="C3224" t="s">
        <v>3454</v>
      </c>
      <c r="D3224" t="s">
        <v>28</v>
      </c>
      <c r="E3224">
        <v>216.03</v>
      </c>
    </row>
    <row r="3225" spans="1:5" x14ac:dyDescent="0.25">
      <c r="A3225">
        <v>103654</v>
      </c>
      <c r="B3225" t="str">
        <f t="shared" si="50"/>
        <v>103654U</v>
      </c>
      <c r="C3225" t="s">
        <v>3455</v>
      </c>
      <c r="D3225" t="s">
        <v>28</v>
      </c>
      <c r="E3225">
        <v>56968.6</v>
      </c>
    </row>
    <row r="3226" spans="1:5" x14ac:dyDescent="0.25">
      <c r="A3226">
        <v>103655</v>
      </c>
      <c r="B3226" t="str">
        <f t="shared" si="50"/>
        <v>103655U</v>
      </c>
      <c r="C3226" t="s">
        <v>3456</v>
      </c>
      <c r="D3226" t="s">
        <v>28</v>
      </c>
      <c r="E3226">
        <v>78047.5</v>
      </c>
    </row>
    <row r="3227" spans="1:5" x14ac:dyDescent="0.25">
      <c r="A3227">
        <v>103656</v>
      </c>
      <c r="B3227" t="str">
        <f t="shared" si="50"/>
        <v>103656U</v>
      </c>
      <c r="C3227" t="s">
        <v>3457</v>
      </c>
      <c r="D3227" t="s">
        <v>28</v>
      </c>
      <c r="E3227">
        <v>109132.69</v>
      </c>
    </row>
    <row r="3228" spans="1:5" x14ac:dyDescent="0.25">
      <c r="A3228">
        <v>93128</v>
      </c>
      <c r="B3228" t="str">
        <f t="shared" si="50"/>
        <v>93128U</v>
      </c>
      <c r="C3228" t="s">
        <v>3458</v>
      </c>
      <c r="D3228" t="s">
        <v>28</v>
      </c>
      <c r="E3228">
        <v>127.21</v>
      </c>
    </row>
    <row r="3229" spans="1:5" x14ac:dyDescent="0.25">
      <c r="A3229">
        <v>93137</v>
      </c>
      <c r="B3229" t="str">
        <f t="shared" si="50"/>
        <v>93137U</v>
      </c>
      <c r="C3229" t="s">
        <v>3459</v>
      </c>
      <c r="D3229" t="s">
        <v>28</v>
      </c>
      <c r="E3229">
        <v>150.75</v>
      </c>
    </row>
    <row r="3230" spans="1:5" x14ac:dyDescent="0.25">
      <c r="A3230">
        <v>93138</v>
      </c>
      <c r="B3230" t="str">
        <f t="shared" si="50"/>
        <v>93138U</v>
      </c>
      <c r="C3230" t="s">
        <v>3460</v>
      </c>
      <c r="D3230" t="s">
        <v>28</v>
      </c>
      <c r="E3230">
        <v>142.80000000000001</v>
      </c>
    </row>
    <row r="3231" spans="1:5" x14ac:dyDescent="0.25">
      <c r="A3231">
        <v>93139</v>
      </c>
      <c r="B3231" t="str">
        <f t="shared" si="50"/>
        <v>93139U</v>
      </c>
      <c r="C3231" t="s">
        <v>3461</v>
      </c>
      <c r="D3231" t="s">
        <v>28</v>
      </c>
      <c r="E3231">
        <v>181.87</v>
      </c>
    </row>
    <row r="3232" spans="1:5" x14ac:dyDescent="0.25">
      <c r="A3232">
        <v>93140</v>
      </c>
      <c r="B3232" t="str">
        <f t="shared" si="50"/>
        <v>93140U</v>
      </c>
      <c r="C3232" t="s">
        <v>3462</v>
      </c>
      <c r="D3232" t="s">
        <v>28</v>
      </c>
      <c r="E3232">
        <v>171.37</v>
      </c>
    </row>
    <row r="3233" spans="1:5" x14ac:dyDescent="0.25">
      <c r="A3233">
        <v>93141</v>
      </c>
      <c r="B3233" t="str">
        <f t="shared" si="50"/>
        <v>93141U</v>
      </c>
      <c r="C3233" t="s">
        <v>3463</v>
      </c>
      <c r="D3233" t="s">
        <v>28</v>
      </c>
      <c r="E3233">
        <v>155.69999999999999</v>
      </c>
    </row>
    <row r="3234" spans="1:5" x14ac:dyDescent="0.25">
      <c r="A3234">
        <v>93142</v>
      </c>
      <c r="B3234" t="str">
        <f t="shared" si="50"/>
        <v>93142U</v>
      </c>
      <c r="C3234" t="s">
        <v>3464</v>
      </c>
      <c r="D3234" t="s">
        <v>28</v>
      </c>
      <c r="E3234">
        <v>173.36</v>
      </c>
    </row>
    <row r="3235" spans="1:5" x14ac:dyDescent="0.25">
      <c r="A3235">
        <v>93143</v>
      </c>
      <c r="B3235" t="str">
        <f t="shared" si="50"/>
        <v>93143U</v>
      </c>
      <c r="C3235" t="s">
        <v>3465</v>
      </c>
      <c r="D3235" t="s">
        <v>28</v>
      </c>
      <c r="E3235">
        <v>157.79</v>
      </c>
    </row>
    <row r="3236" spans="1:5" x14ac:dyDescent="0.25">
      <c r="A3236">
        <v>93144</v>
      </c>
      <c r="B3236" t="str">
        <f t="shared" si="50"/>
        <v>93144U</v>
      </c>
      <c r="C3236" t="s">
        <v>3466</v>
      </c>
      <c r="D3236" t="s">
        <v>28</v>
      </c>
      <c r="E3236">
        <v>205.95</v>
      </c>
    </row>
    <row r="3237" spans="1:5" x14ac:dyDescent="0.25">
      <c r="A3237">
        <v>93145</v>
      </c>
      <c r="B3237" t="str">
        <f t="shared" si="50"/>
        <v>93145U</v>
      </c>
      <c r="C3237" t="s">
        <v>3467</v>
      </c>
      <c r="D3237" t="s">
        <v>28</v>
      </c>
      <c r="E3237">
        <v>189.35</v>
      </c>
    </row>
    <row r="3238" spans="1:5" x14ac:dyDescent="0.25">
      <c r="A3238">
        <v>93146</v>
      </c>
      <c r="B3238" t="str">
        <f t="shared" si="50"/>
        <v>93146U</v>
      </c>
      <c r="C3238" t="s">
        <v>3468</v>
      </c>
      <c r="D3238" t="s">
        <v>28</v>
      </c>
      <c r="E3238">
        <v>204.93</v>
      </c>
    </row>
    <row r="3239" spans="1:5" x14ac:dyDescent="0.25">
      <c r="A3239">
        <v>93147</v>
      </c>
      <c r="B3239" t="str">
        <f t="shared" si="50"/>
        <v>93147U</v>
      </c>
      <c r="C3239" t="s">
        <v>3469</v>
      </c>
      <c r="D3239" t="s">
        <v>28</v>
      </c>
      <c r="E3239">
        <v>233.54</v>
      </c>
    </row>
    <row r="3240" spans="1:5" x14ac:dyDescent="0.25">
      <c r="A3240">
        <v>96971</v>
      </c>
      <c r="B3240" t="str">
        <f t="shared" si="50"/>
        <v>96971U</v>
      </c>
      <c r="C3240" t="s">
        <v>3470</v>
      </c>
      <c r="D3240" t="s">
        <v>98</v>
      </c>
      <c r="E3240">
        <v>30.65</v>
      </c>
    </row>
    <row r="3241" spans="1:5" x14ac:dyDescent="0.25">
      <c r="A3241">
        <v>96972</v>
      </c>
      <c r="B3241" t="str">
        <f t="shared" si="50"/>
        <v>96972U</v>
      </c>
      <c r="C3241" t="s">
        <v>3471</v>
      </c>
      <c r="D3241" t="s">
        <v>98</v>
      </c>
      <c r="E3241">
        <v>43.04</v>
      </c>
    </row>
    <row r="3242" spans="1:5" x14ac:dyDescent="0.25">
      <c r="A3242">
        <v>96973</v>
      </c>
      <c r="B3242" t="str">
        <f t="shared" si="50"/>
        <v>96973U</v>
      </c>
      <c r="C3242" t="s">
        <v>3472</v>
      </c>
      <c r="D3242" t="s">
        <v>98</v>
      </c>
      <c r="E3242">
        <v>55.24</v>
      </c>
    </row>
    <row r="3243" spans="1:5" x14ac:dyDescent="0.25">
      <c r="A3243">
        <v>96974</v>
      </c>
      <c r="B3243" t="str">
        <f t="shared" si="50"/>
        <v>96974U</v>
      </c>
      <c r="C3243" t="s">
        <v>3473</v>
      </c>
      <c r="D3243" t="s">
        <v>98</v>
      </c>
      <c r="E3243">
        <v>71.58</v>
      </c>
    </row>
    <row r="3244" spans="1:5" x14ac:dyDescent="0.25">
      <c r="A3244">
        <v>96975</v>
      </c>
      <c r="B3244" t="str">
        <f t="shared" si="50"/>
        <v>96975U</v>
      </c>
      <c r="C3244" t="s">
        <v>3474</v>
      </c>
      <c r="D3244" t="s">
        <v>98</v>
      </c>
      <c r="E3244">
        <v>93.77</v>
      </c>
    </row>
    <row r="3245" spans="1:5" x14ac:dyDescent="0.25">
      <c r="A3245">
        <v>96976</v>
      </c>
      <c r="B3245" t="str">
        <f t="shared" si="50"/>
        <v>96976U</v>
      </c>
      <c r="C3245" t="s">
        <v>3475</v>
      </c>
      <c r="D3245" t="s">
        <v>98</v>
      </c>
      <c r="E3245">
        <v>123.61</v>
      </c>
    </row>
    <row r="3246" spans="1:5" x14ac:dyDescent="0.25">
      <c r="A3246">
        <v>96977</v>
      </c>
      <c r="B3246" t="str">
        <f t="shared" si="50"/>
        <v>96977U</v>
      </c>
      <c r="C3246" t="s">
        <v>3476</v>
      </c>
      <c r="D3246" t="s">
        <v>98</v>
      </c>
      <c r="E3246">
        <v>51.06</v>
      </c>
    </row>
    <row r="3247" spans="1:5" x14ac:dyDescent="0.25">
      <c r="A3247">
        <v>96978</v>
      </c>
      <c r="B3247" t="str">
        <f t="shared" si="50"/>
        <v>96978U</v>
      </c>
      <c r="C3247" t="s">
        <v>3477</v>
      </c>
      <c r="D3247" t="s">
        <v>98</v>
      </c>
      <c r="E3247">
        <v>71.66</v>
      </c>
    </row>
    <row r="3248" spans="1:5" x14ac:dyDescent="0.25">
      <c r="A3248">
        <v>96979</v>
      </c>
      <c r="B3248" t="str">
        <f t="shared" si="50"/>
        <v>96979U</v>
      </c>
      <c r="C3248" t="s">
        <v>3478</v>
      </c>
      <c r="D3248" t="s">
        <v>98</v>
      </c>
      <c r="E3248">
        <v>100.53</v>
      </c>
    </row>
    <row r="3249" spans="1:5" x14ac:dyDescent="0.25">
      <c r="A3249">
        <v>96984</v>
      </c>
      <c r="B3249" t="str">
        <f t="shared" si="50"/>
        <v>96984U</v>
      </c>
      <c r="C3249" t="s">
        <v>3479</v>
      </c>
      <c r="D3249" t="s">
        <v>28</v>
      </c>
      <c r="E3249">
        <v>50.4</v>
      </c>
    </row>
    <row r="3250" spans="1:5" x14ac:dyDescent="0.25">
      <c r="A3250">
        <v>96985</v>
      </c>
      <c r="B3250" t="str">
        <f t="shared" si="50"/>
        <v>96985U</v>
      </c>
      <c r="C3250" t="s">
        <v>3480</v>
      </c>
      <c r="D3250" t="s">
        <v>28</v>
      </c>
      <c r="E3250">
        <v>81.239999999999995</v>
      </c>
    </row>
    <row r="3251" spans="1:5" x14ac:dyDescent="0.25">
      <c r="A3251">
        <v>96986</v>
      </c>
      <c r="B3251" t="str">
        <f t="shared" si="50"/>
        <v>96986U</v>
      </c>
      <c r="C3251" t="s">
        <v>3481</v>
      </c>
      <c r="D3251" t="s">
        <v>28</v>
      </c>
      <c r="E3251">
        <v>121.06</v>
      </c>
    </row>
    <row r="3252" spans="1:5" x14ac:dyDescent="0.25">
      <c r="A3252">
        <v>96987</v>
      </c>
      <c r="B3252" t="str">
        <f t="shared" si="50"/>
        <v>96987U</v>
      </c>
      <c r="C3252" t="s">
        <v>3482</v>
      </c>
      <c r="D3252" t="s">
        <v>28</v>
      </c>
      <c r="E3252">
        <v>102.03</v>
      </c>
    </row>
    <row r="3253" spans="1:5" x14ac:dyDescent="0.25">
      <c r="A3253">
        <v>96988</v>
      </c>
      <c r="B3253" t="str">
        <f t="shared" si="50"/>
        <v>96988U</v>
      </c>
      <c r="C3253" t="s">
        <v>3483</v>
      </c>
      <c r="D3253" t="s">
        <v>28</v>
      </c>
      <c r="E3253">
        <v>169.87</v>
      </c>
    </row>
    <row r="3254" spans="1:5" x14ac:dyDescent="0.25">
      <c r="A3254">
        <v>96989</v>
      </c>
      <c r="B3254" t="str">
        <f t="shared" si="50"/>
        <v>96989U</v>
      </c>
      <c r="C3254" t="s">
        <v>3484</v>
      </c>
      <c r="D3254" t="s">
        <v>28</v>
      </c>
      <c r="E3254">
        <v>142.21</v>
      </c>
    </row>
    <row r="3255" spans="1:5" x14ac:dyDescent="0.25">
      <c r="A3255">
        <v>98463</v>
      </c>
      <c r="B3255" t="str">
        <f t="shared" si="50"/>
        <v>98463U</v>
      </c>
      <c r="C3255" t="s">
        <v>3485</v>
      </c>
      <c r="D3255" t="s">
        <v>28</v>
      </c>
      <c r="E3255">
        <v>21.51</v>
      </c>
    </row>
    <row r="3256" spans="1:5" x14ac:dyDescent="0.25">
      <c r="A3256">
        <v>103490</v>
      </c>
      <c r="B3256" t="str">
        <f t="shared" si="50"/>
        <v>103490U</v>
      </c>
      <c r="C3256" t="s">
        <v>3486</v>
      </c>
      <c r="D3256" t="s">
        <v>80</v>
      </c>
      <c r="E3256">
        <v>2733.22</v>
      </c>
    </row>
    <row r="3257" spans="1:5" x14ac:dyDescent="0.25">
      <c r="A3257">
        <v>103491</v>
      </c>
      <c r="B3257" t="str">
        <f t="shared" si="50"/>
        <v>103491U</v>
      </c>
      <c r="C3257" t="s">
        <v>3487</v>
      </c>
      <c r="D3257" t="s">
        <v>80</v>
      </c>
      <c r="E3257">
        <v>729.99</v>
      </c>
    </row>
    <row r="3258" spans="1:5" x14ac:dyDescent="0.25">
      <c r="A3258">
        <v>96765</v>
      </c>
      <c r="B3258" t="str">
        <f t="shared" si="50"/>
        <v>96765U</v>
      </c>
      <c r="C3258" t="s">
        <v>3488</v>
      </c>
      <c r="D3258" t="s">
        <v>28</v>
      </c>
      <c r="E3258">
        <v>1571.05</v>
      </c>
    </row>
    <row r="3259" spans="1:5" x14ac:dyDescent="0.25">
      <c r="A3259">
        <v>101905</v>
      </c>
      <c r="B3259" t="str">
        <f t="shared" si="50"/>
        <v>101905U</v>
      </c>
      <c r="C3259" t="s">
        <v>3489</v>
      </c>
      <c r="D3259" t="s">
        <v>28</v>
      </c>
      <c r="E3259">
        <v>224.92</v>
      </c>
    </row>
    <row r="3260" spans="1:5" x14ac:dyDescent="0.25">
      <c r="A3260">
        <v>101906</v>
      </c>
      <c r="B3260" t="str">
        <f t="shared" si="50"/>
        <v>101906U</v>
      </c>
      <c r="C3260" t="s">
        <v>3490</v>
      </c>
      <c r="D3260" t="s">
        <v>28</v>
      </c>
      <c r="E3260">
        <v>670.06</v>
      </c>
    </row>
    <row r="3261" spans="1:5" x14ac:dyDescent="0.25">
      <c r="A3261">
        <v>101907</v>
      </c>
      <c r="B3261" t="str">
        <f t="shared" si="50"/>
        <v>101907U</v>
      </c>
      <c r="C3261" t="s">
        <v>3491</v>
      </c>
      <c r="D3261" t="s">
        <v>28</v>
      </c>
      <c r="E3261">
        <v>724.3</v>
      </c>
    </row>
    <row r="3262" spans="1:5" x14ac:dyDescent="0.25">
      <c r="A3262">
        <v>101908</v>
      </c>
      <c r="B3262" t="str">
        <f t="shared" si="50"/>
        <v>101908U</v>
      </c>
      <c r="C3262" t="s">
        <v>3492</v>
      </c>
      <c r="D3262" t="s">
        <v>28</v>
      </c>
      <c r="E3262">
        <v>218.14</v>
      </c>
    </row>
    <row r="3263" spans="1:5" x14ac:dyDescent="0.25">
      <c r="A3263">
        <v>101909</v>
      </c>
      <c r="B3263" t="str">
        <f t="shared" si="50"/>
        <v>101909U</v>
      </c>
      <c r="C3263" t="s">
        <v>3493</v>
      </c>
      <c r="D3263" t="s">
        <v>28</v>
      </c>
      <c r="E3263">
        <v>254.3</v>
      </c>
    </row>
    <row r="3264" spans="1:5" x14ac:dyDescent="0.25">
      <c r="A3264">
        <v>101910</v>
      </c>
      <c r="B3264" t="str">
        <f t="shared" si="50"/>
        <v>101910U</v>
      </c>
      <c r="C3264" t="s">
        <v>3494</v>
      </c>
      <c r="D3264" t="s">
        <v>28</v>
      </c>
      <c r="E3264">
        <v>299.49</v>
      </c>
    </row>
    <row r="3265" spans="1:5" x14ac:dyDescent="0.25">
      <c r="A3265">
        <v>101911</v>
      </c>
      <c r="B3265" t="str">
        <f t="shared" si="50"/>
        <v>101911U</v>
      </c>
      <c r="C3265" t="s">
        <v>3495</v>
      </c>
      <c r="D3265" t="s">
        <v>28</v>
      </c>
      <c r="E3265">
        <v>344.68</v>
      </c>
    </row>
    <row r="3266" spans="1:5" x14ac:dyDescent="0.25">
      <c r="A3266">
        <v>101912</v>
      </c>
      <c r="B3266" t="str">
        <f t="shared" si="50"/>
        <v>101912U</v>
      </c>
      <c r="C3266" t="s">
        <v>3496</v>
      </c>
      <c r="D3266" t="s">
        <v>28</v>
      </c>
      <c r="E3266">
        <v>1954.08</v>
      </c>
    </row>
    <row r="3267" spans="1:5" x14ac:dyDescent="0.25">
      <c r="A3267">
        <v>101913</v>
      </c>
      <c r="B3267" t="str">
        <f t="shared" si="50"/>
        <v>101913U</v>
      </c>
      <c r="C3267" t="s">
        <v>3497</v>
      </c>
      <c r="D3267" t="s">
        <v>28</v>
      </c>
      <c r="E3267">
        <v>558.28</v>
      </c>
    </row>
    <row r="3268" spans="1:5" x14ac:dyDescent="0.25">
      <c r="A3268">
        <v>101914</v>
      </c>
      <c r="B3268" t="str">
        <f t="shared" si="50"/>
        <v>101914U</v>
      </c>
      <c r="C3268" t="s">
        <v>3498</v>
      </c>
      <c r="D3268" t="s">
        <v>28</v>
      </c>
      <c r="E3268">
        <v>486.34</v>
      </c>
    </row>
    <row r="3269" spans="1:5" x14ac:dyDescent="0.25">
      <c r="A3269">
        <v>101915</v>
      </c>
      <c r="B3269" t="str">
        <f t="shared" si="50"/>
        <v>101915U</v>
      </c>
      <c r="C3269" t="s">
        <v>3499</v>
      </c>
      <c r="D3269" t="s">
        <v>28</v>
      </c>
      <c r="E3269">
        <v>324.08999999999997</v>
      </c>
    </row>
    <row r="3270" spans="1:5" x14ac:dyDescent="0.25">
      <c r="A3270">
        <v>101916</v>
      </c>
      <c r="B3270" t="str">
        <f t="shared" si="50"/>
        <v>101916U</v>
      </c>
      <c r="C3270" t="s">
        <v>3500</v>
      </c>
      <c r="D3270" t="s">
        <v>28</v>
      </c>
      <c r="E3270">
        <v>3341.7</v>
      </c>
    </row>
    <row r="3271" spans="1:5" x14ac:dyDescent="0.25">
      <c r="A3271">
        <v>101917</v>
      </c>
      <c r="B3271" t="str">
        <f t="shared" si="50"/>
        <v>101917U</v>
      </c>
      <c r="C3271" t="s">
        <v>3501</v>
      </c>
      <c r="D3271" t="s">
        <v>28</v>
      </c>
      <c r="E3271">
        <v>140.58000000000001</v>
      </c>
    </row>
    <row r="3272" spans="1:5" x14ac:dyDescent="0.25">
      <c r="A3272">
        <v>98261</v>
      </c>
      <c r="B3272" t="str">
        <f t="shared" ref="B3272:B3335" si="51">A3272&amp;"U"</f>
        <v>98261U</v>
      </c>
      <c r="C3272" t="s">
        <v>3502</v>
      </c>
      <c r="D3272" t="s">
        <v>98</v>
      </c>
      <c r="E3272">
        <v>3.29</v>
      </c>
    </row>
    <row r="3273" spans="1:5" x14ac:dyDescent="0.25">
      <c r="A3273">
        <v>98262</v>
      </c>
      <c r="B3273" t="str">
        <f t="shared" si="51"/>
        <v>98262U</v>
      </c>
      <c r="C3273" t="s">
        <v>3503</v>
      </c>
      <c r="D3273" t="s">
        <v>98</v>
      </c>
      <c r="E3273">
        <v>4.12</v>
      </c>
    </row>
    <row r="3274" spans="1:5" x14ac:dyDescent="0.25">
      <c r="A3274">
        <v>98263</v>
      </c>
      <c r="B3274" t="str">
        <f t="shared" si="51"/>
        <v>98263U</v>
      </c>
      <c r="C3274" t="s">
        <v>3504</v>
      </c>
      <c r="D3274" t="s">
        <v>98</v>
      </c>
      <c r="E3274">
        <v>4.3099999999999996</v>
      </c>
    </row>
    <row r="3275" spans="1:5" x14ac:dyDescent="0.25">
      <c r="A3275">
        <v>98264</v>
      </c>
      <c r="B3275" t="str">
        <f t="shared" si="51"/>
        <v>98264U</v>
      </c>
      <c r="C3275" t="s">
        <v>3505</v>
      </c>
      <c r="D3275" t="s">
        <v>98</v>
      </c>
      <c r="E3275">
        <v>5.21</v>
      </c>
    </row>
    <row r="3276" spans="1:5" x14ac:dyDescent="0.25">
      <c r="A3276">
        <v>98265</v>
      </c>
      <c r="B3276" t="str">
        <f t="shared" si="51"/>
        <v>98265U</v>
      </c>
      <c r="C3276" t="s">
        <v>3506</v>
      </c>
      <c r="D3276" t="s">
        <v>98</v>
      </c>
      <c r="E3276">
        <v>5.8</v>
      </c>
    </row>
    <row r="3277" spans="1:5" x14ac:dyDescent="0.25">
      <c r="A3277">
        <v>98266</v>
      </c>
      <c r="B3277" t="str">
        <f t="shared" si="51"/>
        <v>98266U</v>
      </c>
      <c r="C3277" t="s">
        <v>3507</v>
      </c>
      <c r="D3277" t="s">
        <v>98</v>
      </c>
      <c r="E3277">
        <v>6.63</v>
      </c>
    </row>
    <row r="3278" spans="1:5" x14ac:dyDescent="0.25">
      <c r="A3278">
        <v>98267</v>
      </c>
      <c r="B3278" t="str">
        <f t="shared" si="51"/>
        <v>98267U</v>
      </c>
      <c r="C3278" t="s">
        <v>3508</v>
      </c>
      <c r="D3278" t="s">
        <v>98</v>
      </c>
      <c r="E3278">
        <v>10.59</v>
      </c>
    </row>
    <row r="3279" spans="1:5" x14ac:dyDescent="0.25">
      <c r="A3279">
        <v>98268</v>
      </c>
      <c r="B3279" t="str">
        <f t="shared" si="51"/>
        <v>98268U</v>
      </c>
      <c r="C3279" t="s">
        <v>3509</v>
      </c>
      <c r="D3279" t="s">
        <v>98</v>
      </c>
      <c r="E3279">
        <v>17.21</v>
      </c>
    </row>
    <row r="3280" spans="1:5" x14ac:dyDescent="0.25">
      <c r="A3280">
        <v>98269</v>
      </c>
      <c r="B3280" t="str">
        <f t="shared" si="51"/>
        <v>98269U</v>
      </c>
      <c r="C3280" t="s">
        <v>3510</v>
      </c>
      <c r="D3280" t="s">
        <v>98</v>
      </c>
      <c r="E3280">
        <v>23.63</v>
      </c>
    </row>
    <row r="3281" spans="1:5" x14ac:dyDescent="0.25">
      <c r="A3281">
        <v>98270</v>
      </c>
      <c r="B3281" t="str">
        <f t="shared" si="51"/>
        <v>98270U</v>
      </c>
      <c r="C3281" t="s">
        <v>3511</v>
      </c>
      <c r="D3281" t="s">
        <v>98</v>
      </c>
      <c r="E3281">
        <v>35.799999999999997</v>
      </c>
    </row>
    <row r="3282" spans="1:5" x14ac:dyDescent="0.25">
      <c r="A3282">
        <v>98271</v>
      </c>
      <c r="B3282" t="str">
        <f t="shared" si="51"/>
        <v>98271U</v>
      </c>
      <c r="C3282" t="s">
        <v>3512</v>
      </c>
      <c r="D3282" t="s">
        <v>98</v>
      </c>
      <c r="E3282">
        <v>50.5</v>
      </c>
    </row>
    <row r="3283" spans="1:5" x14ac:dyDescent="0.25">
      <c r="A3283">
        <v>98272</v>
      </c>
      <c r="B3283" t="str">
        <f t="shared" si="51"/>
        <v>98272U</v>
      </c>
      <c r="C3283" t="s">
        <v>3513</v>
      </c>
      <c r="D3283" t="s">
        <v>98</v>
      </c>
      <c r="E3283">
        <v>116.37</v>
      </c>
    </row>
    <row r="3284" spans="1:5" x14ac:dyDescent="0.25">
      <c r="A3284">
        <v>98273</v>
      </c>
      <c r="B3284" t="str">
        <f t="shared" si="51"/>
        <v>98273U</v>
      </c>
      <c r="C3284" t="s">
        <v>3514</v>
      </c>
      <c r="D3284" t="s">
        <v>98</v>
      </c>
      <c r="E3284">
        <v>2.73</v>
      </c>
    </row>
    <row r="3285" spans="1:5" x14ac:dyDescent="0.25">
      <c r="A3285">
        <v>98274</v>
      </c>
      <c r="B3285" t="str">
        <f t="shared" si="51"/>
        <v>98274U</v>
      </c>
      <c r="C3285" t="s">
        <v>3515</v>
      </c>
      <c r="D3285" t="s">
        <v>98</v>
      </c>
      <c r="E3285">
        <v>3.31</v>
      </c>
    </row>
    <row r="3286" spans="1:5" x14ac:dyDescent="0.25">
      <c r="A3286">
        <v>98275</v>
      </c>
      <c r="B3286" t="str">
        <f t="shared" si="51"/>
        <v>98275U</v>
      </c>
      <c r="C3286" t="s">
        <v>3516</v>
      </c>
      <c r="D3286" t="s">
        <v>98</v>
      </c>
      <c r="E3286">
        <v>4.1399999999999997</v>
      </c>
    </row>
    <row r="3287" spans="1:5" x14ac:dyDescent="0.25">
      <c r="A3287">
        <v>98276</v>
      </c>
      <c r="B3287" t="str">
        <f t="shared" si="51"/>
        <v>98276U</v>
      </c>
      <c r="C3287" t="s">
        <v>3517</v>
      </c>
      <c r="D3287" t="s">
        <v>98</v>
      </c>
      <c r="E3287">
        <v>8.1</v>
      </c>
    </row>
    <row r="3288" spans="1:5" x14ac:dyDescent="0.25">
      <c r="A3288">
        <v>98277</v>
      </c>
      <c r="B3288" t="str">
        <f t="shared" si="51"/>
        <v>98277U</v>
      </c>
      <c r="C3288" t="s">
        <v>3518</v>
      </c>
      <c r="D3288" t="s">
        <v>98</v>
      </c>
      <c r="E3288">
        <v>14.72</v>
      </c>
    </row>
    <row r="3289" spans="1:5" x14ac:dyDescent="0.25">
      <c r="A3289">
        <v>98278</v>
      </c>
      <c r="B3289" t="str">
        <f t="shared" si="51"/>
        <v>98278U</v>
      </c>
      <c r="C3289" t="s">
        <v>3519</v>
      </c>
      <c r="D3289" t="s">
        <v>98</v>
      </c>
      <c r="E3289">
        <v>21.14</v>
      </c>
    </row>
    <row r="3290" spans="1:5" x14ac:dyDescent="0.25">
      <c r="A3290">
        <v>98279</v>
      </c>
      <c r="B3290" t="str">
        <f t="shared" si="51"/>
        <v>98279U</v>
      </c>
      <c r="C3290" t="s">
        <v>3520</v>
      </c>
      <c r="D3290" t="s">
        <v>98</v>
      </c>
      <c r="E3290">
        <v>33.32</v>
      </c>
    </row>
    <row r="3291" spans="1:5" x14ac:dyDescent="0.25">
      <c r="A3291">
        <v>98280</v>
      </c>
      <c r="B3291" t="str">
        <f t="shared" si="51"/>
        <v>98280U</v>
      </c>
      <c r="C3291" t="s">
        <v>3521</v>
      </c>
      <c r="D3291" t="s">
        <v>98</v>
      </c>
      <c r="E3291">
        <v>6.49</v>
      </c>
    </row>
    <row r="3292" spans="1:5" x14ac:dyDescent="0.25">
      <c r="A3292">
        <v>98281</v>
      </c>
      <c r="B3292" t="str">
        <f t="shared" si="51"/>
        <v>98281U</v>
      </c>
      <c r="C3292" t="s">
        <v>3522</v>
      </c>
      <c r="D3292" t="s">
        <v>98</v>
      </c>
      <c r="E3292">
        <v>7.32</v>
      </c>
    </row>
    <row r="3293" spans="1:5" x14ac:dyDescent="0.25">
      <c r="A3293">
        <v>98282</v>
      </c>
      <c r="B3293" t="str">
        <f t="shared" si="51"/>
        <v>98282U</v>
      </c>
      <c r="C3293" t="s">
        <v>3523</v>
      </c>
      <c r="D3293" t="s">
        <v>98</v>
      </c>
      <c r="E3293">
        <v>7.51</v>
      </c>
    </row>
    <row r="3294" spans="1:5" x14ac:dyDescent="0.25">
      <c r="A3294">
        <v>98283</v>
      </c>
      <c r="B3294" t="str">
        <f t="shared" si="51"/>
        <v>98283U</v>
      </c>
      <c r="C3294" t="s">
        <v>3524</v>
      </c>
      <c r="D3294" t="s">
        <v>98</v>
      </c>
      <c r="E3294">
        <v>8.41</v>
      </c>
    </row>
    <row r="3295" spans="1:5" x14ac:dyDescent="0.25">
      <c r="A3295">
        <v>98284</v>
      </c>
      <c r="B3295" t="str">
        <f t="shared" si="51"/>
        <v>98284U</v>
      </c>
      <c r="C3295" t="s">
        <v>3525</v>
      </c>
      <c r="D3295" t="s">
        <v>98</v>
      </c>
      <c r="E3295">
        <v>9</v>
      </c>
    </row>
    <row r="3296" spans="1:5" x14ac:dyDescent="0.25">
      <c r="A3296">
        <v>98285</v>
      </c>
      <c r="B3296" t="str">
        <f t="shared" si="51"/>
        <v>98285U</v>
      </c>
      <c r="C3296" t="s">
        <v>3526</v>
      </c>
      <c r="D3296" t="s">
        <v>98</v>
      </c>
      <c r="E3296">
        <v>9.84</v>
      </c>
    </row>
    <row r="3297" spans="1:5" x14ac:dyDescent="0.25">
      <c r="A3297">
        <v>98286</v>
      </c>
      <c r="B3297" t="str">
        <f t="shared" si="51"/>
        <v>98286U</v>
      </c>
      <c r="C3297" t="s">
        <v>3527</v>
      </c>
      <c r="D3297" t="s">
        <v>98</v>
      </c>
      <c r="E3297">
        <v>13.78</v>
      </c>
    </row>
    <row r="3298" spans="1:5" x14ac:dyDescent="0.25">
      <c r="A3298">
        <v>98287</v>
      </c>
      <c r="B3298" t="str">
        <f t="shared" si="51"/>
        <v>98287U</v>
      </c>
      <c r="C3298" t="s">
        <v>3528</v>
      </c>
      <c r="D3298" t="s">
        <v>98</v>
      </c>
      <c r="E3298">
        <v>1.37</v>
      </c>
    </row>
    <row r="3299" spans="1:5" x14ac:dyDescent="0.25">
      <c r="A3299">
        <v>98288</v>
      </c>
      <c r="B3299" t="str">
        <f t="shared" si="51"/>
        <v>98288U</v>
      </c>
      <c r="C3299" t="s">
        <v>3529</v>
      </c>
      <c r="D3299" t="s">
        <v>98</v>
      </c>
      <c r="E3299">
        <v>2.2000000000000002</v>
      </c>
    </row>
    <row r="3300" spans="1:5" x14ac:dyDescent="0.25">
      <c r="A3300">
        <v>98289</v>
      </c>
      <c r="B3300" t="str">
        <f t="shared" si="51"/>
        <v>98289U</v>
      </c>
      <c r="C3300" t="s">
        <v>3530</v>
      </c>
      <c r="D3300" t="s">
        <v>98</v>
      </c>
      <c r="E3300">
        <v>2.39</v>
      </c>
    </row>
    <row r="3301" spans="1:5" x14ac:dyDescent="0.25">
      <c r="A3301">
        <v>98290</v>
      </c>
      <c r="B3301" t="str">
        <f t="shared" si="51"/>
        <v>98290U</v>
      </c>
      <c r="C3301" t="s">
        <v>3531</v>
      </c>
      <c r="D3301" t="s">
        <v>98</v>
      </c>
      <c r="E3301">
        <v>3.29</v>
      </c>
    </row>
    <row r="3302" spans="1:5" x14ac:dyDescent="0.25">
      <c r="A3302">
        <v>98291</v>
      </c>
      <c r="B3302" t="str">
        <f t="shared" si="51"/>
        <v>98291U</v>
      </c>
      <c r="C3302" t="s">
        <v>3532</v>
      </c>
      <c r="D3302" t="s">
        <v>98</v>
      </c>
      <c r="E3302">
        <v>3.88</v>
      </c>
    </row>
    <row r="3303" spans="1:5" x14ac:dyDescent="0.25">
      <c r="A3303">
        <v>98292</v>
      </c>
      <c r="B3303" t="str">
        <f t="shared" si="51"/>
        <v>98292U</v>
      </c>
      <c r="C3303" t="s">
        <v>3533</v>
      </c>
      <c r="D3303" t="s">
        <v>98</v>
      </c>
      <c r="E3303">
        <v>4.71</v>
      </c>
    </row>
    <row r="3304" spans="1:5" x14ac:dyDescent="0.25">
      <c r="A3304">
        <v>98293</v>
      </c>
      <c r="B3304" t="str">
        <f t="shared" si="51"/>
        <v>98293U</v>
      </c>
      <c r="C3304" t="s">
        <v>3534</v>
      </c>
      <c r="D3304" t="s">
        <v>98</v>
      </c>
      <c r="E3304">
        <v>8.67</v>
      </c>
    </row>
    <row r="3305" spans="1:5" x14ac:dyDescent="0.25">
      <c r="A3305">
        <v>98400</v>
      </c>
      <c r="B3305" t="str">
        <f t="shared" si="51"/>
        <v>98400U</v>
      </c>
      <c r="C3305" t="s">
        <v>3535</v>
      </c>
      <c r="D3305" t="s">
        <v>98</v>
      </c>
      <c r="E3305">
        <v>13.1</v>
      </c>
    </row>
    <row r="3306" spans="1:5" x14ac:dyDescent="0.25">
      <c r="A3306">
        <v>98401</v>
      </c>
      <c r="B3306" t="str">
        <f t="shared" si="51"/>
        <v>98401U</v>
      </c>
      <c r="C3306" t="s">
        <v>3536</v>
      </c>
      <c r="D3306" t="s">
        <v>98</v>
      </c>
      <c r="E3306">
        <v>20.69</v>
      </c>
    </row>
    <row r="3307" spans="1:5" x14ac:dyDescent="0.25">
      <c r="A3307">
        <v>98402</v>
      </c>
      <c r="B3307" t="str">
        <f t="shared" si="51"/>
        <v>98402U</v>
      </c>
      <c r="C3307" t="s">
        <v>3537</v>
      </c>
      <c r="D3307" t="s">
        <v>98</v>
      </c>
      <c r="E3307">
        <v>24.16</v>
      </c>
    </row>
    <row r="3308" spans="1:5" x14ac:dyDescent="0.25">
      <c r="A3308">
        <v>100556</v>
      </c>
      <c r="B3308" t="str">
        <f t="shared" si="51"/>
        <v>100556U</v>
      </c>
      <c r="C3308" t="s">
        <v>3538</v>
      </c>
      <c r="D3308" t="s">
        <v>28</v>
      </c>
      <c r="E3308">
        <v>40.67</v>
      </c>
    </row>
    <row r="3309" spans="1:5" x14ac:dyDescent="0.25">
      <c r="A3309">
        <v>100557</v>
      </c>
      <c r="B3309" t="str">
        <f t="shared" si="51"/>
        <v>100557U</v>
      </c>
      <c r="C3309" t="s">
        <v>3539</v>
      </c>
      <c r="D3309" t="s">
        <v>28</v>
      </c>
      <c r="E3309">
        <v>535.92999999999995</v>
      </c>
    </row>
    <row r="3310" spans="1:5" x14ac:dyDescent="0.25">
      <c r="A3310">
        <v>100560</v>
      </c>
      <c r="B3310" t="str">
        <f t="shared" si="51"/>
        <v>100560U</v>
      </c>
      <c r="C3310" t="s">
        <v>3540</v>
      </c>
      <c r="D3310" t="s">
        <v>28</v>
      </c>
      <c r="E3310">
        <v>110.93</v>
      </c>
    </row>
    <row r="3311" spans="1:5" x14ac:dyDescent="0.25">
      <c r="A3311">
        <v>100561</v>
      </c>
      <c r="B3311" t="str">
        <f t="shared" si="51"/>
        <v>100561U</v>
      </c>
      <c r="C3311" t="s">
        <v>3541</v>
      </c>
      <c r="D3311" t="s">
        <v>28</v>
      </c>
      <c r="E3311">
        <v>208.09</v>
      </c>
    </row>
    <row r="3312" spans="1:5" x14ac:dyDescent="0.25">
      <c r="A3312">
        <v>100562</v>
      </c>
      <c r="B3312" t="str">
        <f t="shared" si="51"/>
        <v>100562U</v>
      </c>
      <c r="C3312" t="s">
        <v>3542</v>
      </c>
      <c r="D3312" t="s">
        <v>28</v>
      </c>
      <c r="E3312">
        <v>325.82</v>
      </c>
    </row>
    <row r="3313" spans="1:5" x14ac:dyDescent="0.25">
      <c r="A3313">
        <v>100563</v>
      </c>
      <c r="B3313" t="str">
        <f t="shared" si="51"/>
        <v>100563U</v>
      </c>
      <c r="C3313" t="s">
        <v>3543</v>
      </c>
      <c r="D3313" t="s">
        <v>28</v>
      </c>
      <c r="E3313">
        <v>472.81</v>
      </c>
    </row>
    <row r="3314" spans="1:5" x14ac:dyDescent="0.25">
      <c r="A3314">
        <v>101795</v>
      </c>
      <c r="B3314" t="str">
        <f t="shared" si="51"/>
        <v>101795U</v>
      </c>
      <c r="C3314" t="s">
        <v>3544</v>
      </c>
      <c r="D3314" t="s">
        <v>28</v>
      </c>
      <c r="E3314">
        <v>531.66999999999996</v>
      </c>
    </row>
    <row r="3315" spans="1:5" x14ac:dyDescent="0.25">
      <c r="A3315">
        <v>101798</v>
      </c>
      <c r="B3315" t="str">
        <f t="shared" si="51"/>
        <v>101798U</v>
      </c>
      <c r="C3315" t="s">
        <v>3545</v>
      </c>
      <c r="D3315" t="s">
        <v>28</v>
      </c>
      <c r="E3315">
        <v>371.07</v>
      </c>
    </row>
    <row r="3316" spans="1:5" x14ac:dyDescent="0.25">
      <c r="A3316">
        <v>101799</v>
      </c>
      <c r="B3316" t="str">
        <f t="shared" si="51"/>
        <v>101799U</v>
      </c>
      <c r="C3316" t="s">
        <v>3546</v>
      </c>
      <c r="D3316" t="s">
        <v>28</v>
      </c>
      <c r="E3316">
        <v>906.85</v>
      </c>
    </row>
    <row r="3317" spans="1:5" x14ac:dyDescent="0.25">
      <c r="A3317">
        <v>98397</v>
      </c>
      <c r="B3317" t="str">
        <f t="shared" si="51"/>
        <v>98397U</v>
      </c>
      <c r="C3317" t="s">
        <v>3547</v>
      </c>
      <c r="D3317" t="s">
        <v>72</v>
      </c>
      <c r="E3317">
        <v>10.91</v>
      </c>
    </row>
    <row r="3318" spans="1:5" x14ac:dyDescent="0.25">
      <c r="A3318">
        <v>103244</v>
      </c>
      <c r="B3318" t="str">
        <f t="shared" si="51"/>
        <v>103244U</v>
      </c>
      <c r="C3318" t="s">
        <v>3548</v>
      </c>
      <c r="D3318" t="s">
        <v>28</v>
      </c>
      <c r="E3318">
        <v>2133.9</v>
      </c>
    </row>
    <row r="3319" spans="1:5" x14ac:dyDescent="0.25">
      <c r="A3319">
        <v>103245</v>
      </c>
      <c r="B3319" t="str">
        <f t="shared" si="51"/>
        <v>103245U</v>
      </c>
      <c r="C3319" t="s">
        <v>3549</v>
      </c>
      <c r="D3319" t="s">
        <v>28</v>
      </c>
      <c r="E3319">
        <v>1683.19</v>
      </c>
    </row>
    <row r="3320" spans="1:5" x14ac:dyDescent="0.25">
      <c r="A3320">
        <v>103246</v>
      </c>
      <c r="B3320" t="str">
        <f t="shared" si="51"/>
        <v>103246U</v>
      </c>
      <c r="C3320" t="s">
        <v>3550</v>
      </c>
      <c r="D3320" t="s">
        <v>28</v>
      </c>
      <c r="E3320">
        <v>1835.62</v>
      </c>
    </row>
    <row r="3321" spans="1:5" x14ac:dyDescent="0.25">
      <c r="A3321">
        <v>103247</v>
      </c>
      <c r="B3321" t="str">
        <f t="shared" si="51"/>
        <v>103247U</v>
      </c>
      <c r="C3321" t="s">
        <v>3551</v>
      </c>
      <c r="D3321" t="s">
        <v>28</v>
      </c>
      <c r="E3321">
        <v>2368.3200000000002</v>
      </c>
    </row>
    <row r="3322" spans="1:5" x14ac:dyDescent="0.25">
      <c r="A3322">
        <v>103248</v>
      </c>
      <c r="B3322" t="str">
        <f t="shared" si="51"/>
        <v>103248U</v>
      </c>
      <c r="C3322" t="s">
        <v>3552</v>
      </c>
      <c r="D3322" t="s">
        <v>28</v>
      </c>
      <c r="E3322">
        <v>1935.42</v>
      </c>
    </row>
    <row r="3323" spans="1:5" x14ac:dyDescent="0.25">
      <c r="A3323">
        <v>103249</v>
      </c>
      <c r="B3323" t="str">
        <f t="shared" si="51"/>
        <v>103249U</v>
      </c>
      <c r="C3323" t="s">
        <v>3553</v>
      </c>
      <c r="D3323" t="s">
        <v>28</v>
      </c>
      <c r="E3323">
        <v>2079.2600000000002</v>
      </c>
    </row>
    <row r="3324" spans="1:5" x14ac:dyDescent="0.25">
      <c r="A3324">
        <v>103250</v>
      </c>
      <c r="B3324" t="str">
        <f t="shared" si="51"/>
        <v>103250U</v>
      </c>
      <c r="C3324" t="s">
        <v>3554</v>
      </c>
      <c r="D3324" t="s">
        <v>28</v>
      </c>
      <c r="E3324">
        <v>3438.39</v>
      </c>
    </row>
    <row r="3325" spans="1:5" x14ac:dyDescent="0.25">
      <c r="A3325">
        <v>103251</v>
      </c>
      <c r="B3325" t="str">
        <f t="shared" si="51"/>
        <v>103251U</v>
      </c>
      <c r="C3325" t="s">
        <v>3555</v>
      </c>
      <c r="D3325" t="s">
        <v>28</v>
      </c>
      <c r="E3325">
        <v>2715.37</v>
      </c>
    </row>
    <row r="3326" spans="1:5" x14ac:dyDescent="0.25">
      <c r="A3326">
        <v>103252</v>
      </c>
      <c r="B3326" t="str">
        <f t="shared" si="51"/>
        <v>103252U</v>
      </c>
      <c r="C3326" t="s">
        <v>3556</v>
      </c>
      <c r="D3326" t="s">
        <v>28</v>
      </c>
      <c r="E3326">
        <v>3006.94</v>
      </c>
    </row>
    <row r="3327" spans="1:5" x14ac:dyDescent="0.25">
      <c r="A3327">
        <v>103253</v>
      </c>
      <c r="B3327" t="str">
        <f t="shared" si="51"/>
        <v>103253U</v>
      </c>
      <c r="C3327" t="s">
        <v>3557</v>
      </c>
      <c r="D3327" t="s">
        <v>28</v>
      </c>
      <c r="E3327">
        <v>4686.6099999999997</v>
      </c>
    </row>
    <row r="3328" spans="1:5" x14ac:dyDescent="0.25">
      <c r="A3328">
        <v>103254</v>
      </c>
      <c r="B3328" t="str">
        <f t="shared" si="51"/>
        <v>103254U</v>
      </c>
      <c r="C3328" t="s">
        <v>3558</v>
      </c>
      <c r="D3328" t="s">
        <v>28</v>
      </c>
      <c r="E3328">
        <v>3504.55</v>
      </c>
    </row>
    <row r="3329" spans="1:5" x14ac:dyDescent="0.25">
      <c r="A3329">
        <v>103255</v>
      </c>
      <c r="B3329" t="str">
        <f t="shared" si="51"/>
        <v>103255U</v>
      </c>
      <c r="C3329" t="s">
        <v>3559</v>
      </c>
      <c r="D3329" t="s">
        <v>28</v>
      </c>
      <c r="E3329">
        <v>3921.61</v>
      </c>
    </row>
    <row r="3330" spans="1:5" x14ac:dyDescent="0.25">
      <c r="A3330">
        <v>103256</v>
      </c>
      <c r="B3330" t="str">
        <f t="shared" si="51"/>
        <v>103256U</v>
      </c>
      <c r="C3330" t="s">
        <v>3560</v>
      </c>
      <c r="D3330" t="s">
        <v>28</v>
      </c>
      <c r="E3330">
        <v>8690.5499999999993</v>
      </c>
    </row>
    <row r="3331" spans="1:5" x14ac:dyDescent="0.25">
      <c r="A3331">
        <v>103257</v>
      </c>
      <c r="B3331" t="str">
        <f t="shared" si="51"/>
        <v>103257U</v>
      </c>
      <c r="C3331" t="s">
        <v>3561</v>
      </c>
      <c r="D3331" t="s">
        <v>28</v>
      </c>
      <c r="E3331">
        <v>4959.18</v>
      </c>
    </row>
    <row r="3332" spans="1:5" x14ac:dyDescent="0.25">
      <c r="A3332">
        <v>103258</v>
      </c>
      <c r="B3332" t="str">
        <f t="shared" si="51"/>
        <v>103258U</v>
      </c>
      <c r="C3332" t="s">
        <v>3562</v>
      </c>
      <c r="D3332" t="s">
        <v>28</v>
      </c>
      <c r="E3332">
        <v>9716.84</v>
      </c>
    </row>
    <row r="3333" spans="1:5" x14ac:dyDescent="0.25">
      <c r="A3333">
        <v>103259</v>
      </c>
      <c r="B3333" t="str">
        <f t="shared" si="51"/>
        <v>103259U</v>
      </c>
      <c r="C3333" t="s">
        <v>3563</v>
      </c>
      <c r="D3333" t="s">
        <v>28</v>
      </c>
      <c r="E3333">
        <v>5228.79</v>
      </c>
    </row>
    <row r="3334" spans="1:5" x14ac:dyDescent="0.25">
      <c r="A3334">
        <v>103260</v>
      </c>
      <c r="B3334" t="str">
        <f t="shared" si="51"/>
        <v>103260U</v>
      </c>
      <c r="C3334" t="s">
        <v>3564</v>
      </c>
      <c r="D3334" t="s">
        <v>28</v>
      </c>
      <c r="E3334">
        <v>5371.61</v>
      </c>
    </row>
    <row r="3335" spans="1:5" x14ac:dyDescent="0.25">
      <c r="A3335">
        <v>103261</v>
      </c>
      <c r="B3335" t="str">
        <f t="shared" si="51"/>
        <v>103261U</v>
      </c>
      <c r="C3335" t="s">
        <v>3565</v>
      </c>
      <c r="D3335" t="s">
        <v>28</v>
      </c>
      <c r="E3335">
        <v>10960.86</v>
      </c>
    </row>
    <row r="3336" spans="1:5" x14ac:dyDescent="0.25">
      <c r="A3336">
        <v>103262</v>
      </c>
      <c r="B3336" t="str">
        <f t="shared" ref="B3336:B3399" si="52">A3336&amp;"U"</f>
        <v>103262U</v>
      </c>
      <c r="C3336" t="s">
        <v>3566</v>
      </c>
      <c r="D3336" t="s">
        <v>28</v>
      </c>
      <c r="E3336">
        <v>6871.63</v>
      </c>
    </row>
    <row r="3337" spans="1:5" x14ac:dyDescent="0.25">
      <c r="A3337">
        <v>103263</v>
      </c>
      <c r="B3337" t="str">
        <f t="shared" si="52"/>
        <v>103263U</v>
      </c>
      <c r="C3337" t="s">
        <v>3567</v>
      </c>
      <c r="D3337" t="s">
        <v>28</v>
      </c>
      <c r="E3337">
        <v>15204.4</v>
      </c>
    </row>
    <row r="3338" spans="1:5" x14ac:dyDescent="0.25">
      <c r="A3338">
        <v>103264</v>
      </c>
      <c r="B3338" t="str">
        <f t="shared" si="52"/>
        <v>103264U</v>
      </c>
      <c r="C3338" t="s">
        <v>3568</v>
      </c>
      <c r="D3338" t="s">
        <v>28</v>
      </c>
      <c r="E3338">
        <v>8509.16</v>
      </c>
    </row>
    <row r="3339" spans="1:5" x14ac:dyDescent="0.25">
      <c r="A3339">
        <v>103265</v>
      </c>
      <c r="B3339" t="str">
        <f t="shared" si="52"/>
        <v>103265U</v>
      </c>
      <c r="C3339" t="s">
        <v>3569</v>
      </c>
      <c r="D3339" t="s">
        <v>28</v>
      </c>
      <c r="E3339">
        <v>18338.310000000001</v>
      </c>
    </row>
    <row r="3340" spans="1:5" x14ac:dyDescent="0.25">
      <c r="A3340">
        <v>103266</v>
      </c>
      <c r="B3340" t="str">
        <f t="shared" si="52"/>
        <v>103266U</v>
      </c>
      <c r="C3340" t="s">
        <v>3570</v>
      </c>
      <c r="D3340" t="s">
        <v>28</v>
      </c>
      <c r="E3340">
        <v>9507.86</v>
      </c>
    </row>
    <row r="3341" spans="1:5" x14ac:dyDescent="0.25">
      <c r="A3341">
        <v>103267</v>
      </c>
      <c r="B3341" t="str">
        <f t="shared" si="52"/>
        <v>103267U</v>
      </c>
      <c r="C3341" t="s">
        <v>3571</v>
      </c>
      <c r="D3341" t="s">
        <v>28</v>
      </c>
      <c r="E3341">
        <v>5422.83</v>
      </c>
    </row>
    <row r="3342" spans="1:5" x14ac:dyDescent="0.25">
      <c r="A3342">
        <v>103268</v>
      </c>
      <c r="B3342" t="str">
        <f t="shared" si="52"/>
        <v>103268U</v>
      </c>
      <c r="C3342" t="s">
        <v>3572</v>
      </c>
      <c r="D3342" t="s">
        <v>28</v>
      </c>
      <c r="E3342">
        <v>6440.09</v>
      </c>
    </row>
    <row r="3343" spans="1:5" x14ac:dyDescent="0.25">
      <c r="A3343">
        <v>103269</v>
      </c>
      <c r="B3343" t="str">
        <f t="shared" si="52"/>
        <v>103269U</v>
      </c>
      <c r="C3343" t="s">
        <v>3573</v>
      </c>
      <c r="D3343" t="s">
        <v>28</v>
      </c>
      <c r="E3343">
        <v>6667.76</v>
      </c>
    </row>
    <row r="3344" spans="1:5" x14ac:dyDescent="0.25">
      <c r="A3344">
        <v>103270</v>
      </c>
      <c r="B3344" t="str">
        <f t="shared" si="52"/>
        <v>103270U</v>
      </c>
      <c r="C3344" t="s">
        <v>3574</v>
      </c>
      <c r="D3344" t="s">
        <v>28</v>
      </c>
      <c r="E3344">
        <v>6921.89</v>
      </c>
    </row>
    <row r="3345" spans="1:5" x14ac:dyDescent="0.25">
      <c r="A3345">
        <v>103271</v>
      </c>
      <c r="B3345" t="str">
        <f t="shared" si="52"/>
        <v>103271U</v>
      </c>
      <c r="C3345" t="s">
        <v>3575</v>
      </c>
      <c r="D3345" t="s">
        <v>28</v>
      </c>
      <c r="E3345">
        <v>9809.58</v>
      </c>
    </row>
    <row r="3346" spans="1:5" x14ac:dyDescent="0.25">
      <c r="A3346">
        <v>103272</v>
      </c>
      <c r="B3346" t="str">
        <f t="shared" si="52"/>
        <v>103272U</v>
      </c>
      <c r="C3346" t="s">
        <v>3576</v>
      </c>
      <c r="D3346" t="s">
        <v>28</v>
      </c>
      <c r="E3346">
        <v>10132.74</v>
      </c>
    </row>
    <row r="3347" spans="1:5" x14ac:dyDescent="0.25">
      <c r="A3347">
        <v>103273</v>
      </c>
      <c r="B3347" t="str">
        <f t="shared" si="52"/>
        <v>103273U</v>
      </c>
      <c r="C3347" t="s">
        <v>3577</v>
      </c>
      <c r="D3347" t="s">
        <v>28</v>
      </c>
      <c r="E3347">
        <v>10400.67</v>
      </c>
    </row>
    <row r="3348" spans="1:5" x14ac:dyDescent="0.25">
      <c r="A3348">
        <v>103274</v>
      </c>
      <c r="B3348" t="str">
        <f t="shared" si="52"/>
        <v>103274U</v>
      </c>
      <c r="C3348" t="s">
        <v>3578</v>
      </c>
      <c r="D3348" t="s">
        <v>28</v>
      </c>
      <c r="E3348">
        <v>11920.57</v>
      </c>
    </row>
    <row r="3349" spans="1:5" x14ac:dyDescent="0.25">
      <c r="A3349">
        <v>103275</v>
      </c>
      <c r="B3349" t="str">
        <f t="shared" si="52"/>
        <v>103275U</v>
      </c>
      <c r="C3349" t="s">
        <v>3579</v>
      </c>
      <c r="D3349" t="s">
        <v>28</v>
      </c>
      <c r="E3349">
        <v>11858.52</v>
      </c>
    </row>
    <row r="3350" spans="1:5" x14ac:dyDescent="0.25">
      <c r="A3350">
        <v>103276</v>
      </c>
      <c r="B3350" t="str">
        <f t="shared" si="52"/>
        <v>103276U</v>
      </c>
      <c r="C3350" t="s">
        <v>3580</v>
      </c>
      <c r="D3350" t="s">
        <v>28</v>
      </c>
      <c r="E3350">
        <v>12446.36</v>
      </c>
    </row>
    <row r="3351" spans="1:5" x14ac:dyDescent="0.25">
      <c r="A3351">
        <v>103277</v>
      </c>
      <c r="B3351" t="str">
        <f t="shared" si="52"/>
        <v>103277U</v>
      </c>
      <c r="C3351" t="s">
        <v>3581</v>
      </c>
      <c r="D3351" t="s">
        <v>28</v>
      </c>
      <c r="E3351">
        <v>23007.22</v>
      </c>
    </row>
    <row r="3352" spans="1:5" x14ac:dyDescent="0.25">
      <c r="A3352">
        <v>103278</v>
      </c>
      <c r="B3352" t="str">
        <f t="shared" si="52"/>
        <v>103278U</v>
      </c>
      <c r="C3352" t="s">
        <v>3582</v>
      </c>
      <c r="D3352" t="s">
        <v>28</v>
      </c>
      <c r="E3352">
        <v>29464.01</v>
      </c>
    </row>
    <row r="3353" spans="1:5" x14ac:dyDescent="0.25">
      <c r="A3353">
        <v>103288</v>
      </c>
      <c r="B3353" t="str">
        <f t="shared" si="52"/>
        <v>103288U</v>
      </c>
      <c r="C3353" t="s">
        <v>3583</v>
      </c>
      <c r="D3353" t="s">
        <v>28</v>
      </c>
      <c r="E3353">
        <v>15.1</v>
      </c>
    </row>
    <row r="3354" spans="1:5" x14ac:dyDescent="0.25">
      <c r="A3354">
        <v>103289</v>
      </c>
      <c r="B3354" t="str">
        <f t="shared" si="52"/>
        <v>103289U</v>
      </c>
      <c r="C3354" t="s">
        <v>3584</v>
      </c>
      <c r="D3354" t="s">
        <v>98</v>
      </c>
      <c r="E3354">
        <v>34.700000000000003</v>
      </c>
    </row>
    <row r="3355" spans="1:5" x14ac:dyDescent="0.25">
      <c r="A3355">
        <v>103290</v>
      </c>
      <c r="B3355" t="str">
        <f t="shared" si="52"/>
        <v>103290U</v>
      </c>
      <c r="C3355" t="s">
        <v>3585</v>
      </c>
      <c r="D3355" t="s">
        <v>98</v>
      </c>
      <c r="E3355">
        <v>58.15</v>
      </c>
    </row>
    <row r="3356" spans="1:5" x14ac:dyDescent="0.25">
      <c r="A3356">
        <v>103291</v>
      </c>
      <c r="B3356" t="str">
        <f t="shared" si="52"/>
        <v>103291U</v>
      </c>
      <c r="C3356" t="s">
        <v>3586</v>
      </c>
      <c r="D3356" t="s">
        <v>98</v>
      </c>
      <c r="E3356">
        <v>71.959999999999994</v>
      </c>
    </row>
    <row r="3357" spans="1:5" x14ac:dyDescent="0.25">
      <c r="A3357">
        <v>103292</v>
      </c>
      <c r="B3357" t="str">
        <f t="shared" si="52"/>
        <v>103292U</v>
      </c>
      <c r="C3357" t="s">
        <v>3587</v>
      </c>
      <c r="D3357" t="s">
        <v>98</v>
      </c>
      <c r="E3357">
        <v>87.1</v>
      </c>
    </row>
    <row r="3358" spans="1:5" x14ac:dyDescent="0.25">
      <c r="A3358">
        <v>101936</v>
      </c>
      <c r="B3358" t="str">
        <f t="shared" si="52"/>
        <v>101936U</v>
      </c>
      <c r="C3358" t="s">
        <v>3588</v>
      </c>
      <c r="D3358" t="s">
        <v>28</v>
      </c>
      <c r="E3358">
        <v>7412.29</v>
      </c>
    </row>
    <row r="3359" spans="1:5" x14ac:dyDescent="0.25">
      <c r="A3359">
        <v>101937</v>
      </c>
      <c r="B3359" t="str">
        <f t="shared" si="52"/>
        <v>101937U</v>
      </c>
      <c r="C3359" t="s">
        <v>3589</v>
      </c>
      <c r="D3359" t="s">
        <v>28</v>
      </c>
      <c r="E3359">
        <v>13174.17</v>
      </c>
    </row>
    <row r="3360" spans="1:5" x14ac:dyDescent="0.25">
      <c r="A3360">
        <v>98294</v>
      </c>
      <c r="B3360" t="str">
        <f t="shared" si="52"/>
        <v>98294U</v>
      </c>
      <c r="C3360" t="s">
        <v>3590</v>
      </c>
      <c r="D3360" t="s">
        <v>98</v>
      </c>
      <c r="E3360">
        <v>6.7</v>
      </c>
    </row>
    <row r="3361" spans="1:5" x14ac:dyDescent="0.25">
      <c r="A3361">
        <v>98295</v>
      </c>
      <c r="B3361" t="str">
        <f t="shared" si="52"/>
        <v>98295U</v>
      </c>
      <c r="C3361" t="s">
        <v>3591</v>
      </c>
      <c r="D3361" t="s">
        <v>98</v>
      </c>
      <c r="E3361">
        <v>6.11</v>
      </c>
    </row>
    <row r="3362" spans="1:5" x14ac:dyDescent="0.25">
      <c r="A3362">
        <v>98296</v>
      </c>
      <c r="B3362" t="str">
        <f t="shared" si="52"/>
        <v>98296U</v>
      </c>
      <c r="C3362" t="s">
        <v>3592</v>
      </c>
      <c r="D3362" t="s">
        <v>98</v>
      </c>
      <c r="E3362">
        <v>9.75</v>
      </c>
    </row>
    <row r="3363" spans="1:5" x14ac:dyDescent="0.25">
      <c r="A3363">
        <v>98297</v>
      </c>
      <c r="B3363" t="str">
        <f t="shared" si="52"/>
        <v>98297U</v>
      </c>
      <c r="C3363" t="s">
        <v>3593</v>
      </c>
      <c r="D3363" t="s">
        <v>98</v>
      </c>
      <c r="E3363">
        <v>8.82</v>
      </c>
    </row>
    <row r="3364" spans="1:5" x14ac:dyDescent="0.25">
      <c r="A3364">
        <v>98301</v>
      </c>
      <c r="B3364" t="str">
        <f t="shared" si="52"/>
        <v>98301U</v>
      </c>
      <c r="C3364" t="s">
        <v>3594</v>
      </c>
      <c r="D3364" t="s">
        <v>28</v>
      </c>
      <c r="E3364">
        <v>533.09</v>
      </c>
    </row>
    <row r="3365" spans="1:5" x14ac:dyDescent="0.25">
      <c r="A3365">
        <v>98302</v>
      </c>
      <c r="B3365" t="str">
        <f t="shared" si="52"/>
        <v>98302U</v>
      </c>
      <c r="C3365" t="s">
        <v>3595</v>
      </c>
      <c r="D3365" t="s">
        <v>28</v>
      </c>
      <c r="E3365">
        <v>998.13</v>
      </c>
    </row>
    <row r="3366" spans="1:5" x14ac:dyDescent="0.25">
      <c r="A3366">
        <v>98304</v>
      </c>
      <c r="B3366" t="str">
        <f t="shared" si="52"/>
        <v>98304U</v>
      </c>
      <c r="C3366" t="s">
        <v>3596</v>
      </c>
      <c r="D3366" t="s">
        <v>28</v>
      </c>
      <c r="E3366">
        <v>3124.51</v>
      </c>
    </row>
    <row r="3367" spans="1:5" x14ac:dyDescent="0.25">
      <c r="A3367">
        <v>98305</v>
      </c>
      <c r="B3367" t="str">
        <f t="shared" si="52"/>
        <v>98305U</v>
      </c>
      <c r="C3367" t="s">
        <v>12122</v>
      </c>
      <c r="D3367" t="s">
        <v>28</v>
      </c>
      <c r="E3367">
        <v>2297.5700000000002</v>
      </c>
    </row>
    <row r="3368" spans="1:5" x14ac:dyDescent="0.25">
      <c r="A3368">
        <v>98306</v>
      </c>
      <c r="B3368" t="str">
        <f t="shared" si="52"/>
        <v>98306U</v>
      </c>
      <c r="C3368" t="s">
        <v>12123</v>
      </c>
      <c r="D3368" t="s">
        <v>28</v>
      </c>
      <c r="E3368">
        <v>52.67</v>
      </c>
    </row>
    <row r="3369" spans="1:5" x14ac:dyDescent="0.25">
      <c r="A3369">
        <v>98307</v>
      </c>
      <c r="B3369" t="str">
        <f t="shared" si="52"/>
        <v>98307U</v>
      </c>
      <c r="C3369" t="s">
        <v>3597</v>
      </c>
      <c r="D3369" t="s">
        <v>28</v>
      </c>
      <c r="E3369">
        <v>42.65</v>
      </c>
    </row>
    <row r="3370" spans="1:5" x14ac:dyDescent="0.25">
      <c r="A3370">
        <v>98308</v>
      </c>
      <c r="B3370" t="str">
        <f t="shared" si="52"/>
        <v>98308U</v>
      </c>
      <c r="C3370" t="s">
        <v>3598</v>
      </c>
      <c r="D3370" t="s">
        <v>28</v>
      </c>
      <c r="E3370">
        <v>27.85</v>
      </c>
    </row>
    <row r="3371" spans="1:5" x14ac:dyDescent="0.25">
      <c r="A3371">
        <v>98593</v>
      </c>
      <c r="B3371" t="str">
        <f t="shared" si="52"/>
        <v>98593U</v>
      </c>
      <c r="C3371" t="s">
        <v>3599</v>
      </c>
      <c r="D3371" t="s">
        <v>28</v>
      </c>
      <c r="E3371">
        <v>2176.27</v>
      </c>
    </row>
    <row r="3372" spans="1:5" x14ac:dyDescent="0.25">
      <c r="A3372">
        <v>100555</v>
      </c>
      <c r="B3372" t="str">
        <f t="shared" si="52"/>
        <v>100555U</v>
      </c>
      <c r="C3372" t="s">
        <v>12124</v>
      </c>
      <c r="D3372" t="s">
        <v>28</v>
      </c>
      <c r="E3372">
        <v>1150.6600000000001</v>
      </c>
    </row>
    <row r="3373" spans="1:5" x14ac:dyDescent="0.25">
      <c r="A3373">
        <v>89355</v>
      </c>
      <c r="B3373" t="str">
        <f t="shared" si="52"/>
        <v>89355U</v>
      </c>
      <c r="C3373" t="s">
        <v>12125</v>
      </c>
      <c r="D3373" t="s">
        <v>98</v>
      </c>
      <c r="E3373">
        <v>17.88</v>
      </c>
    </row>
    <row r="3374" spans="1:5" x14ac:dyDescent="0.25">
      <c r="A3374">
        <v>89356</v>
      </c>
      <c r="B3374" t="str">
        <f t="shared" si="52"/>
        <v>89356U</v>
      </c>
      <c r="C3374" t="s">
        <v>12126</v>
      </c>
      <c r="D3374" t="s">
        <v>98</v>
      </c>
      <c r="E3374">
        <v>21.3</v>
      </c>
    </row>
    <row r="3375" spans="1:5" x14ac:dyDescent="0.25">
      <c r="A3375">
        <v>89357</v>
      </c>
      <c r="B3375" t="str">
        <f t="shared" si="52"/>
        <v>89357U</v>
      </c>
      <c r="C3375" t="s">
        <v>12127</v>
      </c>
      <c r="D3375" t="s">
        <v>98</v>
      </c>
      <c r="E3375">
        <v>31.82</v>
      </c>
    </row>
    <row r="3376" spans="1:5" x14ac:dyDescent="0.25">
      <c r="A3376">
        <v>89401</v>
      </c>
      <c r="B3376" t="str">
        <f t="shared" si="52"/>
        <v>89401U</v>
      </c>
      <c r="C3376" t="s">
        <v>12128</v>
      </c>
      <c r="D3376" t="s">
        <v>98</v>
      </c>
      <c r="E3376">
        <v>10.199999999999999</v>
      </c>
    </row>
    <row r="3377" spans="1:5" x14ac:dyDescent="0.25">
      <c r="A3377">
        <v>89402</v>
      </c>
      <c r="B3377" t="str">
        <f t="shared" si="52"/>
        <v>89402U</v>
      </c>
      <c r="C3377" t="s">
        <v>12129</v>
      </c>
      <c r="D3377" t="s">
        <v>98</v>
      </c>
      <c r="E3377">
        <v>12.43</v>
      </c>
    </row>
    <row r="3378" spans="1:5" x14ac:dyDescent="0.25">
      <c r="A3378">
        <v>89403</v>
      </c>
      <c r="B3378" t="str">
        <f t="shared" si="52"/>
        <v>89403U</v>
      </c>
      <c r="C3378" t="s">
        <v>12130</v>
      </c>
      <c r="D3378" t="s">
        <v>98</v>
      </c>
      <c r="E3378">
        <v>21.23</v>
      </c>
    </row>
    <row r="3379" spans="1:5" x14ac:dyDescent="0.25">
      <c r="A3379">
        <v>89446</v>
      </c>
      <c r="B3379" t="str">
        <f t="shared" si="52"/>
        <v>89446U</v>
      </c>
      <c r="C3379" t="s">
        <v>12131</v>
      </c>
      <c r="D3379" t="s">
        <v>98</v>
      </c>
      <c r="E3379">
        <v>6.84</v>
      </c>
    </row>
    <row r="3380" spans="1:5" x14ac:dyDescent="0.25">
      <c r="A3380">
        <v>89447</v>
      </c>
      <c r="B3380" t="str">
        <f t="shared" si="52"/>
        <v>89447U</v>
      </c>
      <c r="C3380" t="s">
        <v>12132</v>
      </c>
      <c r="D3380" t="s">
        <v>98</v>
      </c>
      <c r="E3380">
        <v>14.59</v>
      </c>
    </row>
    <row r="3381" spans="1:5" x14ac:dyDescent="0.25">
      <c r="A3381">
        <v>89448</v>
      </c>
      <c r="B3381" t="str">
        <f t="shared" si="52"/>
        <v>89448U</v>
      </c>
      <c r="C3381" t="s">
        <v>12133</v>
      </c>
      <c r="D3381" t="s">
        <v>98</v>
      </c>
      <c r="E3381">
        <v>21.01</v>
      </c>
    </row>
    <row r="3382" spans="1:5" x14ac:dyDescent="0.25">
      <c r="A3382">
        <v>89449</v>
      </c>
      <c r="B3382" t="str">
        <f t="shared" si="52"/>
        <v>89449U</v>
      </c>
      <c r="C3382" t="s">
        <v>12134</v>
      </c>
      <c r="D3382" t="s">
        <v>98</v>
      </c>
      <c r="E3382">
        <v>24.14</v>
      </c>
    </row>
    <row r="3383" spans="1:5" x14ac:dyDescent="0.25">
      <c r="A3383">
        <v>89450</v>
      </c>
      <c r="B3383" t="str">
        <f t="shared" si="52"/>
        <v>89450U</v>
      </c>
      <c r="C3383" t="s">
        <v>12135</v>
      </c>
      <c r="D3383" t="s">
        <v>98</v>
      </c>
      <c r="E3383">
        <v>40.020000000000003</v>
      </c>
    </row>
    <row r="3384" spans="1:5" x14ac:dyDescent="0.25">
      <c r="A3384">
        <v>89451</v>
      </c>
      <c r="B3384" t="str">
        <f t="shared" si="52"/>
        <v>89451U</v>
      </c>
      <c r="C3384" t="s">
        <v>12136</v>
      </c>
      <c r="D3384" t="s">
        <v>98</v>
      </c>
      <c r="E3384">
        <v>66.38</v>
      </c>
    </row>
    <row r="3385" spans="1:5" x14ac:dyDescent="0.25">
      <c r="A3385">
        <v>89452</v>
      </c>
      <c r="B3385" t="str">
        <f t="shared" si="52"/>
        <v>89452U</v>
      </c>
      <c r="C3385" t="s">
        <v>12137</v>
      </c>
      <c r="D3385" t="s">
        <v>98</v>
      </c>
      <c r="E3385">
        <v>82.69</v>
      </c>
    </row>
    <row r="3386" spans="1:5" x14ac:dyDescent="0.25">
      <c r="A3386">
        <v>89508</v>
      </c>
      <c r="B3386" t="str">
        <f t="shared" si="52"/>
        <v>89508U</v>
      </c>
      <c r="C3386" t="s">
        <v>12138</v>
      </c>
      <c r="D3386" t="s">
        <v>98</v>
      </c>
      <c r="E3386">
        <v>22.24</v>
      </c>
    </row>
    <row r="3387" spans="1:5" x14ac:dyDescent="0.25">
      <c r="A3387">
        <v>89509</v>
      </c>
      <c r="B3387" t="str">
        <f t="shared" si="52"/>
        <v>89509U</v>
      </c>
      <c r="C3387" t="s">
        <v>12139</v>
      </c>
      <c r="D3387" t="s">
        <v>98</v>
      </c>
      <c r="E3387">
        <v>29.59</v>
      </c>
    </row>
    <row r="3388" spans="1:5" x14ac:dyDescent="0.25">
      <c r="A3388">
        <v>89511</v>
      </c>
      <c r="B3388" t="str">
        <f t="shared" si="52"/>
        <v>89511U</v>
      </c>
      <c r="C3388" t="s">
        <v>12140</v>
      </c>
      <c r="D3388" t="s">
        <v>98</v>
      </c>
      <c r="E3388">
        <v>42.32</v>
      </c>
    </row>
    <row r="3389" spans="1:5" x14ac:dyDescent="0.25">
      <c r="A3389">
        <v>89512</v>
      </c>
      <c r="B3389" t="str">
        <f t="shared" si="52"/>
        <v>89512U</v>
      </c>
      <c r="C3389" t="s">
        <v>12141</v>
      </c>
      <c r="D3389" t="s">
        <v>98</v>
      </c>
      <c r="E3389">
        <v>68.73</v>
      </c>
    </row>
    <row r="3390" spans="1:5" x14ac:dyDescent="0.25">
      <c r="A3390">
        <v>89576</v>
      </c>
      <c r="B3390" t="str">
        <f t="shared" si="52"/>
        <v>89576U</v>
      </c>
      <c r="C3390" t="s">
        <v>12142</v>
      </c>
      <c r="D3390" t="s">
        <v>98</v>
      </c>
      <c r="E3390">
        <v>29.15</v>
      </c>
    </row>
    <row r="3391" spans="1:5" x14ac:dyDescent="0.25">
      <c r="A3391">
        <v>89578</v>
      </c>
      <c r="B3391" t="str">
        <f t="shared" si="52"/>
        <v>89578U</v>
      </c>
      <c r="C3391" t="s">
        <v>12143</v>
      </c>
      <c r="D3391" t="s">
        <v>98</v>
      </c>
      <c r="E3391">
        <v>50.61</v>
      </c>
    </row>
    <row r="3392" spans="1:5" x14ac:dyDescent="0.25">
      <c r="A3392">
        <v>89580</v>
      </c>
      <c r="B3392" t="str">
        <f t="shared" si="52"/>
        <v>89580U</v>
      </c>
      <c r="C3392" t="s">
        <v>12144</v>
      </c>
      <c r="D3392" t="s">
        <v>98</v>
      </c>
      <c r="E3392">
        <v>101.39</v>
      </c>
    </row>
    <row r="3393" spans="1:5" x14ac:dyDescent="0.25">
      <c r="A3393">
        <v>89633</v>
      </c>
      <c r="B3393" t="str">
        <f t="shared" si="52"/>
        <v>89633U</v>
      </c>
      <c r="C3393" t="s">
        <v>12145</v>
      </c>
      <c r="D3393" t="s">
        <v>98</v>
      </c>
      <c r="E3393">
        <v>22.68</v>
      </c>
    </row>
    <row r="3394" spans="1:5" x14ac:dyDescent="0.25">
      <c r="A3394">
        <v>89634</v>
      </c>
      <c r="B3394" t="str">
        <f t="shared" si="52"/>
        <v>89634U</v>
      </c>
      <c r="C3394" t="s">
        <v>12146</v>
      </c>
      <c r="D3394" t="s">
        <v>98</v>
      </c>
      <c r="E3394">
        <v>34.67</v>
      </c>
    </row>
    <row r="3395" spans="1:5" x14ac:dyDescent="0.25">
      <c r="A3395">
        <v>89635</v>
      </c>
      <c r="B3395" t="str">
        <f t="shared" si="52"/>
        <v>89635U</v>
      </c>
      <c r="C3395" t="s">
        <v>12147</v>
      </c>
      <c r="D3395" t="s">
        <v>98</v>
      </c>
      <c r="E3395">
        <v>49.76</v>
      </c>
    </row>
    <row r="3396" spans="1:5" x14ac:dyDescent="0.25">
      <c r="A3396">
        <v>89636</v>
      </c>
      <c r="B3396" t="str">
        <f t="shared" si="52"/>
        <v>89636U</v>
      </c>
      <c r="C3396" t="s">
        <v>12148</v>
      </c>
      <c r="D3396" t="s">
        <v>98</v>
      </c>
      <c r="E3396">
        <v>60.63</v>
      </c>
    </row>
    <row r="3397" spans="1:5" x14ac:dyDescent="0.25">
      <c r="A3397">
        <v>89711</v>
      </c>
      <c r="B3397" t="str">
        <f t="shared" si="52"/>
        <v>89711U</v>
      </c>
      <c r="C3397" t="s">
        <v>3600</v>
      </c>
      <c r="D3397" t="s">
        <v>98</v>
      </c>
      <c r="E3397">
        <v>19.03</v>
      </c>
    </row>
    <row r="3398" spans="1:5" x14ac:dyDescent="0.25">
      <c r="A3398">
        <v>89712</v>
      </c>
      <c r="B3398" t="str">
        <f t="shared" si="52"/>
        <v>89712U</v>
      </c>
      <c r="C3398" t="s">
        <v>3601</v>
      </c>
      <c r="D3398" t="s">
        <v>98</v>
      </c>
      <c r="E3398">
        <v>28.53</v>
      </c>
    </row>
    <row r="3399" spans="1:5" x14ac:dyDescent="0.25">
      <c r="A3399">
        <v>89713</v>
      </c>
      <c r="B3399" t="str">
        <f t="shared" si="52"/>
        <v>89713U</v>
      </c>
      <c r="C3399" t="s">
        <v>3602</v>
      </c>
      <c r="D3399" t="s">
        <v>98</v>
      </c>
      <c r="E3399">
        <v>42.91</v>
      </c>
    </row>
    <row r="3400" spans="1:5" x14ac:dyDescent="0.25">
      <c r="A3400">
        <v>89714</v>
      </c>
      <c r="B3400" t="str">
        <f t="shared" ref="B3400:B3463" si="53">A3400&amp;"U"</f>
        <v>89714U</v>
      </c>
      <c r="C3400" t="s">
        <v>3603</v>
      </c>
      <c r="D3400" t="s">
        <v>98</v>
      </c>
      <c r="E3400">
        <v>54.05</v>
      </c>
    </row>
    <row r="3401" spans="1:5" x14ac:dyDescent="0.25">
      <c r="A3401">
        <v>89716</v>
      </c>
      <c r="B3401" t="str">
        <f t="shared" si="53"/>
        <v>89716U</v>
      </c>
      <c r="C3401" t="s">
        <v>12149</v>
      </c>
      <c r="D3401" t="s">
        <v>98</v>
      </c>
      <c r="E3401">
        <v>26.62</v>
      </c>
    </row>
    <row r="3402" spans="1:5" x14ac:dyDescent="0.25">
      <c r="A3402">
        <v>89717</v>
      </c>
      <c r="B3402" t="str">
        <f t="shared" si="53"/>
        <v>89717U</v>
      </c>
      <c r="C3402" t="s">
        <v>12150</v>
      </c>
      <c r="D3402" t="s">
        <v>98</v>
      </c>
      <c r="E3402">
        <v>40.270000000000003</v>
      </c>
    </row>
    <row r="3403" spans="1:5" x14ac:dyDescent="0.25">
      <c r="A3403">
        <v>89770</v>
      </c>
      <c r="B3403" t="str">
        <f t="shared" si="53"/>
        <v>89770U</v>
      </c>
      <c r="C3403" t="s">
        <v>12151</v>
      </c>
      <c r="D3403" t="s">
        <v>98</v>
      </c>
      <c r="E3403">
        <v>42.41</v>
      </c>
    </row>
    <row r="3404" spans="1:5" x14ac:dyDescent="0.25">
      <c r="A3404">
        <v>89771</v>
      </c>
      <c r="B3404" t="str">
        <f t="shared" si="53"/>
        <v>89771U</v>
      </c>
      <c r="C3404" t="s">
        <v>12152</v>
      </c>
      <c r="D3404" t="s">
        <v>98</v>
      </c>
      <c r="E3404">
        <v>57.95</v>
      </c>
    </row>
    <row r="3405" spans="1:5" x14ac:dyDescent="0.25">
      <c r="A3405">
        <v>89773</v>
      </c>
      <c r="B3405" t="str">
        <f t="shared" si="53"/>
        <v>89773U</v>
      </c>
      <c r="C3405" t="s">
        <v>12153</v>
      </c>
      <c r="D3405" t="s">
        <v>98</v>
      </c>
      <c r="E3405">
        <v>134.88999999999999</v>
      </c>
    </row>
    <row r="3406" spans="1:5" x14ac:dyDescent="0.25">
      <c r="A3406">
        <v>89775</v>
      </c>
      <c r="B3406" t="str">
        <f t="shared" si="53"/>
        <v>89775U</v>
      </c>
      <c r="C3406" t="s">
        <v>12154</v>
      </c>
      <c r="D3406" t="s">
        <v>98</v>
      </c>
      <c r="E3406">
        <v>213.04</v>
      </c>
    </row>
    <row r="3407" spans="1:5" x14ac:dyDescent="0.25">
      <c r="A3407">
        <v>89798</v>
      </c>
      <c r="B3407" t="str">
        <f t="shared" si="53"/>
        <v>89798U</v>
      </c>
      <c r="C3407" t="s">
        <v>3604</v>
      </c>
      <c r="D3407" t="s">
        <v>98</v>
      </c>
      <c r="E3407">
        <v>14.24</v>
      </c>
    </row>
    <row r="3408" spans="1:5" x14ac:dyDescent="0.25">
      <c r="A3408">
        <v>89799</v>
      </c>
      <c r="B3408" t="str">
        <f t="shared" si="53"/>
        <v>89799U</v>
      </c>
      <c r="C3408" t="s">
        <v>3605</v>
      </c>
      <c r="D3408" t="s">
        <v>98</v>
      </c>
      <c r="E3408">
        <v>22.53</v>
      </c>
    </row>
    <row r="3409" spans="1:5" x14ac:dyDescent="0.25">
      <c r="A3409">
        <v>89800</v>
      </c>
      <c r="B3409" t="str">
        <f t="shared" si="53"/>
        <v>89800U</v>
      </c>
      <c r="C3409" t="s">
        <v>3606</v>
      </c>
      <c r="D3409" t="s">
        <v>98</v>
      </c>
      <c r="E3409">
        <v>27.28</v>
      </c>
    </row>
    <row r="3410" spans="1:5" x14ac:dyDescent="0.25">
      <c r="A3410">
        <v>89848</v>
      </c>
      <c r="B3410" t="str">
        <f t="shared" si="53"/>
        <v>89848U</v>
      </c>
      <c r="C3410" t="s">
        <v>3607</v>
      </c>
      <c r="D3410" t="s">
        <v>98</v>
      </c>
      <c r="E3410">
        <v>32.020000000000003</v>
      </c>
    </row>
    <row r="3411" spans="1:5" x14ac:dyDescent="0.25">
      <c r="A3411">
        <v>89849</v>
      </c>
      <c r="B3411" t="str">
        <f t="shared" si="53"/>
        <v>89849U</v>
      </c>
      <c r="C3411" t="s">
        <v>3608</v>
      </c>
      <c r="D3411" t="s">
        <v>98</v>
      </c>
      <c r="E3411">
        <v>66.52</v>
      </c>
    </row>
    <row r="3412" spans="1:5" x14ac:dyDescent="0.25">
      <c r="A3412">
        <v>89865</v>
      </c>
      <c r="B3412" t="str">
        <f t="shared" si="53"/>
        <v>89865U</v>
      </c>
      <c r="C3412" t="s">
        <v>3609</v>
      </c>
      <c r="D3412" t="s">
        <v>98</v>
      </c>
      <c r="E3412">
        <v>13.73</v>
      </c>
    </row>
    <row r="3413" spans="1:5" x14ac:dyDescent="0.25">
      <c r="A3413">
        <v>91784</v>
      </c>
      <c r="B3413" t="str">
        <f t="shared" si="53"/>
        <v>91784U</v>
      </c>
      <c r="C3413" t="s">
        <v>3610</v>
      </c>
      <c r="D3413" t="s">
        <v>98</v>
      </c>
      <c r="E3413">
        <v>41.87</v>
      </c>
    </row>
    <row r="3414" spans="1:5" x14ac:dyDescent="0.25">
      <c r="A3414">
        <v>91785</v>
      </c>
      <c r="B3414" t="str">
        <f t="shared" si="53"/>
        <v>91785U</v>
      </c>
      <c r="C3414" t="s">
        <v>3611</v>
      </c>
      <c r="D3414" t="s">
        <v>98</v>
      </c>
      <c r="E3414">
        <v>41.61</v>
      </c>
    </row>
    <row r="3415" spans="1:5" x14ac:dyDescent="0.25">
      <c r="A3415">
        <v>91786</v>
      </c>
      <c r="B3415" t="str">
        <f t="shared" si="53"/>
        <v>91786U</v>
      </c>
      <c r="C3415" t="s">
        <v>3612</v>
      </c>
      <c r="D3415" t="s">
        <v>98</v>
      </c>
      <c r="E3415">
        <v>34.43</v>
      </c>
    </row>
    <row r="3416" spans="1:5" x14ac:dyDescent="0.25">
      <c r="A3416">
        <v>91787</v>
      </c>
      <c r="B3416" t="str">
        <f t="shared" si="53"/>
        <v>91787U</v>
      </c>
      <c r="C3416" t="s">
        <v>3613</v>
      </c>
      <c r="D3416" t="s">
        <v>98</v>
      </c>
      <c r="E3416">
        <v>42.22</v>
      </c>
    </row>
    <row r="3417" spans="1:5" x14ac:dyDescent="0.25">
      <c r="A3417">
        <v>91788</v>
      </c>
      <c r="B3417" t="str">
        <f t="shared" si="53"/>
        <v>91788U</v>
      </c>
      <c r="C3417" t="s">
        <v>3614</v>
      </c>
      <c r="D3417" t="s">
        <v>98</v>
      </c>
      <c r="E3417">
        <v>52.34</v>
      </c>
    </row>
    <row r="3418" spans="1:5" x14ac:dyDescent="0.25">
      <c r="A3418">
        <v>91789</v>
      </c>
      <c r="B3418" t="str">
        <f t="shared" si="53"/>
        <v>91789U</v>
      </c>
      <c r="C3418" t="s">
        <v>3615</v>
      </c>
      <c r="D3418" t="s">
        <v>98</v>
      </c>
      <c r="E3418">
        <v>55.42</v>
      </c>
    </row>
    <row r="3419" spans="1:5" x14ac:dyDescent="0.25">
      <c r="A3419">
        <v>91790</v>
      </c>
      <c r="B3419" t="str">
        <f t="shared" si="53"/>
        <v>91790U</v>
      </c>
      <c r="C3419" t="s">
        <v>3616</v>
      </c>
      <c r="D3419" t="s">
        <v>98</v>
      </c>
      <c r="E3419">
        <v>79.819999999999993</v>
      </c>
    </row>
    <row r="3420" spans="1:5" x14ac:dyDescent="0.25">
      <c r="A3420">
        <v>91791</v>
      </c>
      <c r="B3420" t="str">
        <f t="shared" si="53"/>
        <v>91791U</v>
      </c>
      <c r="C3420" t="s">
        <v>3617</v>
      </c>
      <c r="D3420" t="s">
        <v>98</v>
      </c>
      <c r="E3420">
        <v>108.84</v>
      </c>
    </row>
    <row r="3421" spans="1:5" x14ac:dyDescent="0.25">
      <c r="A3421">
        <v>91792</v>
      </c>
      <c r="B3421" t="str">
        <f t="shared" si="53"/>
        <v>91792U</v>
      </c>
      <c r="C3421" t="s">
        <v>3618</v>
      </c>
      <c r="D3421" t="s">
        <v>98</v>
      </c>
      <c r="E3421">
        <v>54.1</v>
      </c>
    </row>
    <row r="3422" spans="1:5" x14ac:dyDescent="0.25">
      <c r="A3422">
        <v>91793</v>
      </c>
      <c r="B3422" t="str">
        <f t="shared" si="53"/>
        <v>91793U</v>
      </c>
      <c r="C3422" t="s">
        <v>3619</v>
      </c>
      <c r="D3422" t="s">
        <v>98</v>
      </c>
      <c r="E3422">
        <v>85.27</v>
      </c>
    </row>
    <row r="3423" spans="1:5" x14ac:dyDescent="0.25">
      <c r="A3423">
        <v>91794</v>
      </c>
      <c r="B3423" t="str">
        <f t="shared" si="53"/>
        <v>91794U</v>
      </c>
      <c r="C3423" t="s">
        <v>3620</v>
      </c>
      <c r="D3423" t="s">
        <v>98</v>
      </c>
      <c r="E3423">
        <v>43.18</v>
      </c>
    </row>
    <row r="3424" spans="1:5" x14ac:dyDescent="0.25">
      <c r="A3424">
        <v>91795</v>
      </c>
      <c r="B3424" t="str">
        <f t="shared" si="53"/>
        <v>91795U</v>
      </c>
      <c r="C3424" t="s">
        <v>3621</v>
      </c>
      <c r="D3424" t="s">
        <v>98</v>
      </c>
      <c r="E3424">
        <v>71.03</v>
      </c>
    </row>
    <row r="3425" spans="1:5" x14ac:dyDescent="0.25">
      <c r="A3425">
        <v>91796</v>
      </c>
      <c r="B3425" t="str">
        <f t="shared" si="53"/>
        <v>91796U</v>
      </c>
      <c r="C3425" t="s">
        <v>3622</v>
      </c>
      <c r="D3425" t="s">
        <v>98</v>
      </c>
      <c r="E3425">
        <v>79.95</v>
      </c>
    </row>
    <row r="3426" spans="1:5" x14ac:dyDescent="0.25">
      <c r="A3426">
        <v>92275</v>
      </c>
      <c r="B3426" t="str">
        <f t="shared" si="53"/>
        <v>92275U</v>
      </c>
      <c r="C3426" t="s">
        <v>6733</v>
      </c>
      <c r="D3426" t="s">
        <v>98</v>
      </c>
      <c r="E3426">
        <v>59.59</v>
      </c>
    </row>
    <row r="3427" spans="1:5" x14ac:dyDescent="0.25">
      <c r="A3427">
        <v>92276</v>
      </c>
      <c r="B3427" t="str">
        <f t="shared" si="53"/>
        <v>92276U</v>
      </c>
      <c r="C3427" t="s">
        <v>6734</v>
      </c>
      <c r="D3427" t="s">
        <v>98</v>
      </c>
      <c r="E3427">
        <v>75.680000000000007</v>
      </c>
    </row>
    <row r="3428" spans="1:5" x14ac:dyDescent="0.25">
      <c r="A3428">
        <v>92277</v>
      </c>
      <c r="B3428" t="str">
        <f t="shared" si="53"/>
        <v>92277U</v>
      </c>
      <c r="C3428" t="s">
        <v>6735</v>
      </c>
      <c r="D3428" t="s">
        <v>98</v>
      </c>
      <c r="E3428">
        <v>109.48</v>
      </c>
    </row>
    <row r="3429" spans="1:5" x14ac:dyDescent="0.25">
      <c r="A3429">
        <v>92278</v>
      </c>
      <c r="B3429" t="str">
        <f t="shared" si="53"/>
        <v>92278U</v>
      </c>
      <c r="C3429" t="s">
        <v>6736</v>
      </c>
      <c r="D3429" t="s">
        <v>98</v>
      </c>
      <c r="E3429">
        <v>147.43</v>
      </c>
    </row>
    <row r="3430" spans="1:5" x14ac:dyDescent="0.25">
      <c r="A3430">
        <v>92279</v>
      </c>
      <c r="B3430" t="str">
        <f t="shared" si="53"/>
        <v>92279U</v>
      </c>
      <c r="C3430" t="s">
        <v>6737</v>
      </c>
      <c r="D3430" t="s">
        <v>98</v>
      </c>
      <c r="E3430">
        <v>213.28</v>
      </c>
    </row>
    <row r="3431" spans="1:5" x14ac:dyDescent="0.25">
      <c r="A3431">
        <v>92280</v>
      </c>
      <c r="B3431" t="str">
        <f t="shared" si="53"/>
        <v>92280U</v>
      </c>
      <c r="C3431" t="s">
        <v>6738</v>
      </c>
      <c r="D3431" t="s">
        <v>98</v>
      </c>
      <c r="E3431">
        <v>299.68</v>
      </c>
    </row>
    <row r="3432" spans="1:5" x14ac:dyDescent="0.25">
      <c r="A3432">
        <v>92281</v>
      </c>
      <c r="B3432" t="str">
        <f t="shared" si="53"/>
        <v>92281U</v>
      </c>
      <c r="C3432" t="s">
        <v>6739</v>
      </c>
      <c r="D3432" t="s">
        <v>98</v>
      </c>
      <c r="E3432">
        <v>166.65</v>
      </c>
    </row>
    <row r="3433" spans="1:5" x14ac:dyDescent="0.25">
      <c r="A3433">
        <v>92282</v>
      </c>
      <c r="B3433" t="str">
        <f t="shared" si="53"/>
        <v>92282U</v>
      </c>
      <c r="C3433" t="s">
        <v>6740</v>
      </c>
      <c r="D3433" t="s">
        <v>98</v>
      </c>
      <c r="E3433">
        <v>187.14</v>
      </c>
    </row>
    <row r="3434" spans="1:5" x14ac:dyDescent="0.25">
      <c r="A3434">
        <v>92283</v>
      </c>
      <c r="B3434" t="str">
        <f t="shared" si="53"/>
        <v>92283U</v>
      </c>
      <c r="C3434" t="s">
        <v>6741</v>
      </c>
      <c r="D3434" t="s">
        <v>98</v>
      </c>
      <c r="E3434">
        <v>250.48</v>
      </c>
    </row>
    <row r="3435" spans="1:5" x14ac:dyDescent="0.25">
      <c r="A3435">
        <v>92284</v>
      </c>
      <c r="B3435" t="str">
        <f t="shared" si="53"/>
        <v>92284U</v>
      </c>
      <c r="C3435" t="s">
        <v>6742</v>
      </c>
      <c r="D3435" t="s">
        <v>98</v>
      </c>
      <c r="E3435">
        <v>308.25</v>
      </c>
    </row>
    <row r="3436" spans="1:5" x14ac:dyDescent="0.25">
      <c r="A3436">
        <v>92285</v>
      </c>
      <c r="B3436" t="str">
        <f t="shared" si="53"/>
        <v>92285U</v>
      </c>
      <c r="C3436" t="s">
        <v>6743</v>
      </c>
      <c r="D3436" t="s">
        <v>98</v>
      </c>
      <c r="E3436">
        <v>405.58</v>
      </c>
    </row>
    <row r="3437" spans="1:5" x14ac:dyDescent="0.25">
      <c r="A3437">
        <v>92286</v>
      </c>
      <c r="B3437" t="str">
        <f t="shared" si="53"/>
        <v>92286U</v>
      </c>
      <c r="C3437" t="s">
        <v>6744</v>
      </c>
      <c r="D3437" t="s">
        <v>98</v>
      </c>
      <c r="E3437">
        <v>494.68</v>
      </c>
    </row>
    <row r="3438" spans="1:5" x14ac:dyDescent="0.25">
      <c r="A3438">
        <v>92305</v>
      </c>
      <c r="B3438" t="str">
        <f t="shared" si="53"/>
        <v>92305U</v>
      </c>
      <c r="C3438" t="s">
        <v>6745</v>
      </c>
      <c r="D3438" t="s">
        <v>98</v>
      </c>
      <c r="E3438">
        <v>39.020000000000003</v>
      </c>
    </row>
    <row r="3439" spans="1:5" x14ac:dyDescent="0.25">
      <c r="A3439">
        <v>92306</v>
      </c>
      <c r="B3439" t="str">
        <f t="shared" si="53"/>
        <v>92306U</v>
      </c>
      <c r="C3439" t="s">
        <v>6746</v>
      </c>
      <c r="D3439" t="s">
        <v>98</v>
      </c>
      <c r="E3439">
        <v>64.06</v>
      </c>
    </row>
    <row r="3440" spans="1:5" x14ac:dyDescent="0.25">
      <c r="A3440">
        <v>92307</v>
      </c>
      <c r="B3440" t="str">
        <f t="shared" si="53"/>
        <v>92307U</v>
      </c>
      <c r="C3440" t="s">
        <v>6747</v>
      </c>
      <c r="D3440" t="s">
        <v>98</v>
      </c>
      <c r="E3440">
        <v>80.36</v>
      </c>
    </row>
    <row r="3441" spans="1:5" x14ac:dyDescent="0.25">
      <c r="A3441">
        <v>92308</v>
      </c>
      <c r="B3441" t="str">
        <f t="shared" si="53"/>
        <v>92308U</v>
      </c>
      <c r="C3441" t="s">
        <v>6748</v>
      </c>
      <c r="D3441" t="s">
        <v>98</v>
      </c>
      <c r="E3441">
        <v>63.58</v>
      </c>
    </row>
    <row r="3442" spans="1:5" x14ac:dyDescent="0.25">
      <c r="A3442">
        <v>92309</v>
      </c>
      <c r="B3442" t="str">
        <f t="shared" si="53"/>
        <v>92309U</v>
      </c>
      <c r="C3442" t="s">
        <v>6749</v>
      </c>
      <c r="D3442" t="s">
        <v>98</v>
      </c>
      <c r="E3442">
        <v>173.35</v>
      </c>
    </row>
    <row r="3443" spans="1:5" x14ac:dyDescent="0.25">
      <c r="A3443">
        <v>92310</v>
      </c>
      <c r="B3443" t="str">
        <f t="shared" si="53"/>
        <v>92310U</v>
      </c>
      <c r="C3443" t="s">
        <v>6750</v>
      </c>
      <c r="D3443" t="s">
        <v>98</v>
      </c>
      <c r="E3443">
        <v>194.04</v>
      </c>
    </row>
    <row r="3444" spans="1:5" x14ac:dyDescent="0.25">
      <c r="A3444">
        <v>92320</v>
      </c>
      <c r="B3444" t="str">
        <f t="shared" si="53"/>
        <v>92320U</v>
      </c>
      <c r="C3444" t="s">
        <v>6751</v>
      </c>
      <c r="D3444" t="s">
        <v>98</v>
      </c>
      <c r="E3444">
        <v>48.2</v>
      </c>
    </row>
    <row r="3445" spans="1:5" x14ac:dyDescent="0.25">
      <c r="A3445">
        <v>92321</v>
      </c>
      <c r="B3445" t="str">
        <f t="shared" si="53"/>
        <v>92321U</v>
      </c>
      <c r="C3445" t="s">
        <v>6752</v>
      </c>
      <c r="D3445" t="s">
        <v>98</v>
      </c>
      <c r="E3445">
        <v>79.88</v>
      </c>
    </row>
    <row r="3446" spans="1:5" x14ac:dyDescent="0.25">
      <c r="A3446">
        <v>92322</v>
      </c>
      <c r="B3446" t="str">
        <f t="shared" si="53"/>
        <v>92322U</v>
      </c>
      <c r="C3446" t="s">
        <v>6753</v>
      </c>
      <c r="D3446" t="s">
        <v>98</v>
      </c>
      <c r="E3446">
        <v>101.86</v>
      </c>
    </row>
    <row r="3447" spans="1:5" x14ac:dyDescent="0.25">
      <c r="A3447">
        <v>92323</v>
      </c>
      <c r="B3447" t="str">
        <f t="shared" si="53"/>
        <v>92323U</v>
      </c>
      <c r="C3447" t="s">
        <v>6754</v>
      </c>
      <c r="D3447" t="s">
        <v>98</v>
      </c>
      <c r="E3447">
        <v>70.569999999999993</v>
      </c>
    </row>
    <row r="3448" spans="1:5" x14ac:dyDescent="0.25">
      <c r="A3448">
        <v>92324</v>
      </c>
      <c r="B3448" t="str">
        <f t="shared" si="53"/>
        <v>92324U</v>
      </c>
      <c r="C3448" t="s">
        <v>6755</v>
      </c>
      <c r="D3448" t="s">
        <v>98</v>
      </c>
      <c r="E3448">
        <v>186.97</v>
      </c>
    </row>
    <row r="3449" spans="1:5" x14ac:dyDescent="0.25">
      <c r="A3449">
        <v>92325</v>
      </c>
      <c r="B3449" t="str">
        <f t="shared" si="53"/>
        <v>92325U</v>
      </c>
      <c r="C3449" t="s">
        <v>6756</v>
      </c>
      <c r="D3449" t="s">
        <v>98</v>
      </c>
      <c r="E3449">
        <v>213.35</v>
      </c>
    </row>
    <row r="3450" spans="1:5" x14ac:dyDescent="0.25">
      <c r="A3450">
        <v>92335</v>
      </c>
      <c r="B3450" t="str">
        <f t="shared" si="53"/>
        <v>92335U</v>
      </c>
      <c r="C3450" t="s">
        <v>3623</v>
      </c>
      <c r="D3450" t="s">
        <v>98</v>
      </c>
      <c r="E3450">
        <v>113.47</v>
      </c>
    </row>
    <row r="3451" spans="1:5" x14ac:dyDescent="0.25">
      <c r="A3451">
        <v>92336</v>
      </c>
      <c r="B3451" t="str">
        <f t="shared" si="53"/>
        <v>92336U</v>
      </c>
      <c r="C3451" t="s">
        <v>3624</v>
      </c>
      <c r="D3451" t="s">
        <v>98</v>
      </c>
      <c r="E3451">
        <v>139.88</v>
      </c>
    </row>
    <row r="3452" spans="1:5" x14ac:dyDescent="0.25">
      <c r="A3452">
        <v>92337</v>
      </c>
      <c r="B3452" t="str">
        <f t="shared" si="53"/>
        <v>92337U</v>
      </c>
      <c r="C3452" t="s">
        <v>3625</v>
      </c>
      <c r="D3452" t="s">
        <v>98</v>
      </c>
      <c r="E3452">
        <v>185.62</v>
      </c>
    </row>
    <row r="3453" spans="1:5" x14ac:dyDescent="0.25">
      <c r="A3453">
        <v>92338</v>
      </c>
      <c r="B3453" t="str">
        <f t="shared" si="53"/>
        <v>92338U</v>
      </c>
      <c r="C3453" t="s">
        <v>3626</v>
      </c>
      <c r="D3453" t="s">
        <v>98</v>
      </c>
      <c r="E3453">
        <v>135.4</v>
      </c>
    </row>
    <row r="3454" spans="1:5" x14ac:dyDescent="0.25">
      <c r="A3454">
        <v>92339</v>
      </c>
      <c r="B3454" t="str">
        <f t="shared" si="53"/>
        <v>92339U</v>
      </c>
      <c r="C3454" t="s">
        <v>3627</v>
      </c>
      <c r="D3454" t="s">
        <v>98</v>
      </c>
      <c r="E3454">
        <v>207.01</v>
      </c>
    </row>
    <row r="3455" spans="1:5" x14ac:dyDescent="0.25">
      <c r="A3455">
        <v>92341</v>
      </c>
      <c r="B3455" t="str">
        <f t="shared" si="53"/>
        <v>92341U</v>
      </c>
      <c r="C3455" t="s">
        <v>3628</v>
      </c>
      <c r="D3455" t="s">
        <v>98</v>
      </c>
      <c r="E3455">
        <v>121.88</v>
      </c>
    </row>
    <row r="3456" spans="1:5" x14ac:dyDescent="0.25">
      <c r="A3456">
        <v>92342</v>
      </c>
      <c r="B3456" t="str">
        <f t="shared" si="53"/>
        <v>92342U</v>
      </c>
      <c r="C3456" t="s">
        <v>3629</v>
      </c>
      <c r="D3456" t="s">
        <v>98</v>
      </c>
      <c r="E3456">
        <v>148.36000000000001</v>
      </c>
    </row>
    <row r="3457" spans="1:5" x14ac:dyDescent="0.25">
      <c r="A3457">
        <v>92343</v>
      </c>
      <c r="B3457" t="str">
        <f t="shared" si="53"/>
        <v>92343U</v>
      </c>
      <c r="C3457" t="s">
        <v>3630</v>
      </c>
      <c r="D3457" t="s">
        <v>98</v>
      </c>
      <c r="E3457">
        <v>194.18</v>
      </c>
    </row>
    <row r="3458" spans="1:5" x14ac:dyDescent="0.25">
      <c r="A3458">
        <v>92359</v>
      </c>
      <c r="B3458" t="str">
        <f t="shared" si="53"/>
        <v>92359U</v>
      </c>
      <c r="C3458" t="s">
        <v>3631</v>
      </c>
      <c r="D3458" t="s">
        <v>98</v>
      </c>
      <c r="E3458">
        <v>65.260000000000005</v>
      </c>
    </row>
    <row r="3459" spans="1:5" x14ac:dyDescent="0.25">
      <c r="A3459">
        <v>92360</v>
      </c>
      <c r="B3459" t="str">
        <f t="shared" si="53"/>
        <v>92360U</v>
      </c>
      <c r="C3459" t="s">
        <v>3632</v>
      </c>
      <c r="D3459" t="s">
        <v>98</v>
      </c>
      <c r="E3459">
        <v>87.27</v>
      </c>
    </row>
    <row r="3460" spans="1:5" x14ac:dyDescent="0.25">
      <c r="A3460">
        <v>92361</v>
      </c>
      <c r="B3460" t="str">
        <f t="shared" si="53"/>
        <v>92361U</v>
      </c>
      <c r="C3460" t="s">
        <v>3633</v>
      </c>
      <c r="D3460" t="s">
        <v>98</v>
      </c>
      <c r="E3460">
        <v>117.62</v>
      </c>
    </row>
    <row r="3461" spans="1:5" x14ac:dyDescent="0.25">
      <c r="A3461">
        <v>92362</v>
      </c>
      <c r="B3461" t="str">
        <f t="shared" si="53"/>
        <v>92362U</v>
      </c>
      <c r="C3461" t="s">
        <v>3634</v>
      </c>
      <c r="D3461" t="s">
        <v>98</v>
      </c>
      <c r="E3461">
        <v>188.54</v>
      </c>
    </row>
    <row r="3462" spans="1:5" x14ac:dyDescent="0.25">
      <c r="A3462">
        <v>92364</v>
      </c>
      <c r="B3462" t="str">
        <f t="shared" si="53"/>
        <v>92364U</v>
      </c>
      <c r="C3462" t="s">
        <v>3635</v>
      </c>
      <c r="D3462" t="s">
        <v>98</v>
      </c>
      <c r="E3462">
        <v>68.489999999999995</v>
      </c>
    </row>
    <row r="3463" spans="1:5" x14ac:dyDescent="0.25">
      <c r="A3463">
        <v>92365</v>
      </c>
      <c r="B3463" t="str">
        <f t="shared" si="53"/>
        <v>92365U</v>
      </c>
      <c r="C3463" t="s">
        <v>3636</v>
      </c>
      <c r="D3463" t="s">
        <v>98</v>
      </c>
      <c r="E3463">
        <v>79.06</v>
      </c>
    </row>
    <row r="3464" spans="1:5" x14ac:dyDescent="0.25">
      <c r="A3464">
        <v>92366</v>
      </c>
      <c r="B3464" t="str">
        <f t="shared" ref="B3464:B3527" si="54">A3464&amp;"U"</f>
        <v>92366U</v>
      </c>
      <c r="C3464" t="s">
        <v>3637</v>
      </c>
      <c r="D3464" t="s">
        <v>98</v>
      </c>
      <c r="E3464">
        <v>111.46</v>
      </c>
    </row>
    <row r="3465" spans="1:5" x14ac:dyDescent="0.25">
      <c r="A3465">
        <v>92367</v>
      </c>
      <c r="B3465" t="str">
        <f t="shared" si="54"/>
        <v>92367U</v>
      </c>
      <c r="C3465" t="s">
        <v>3638</v>
      </c>
      <c r="D3465" t="s">
        <v>98</v>
      </c>
      <c r="E3465">
        <v>137.46</v>
      </c>
    </row>
    <row r="3466" spans="1:5" x14ac:dyDescent="0.25">
      <c r="A3466">
        <v>92368</v>
      </c>
      <c r="B3466" t="str">
        <f t="shared" si="54"/>
        <v>92368U</v>
      </c>
      <c r="C3466" t="s">
        <v>3639</v>
      </c>
      <c r="D3466" t="s">
        <v>98</v>
      </c>
      <c r="E3466">
        <v>182.85</v>
      </c>
    </row>
    <row r="3467" spans="1:5" x14ac:dyDescent="0.25">
      <c r="A3467">
        <v>92645</v>
      </c>
      <c r="B3467" t="str">
        <f t="shared" si="54"/>
        <v>92645U</v>
      </c>
      <c r="C3467" t="s">
        <v>3640</v>
      </c>
      <c r="D3467" t="s">
        <v>98</v>
      </c>
      <c r="E3467">
        <v>68.45</v>
      </c>
    </row>
    <row r="3468" spans="1:5" x14ac:dyDescent="0.25">
      <c r="A3468">
        <v>92646</v>
      </c>
      <c r="B3468" t="str">
        <f t="shared" si="54"/>
        <v>92646U</v>
      </c>
      <c r="C3468" t="s">
        <v>3641</v>
      </c>
      <c r="D3468" t="s">
        <v>98</v>
      </c>
      <c r="E3468">
        <v>90.46</v>
      </c>
    </row>
    <row r="3469" spans="1:5" x14ac:dyDescent="0.25">
      <c r="A3469">
        <v>92648</v>
      </c>
      <c r="B3469" t="str">
        <f t="shared" si="54"/>
        <v>92648U</v>
      </c>
      <c r="C3469" t="s">
        <v>3642</v>
      </c>
      <c r="D3469" t="s">
        <v>98</v>
      </c>
      <c r="E3469">
        <v>98.95</v>
      </c>
    </row>
    <row r="3470" spans="1:5" x14ac:dyDescent="0.25">
      <c r="A3470">
        <v>92649</v>
      </c>
      <c r="B3470" t="str">
        <f t="shared" si="54"/>
        <v>92649U</v>
      </c>
      <c r="C3470" t="s">
        <v>3643</v>
      </c>
      <c r="D3470" t="s">
        <v>98</v>
      </c>
      <c r="E3470">
        <v>120.83</v>
      </c>
    </row>
    <row r="3471" spans="1:5" x14ac:dyDescent="0.25">
      <c r="A3471">
        <v>92650</v>
      </c>
      <c r="B3471" t="str">
        <f t="shared" si="54"/>
        <v>92650U</v>
      </c>
      <c r="C3471" t="s">
        <v>3644</v>
      </c>
      <c r="D3471" t="s">
        <v>98</v>
      </c>
      <c r="E3471">
        <v>191.74</v>
      </c>
    </row>
    <row r="3472" spans="1:5" x14ac:dyDescent="0.25">
      <c r="A3472">
        <v>92652</v>
      </c>
      <c r="B3472" t="str">
        <f t="shared" si="54"/>
        <v>92652U</v>
      </c>
      <c r="C3472" t="s">
        <v>3645</v>
      </c>
      <c r="D3472" t="s">
        <v>98</v>
      </c>
      <c r="E3472">
        <v>72.34</v>
      </c>
    </row>
    <row r="3473" spans="1:5" x14ac:dyDescent="0.25">
      <c r="A3473">
        <v>92653</v>
      </c>
      <c r="B3473" t="str">
        <f t="shared" si="54"/>
        <v>92653U</v>
      </c>
      <c r="C3473" t="s">
        <v>3646</v>
      </c>
      <c r="D3473" t="s">
        <v>98</v>
      </c>
      <c r="E3473">
        <v>82.94</v>
      </c>
    </row>
    <row r="3474" spans="1:5" x14ac:dyDescent="0.25">
      <c r="A3474">
        <v>92654</v>
      </c>
      <c r="B3474" t="str">
        <f t="shared" si="54"/>
        <v>92654U</v>
      </c>
      <c r="C3474" t="s">
        <v>3647</v>
      </c>
      <c r="D3474" t="s">
        <v>98</v>
      </c>
      <c r="E3474">
        <v>115.34</v>
      </c>
    </row>
    <row r="3475" spans="1:5" x14ac:dyDescent="0.25">
      <c r="A3475">
        <v>92655</v>
      </c>
      <c r="B3475" t="str">
        <f t="shared" si="54"/>
        <v>92655U</v>
      </c>
      <c r="C3475" t="s">
        <v>3648</v>
      </c>
      <c r="D3475" t="s">
        <v>98</v>
      </c>
      <c r="E3475">
        <v>141.43</v>
      </c>
    </row>
    <row r="3476" spans="1:5" x14ac:dyDescent="0.25">
      <c r="A3476">
        <v>92656</v>
      </c>
      <c r="B3476" t="str">
        <f t="shared" si="54"/>
        <v>92656U</v>
      </c>
      <c r="C3476" t="s">
        <v>3649</v>
      </c>
      <c r="D3476" t="s">
        <v>98</v>
      </c>
      <c r="E3476">
        <v>186.81</v>
      </c>
    </row>
    <row r="3477" spans="1:5" x14ac:dyDescent="0.25">
      <c r="A3477">
        <v>92687</v>
      </c>
      <c r="B3477" t="str">
        <f t="shared" si="54"/>
        <v>92687U</v>
      </c>
      <c r="C3477" t="s">
        <v>3650</v>
      </c>
      <c r="D3477" t="s">
        <v>98</v>
      </c>
      <c r="E3477">
        <v>32.81</v>
      </c>
    </row>
    <row r="3478" spans="1:5" x14ac:dyDescent="0.25">
      <c r="A3478">
        <v>92688</v>
      </c>
      <c r="B3478" t="str">
        <f t="shared" si="54"/>
        <v>92688U</v>
      </c>
      <c r="C3478" t="s">
        <v>3651</v>
      </c>
      <c r="D3478" t="s">
        <v>98</v>
      </c>
      <c r="E3478">
        <v>44.61</v>
      </c>
    </row>
    <row r="3479" spans="1:5" x14ac:dyDescent="0.25">
      <c r="A3479">
        <v>92689</v>
      </c>
      <c r="B3479" t="str">
        <f t="shared" si="54"/>
        <v>92689U</v>
      </c>
      <c r="C3479" t="s">
        <v>3652</v>
      </c>
      <c r="D3479" t="s">
        <v>98</v>
      </c>
      <c r="E3479">
        <v>47.7</v>
      </c>
    </row>
    <row r="3480" spans="1:5" x14ac:dyDescent="0.25">
      <c r="A3480">
        <v>92690</v>
      </c>
      <c r="B3480" t="str">
        <f t="shared" si="54"/>
        <v>92690U</v>
      </c>
      <c r="C3480" t="s">
        <v>3653</v>
      </c>
      <c r="D3480" t="s">
        <v>98</v>
      </c>
      <c r="E3480">
        <v>67.67</v>
      </c>
    </row>
    <row r="3481" spans="1:5" x14ac:dyDescent="0.25">
      <c r="A3481">
        <v>92691</v>
      </c>
      <c r="B3481" t="str">
        <f t="shared" si="54"/>
        <v>92691U</v>
      </c>
      <c r="C3481" t="s">
        <v>3654</v>
      </c>
      <c r="D3481" t="s">
        <v>98</v>
      </c>
      <c r="E3481">
        <v>86.48</v>
      </c>
    </row>
    <row r="3482" spans="1:5" x14ac:dyDescent="0.25">
      <c r="A3482">
        <v>94462</v>
      </c>
      <c r="B3482" t="str">
        <f t="shared" si="54"/>
        <v>94462U</v>
      </c>
      <c r="C3482" t="s">
        <v>3655</v>
      </c>
      <c r="D3482" t="s">
        <v>98</v>
      </c>
      <c r="E3482">
        <v>117.9</v>
      </c>
    </row>
    <row r="3483" spans="1:5" x14ac:dyDescent="0.25">
      <c r="A3483">
        <v>94463</v>
      </c>
      <c r="B3483" t="str">
        <f t="shared" si="54"/>
        <v>94463U</v>
      </c>
      <c r="C3483" t="s">
        <v>3656</v>
      </c>
      <c r="D3483" t="s">
        <v>98</v>
      </c>
      <c r="E3483">
        <v>140.78</v>
      </c>
    </row>
    <row r="3484" spans="1:5" x14ac:dyDescent="0.25">
      <c r="A3484">
        <v>94464</v>
      </c>
      <c r="B3484" t="str">
        <f t="shared" si="54"/>
        <v>94464U</v>
      </c>
      <c r="C3484" t="s">
        <v>3657</v>
      </c>
      <c r="D3484" t="s">
        <v>98</v>
      </c>
      <c r="E3484">
        <v>200.65</v>
      </c>
    </row>
    <row r="3485" spans="1:5" x14ac:dyDescent="0.25">
      <c r="A3485">
        <v>94602</v>
      </c>
      <c r="B3485" t="str">
        <f t="shared" si="54"/>
        <v>94602U</v>
      </c>
      <c r="C3485" t="s">
        <v>3658</v>
      </c>
      <c r="D3485" t="s">
        <v>98</v>
      </c>
      <c r="E3485">
        <v>221.48</v>
      </c>
    </row>
    <row r="3486" spans="1:5" x14ac:dyDescent="0.25">
      <c r="A3486">
        <v>94603</v>
      </c>
      <c r="B3486" t="str">
        <f t="shared" si="54"/>
        <v>94603U</v>
      </c>
      <c r="C3486" t="s">
        <v>3659</v>
      </c>
      <c r="D3486" t="s">
        <v>98</v>
      </c>
      <c r="E3486">
        <v>300.98</v>
      </c>
    </row>
    <row r="3487" spans="1:5" x14ac:dyDescent="0.25">
      <c r="A3487">
        <v>94604</v>
      </c>
      <c r="B3487" t="str">
        <f t="shared" si="54"/>
        <v>94604U</v>
      </c>
      <c r="C3487" t="s">
        <v>3660</v>
      </c>
      <c r="D3487" t="s">
        <v>98</v>
      </c>
      <c r="E3487">
        <v>413.95</v>
      </c>
    </row>
    <row r="3488" spans="1:5" x14ac:dyDescent="0.25">
      <c r="A3488">
        <v>94605</v>
      </c>
      <c r="B3488" t="str">
        <f t="shared" si="54"/>
        <v>94605U</v>
      </c>
      <c r="C3488" t="s">
        <v>3661</v>
      </c>
      <c r="D3488" t="s">
        <v>98</v>
      </c>
      <c r="E3488">
        <v>596.41999999999996</v>
      </c>
    </row>
    <row r="3489" spans="1:5" x14ac:dyDescent="0.25">
      <c r="A3489">
        <v>94648</v>
      </c>
      <c r="B3489" t="str">
        <f t="shared" si="54"/>
        <v>94648U</v>
      </c>
      <c r="C3489" t="s">
        <v>3662</v>
      </c>
      <c r="D3489" t="s">
        <v>98</v>
      </c>
      <c r="E3489">
        <v>11.3</v>
      </c>
    </row>
    <row r="3490" spans="1:5" x14ac:dyDescent="0.25">
      <c r="A3490">
        <v>94649</v>
      </c>
      <c r="B3490" t="str">
        <f t="shared" si="54"/>
        <v>94649U</v>
      </c>
      <c r="C3490" t="s">
        <v>3663</v>
      </c>
      <c r="D3490" t="s">
        <v>98</v>
      </c>
      <c r="E3490">
        <v>18.829999999999998</v>
      </c>
    </row>
    <row r="3491" spans="1:5" x14ac:dyDescent="0.25">
      <c r="A3491">
        <v>94650</v>
      </c>
      <c r="B3491" t="str">
        <f t="shared" si="54"/>
        <v>94650U</v>
      </c>
      <c r="C3491" t="s">
        <v>3664</v>
      </c>
      <c r="D3491" t="s">
        <v>98</v>
      </c>
      <c r="E3491">
        <v>26.98</v>
      </c>
    </row>
    <row r="3492" spans="1:5" x14ac:dyDescent="0.25">
      <c r="A3492">
        <v>94651</v>
      </c>
      <c r="B3492" t="str">
        <f t="shared" si="54"/>
        <v>94651U</v>
      </c>
      <c r="C3492" t="s">
        <v>3665</v>
      </c>
      <c r="D3492" t="s">
        <v>98</v>
      </c>
      <c r="E3492">
        <v>29.81</v>
      </c>
    </row>
    <row r="3493" spans="1:5" x14ac:dyDescent="0.25">
      <c r="A3493">
        <v>94652</v>
      </c>
      <c r="B3493" t="str">
        <f t="shared" si="54"/>
        <v>94652U</v>
      </c>
      <c r="C3493" t="s">
        <v>3666</v>
      </c>
      <c r="D3493" t="s">
        <v>98</v>
      </c>
      <c r="E3493">
        <v>48.5</v>
      </c>
    </row>
    <row r="3494" spans="1:5" x14ac:dyDescent="0.25">
      <c r="A3494">
        <v>94653</v>
      </c>
      <c r="B3494" t="str">
        <f t="shared" si="54"/>
        <v>94653U</v>
      </c>
      <c r="C3494" t="s">
        <v>3667</v>
      </c>
      <c r="D3494" t="s">
        <v>98</v>
      </c>
      <c r="E3494">
        <v>73.02</v>
      </c>
    </row>
    <row r="3495" spans="1:5" x14ac:dyDescent="0.25">
      <c r="A3495">
        <v>94654</v>
      </c>
      <c r="B3495" t="str">
        <f t="shared" si="54"/>
        <v>94654U</v>
      </c>
      <c r="C3495" t="s">
        <v>3668</v>
      </c>
      <c r="D3495" t="s">
        <v>98</v>
      </c>
      <c r="E3495">
        <v>93.62</v>
      </c>
    </row>
    <row r="3496" spans="1:5" x14ac:dyDescent="0.25">
      <c r="A3496">
        <v>94655</v>
      </c>
      <c r="B3496" t="str">
        <f t="shared" si="54"/>
        <v>94655U</v>
      </c>
      <c r="C3496" t="s">
        <v>3669</v>
      </c>
      <c r="D3496" t="s">
        <v>98</v>
      </c>
      <c r="E3496">
        <v>137.28</v>
      </c>
    </row>
    <row r="3497" spans="1:5" x14ac:dyDescent="0.25">
      <c r="A3497">
        <v>94716</v>
      </c>
      <c r="B3497" t="str">
        <f t="shared" si="54"/>
        <v>94716U</v>
      </c>
      <c r="C3497" t="s">
        <v>3670</v>
      </c>
      <c r="D3497" t="s">
        <v>98</v>
      </c>
      <c r="E3497">
        <v>25.31</v>
      </c>
    </row>
    <row r="3498" spans="1:5" x14ac:dyDescent="0.25">
      <c r="A3498">
        <v>94717</v>
      </c>
      <c r="B3498" t="str">
        <f t="shared" si="54"/>
        <v>94717U</v>
      </c>
      <c r="C3498" t="s">
        <v>3671</v>
      </c>
      <c r="D3498" t="s">
        <v>98</v>
      </c>
      <c r="E3498">
        <v>37.659999999999997</v>
      </c>
    </row>
    <row r="3499" spans="1:5" x14ac:dyDescent="0.25">
      <c r="A3499">
        <v>94718</v>
      </c>
      <c r="B3499" t="str">
        <f t="shared" si="54"/>
        <v>94718U</v>
      </c>
      <c r="C3499" t="s">
        <v>3672</v>
      </c>
      <c r="D3499" t="s">
        <v>98</v>
      </c>
      <c r="E3499">
        <v>46.5</v>
      </c>
    </row>
    <row r="3500" spans="1:5" x14ac:dyDescent="0.25">
      <c r="A3500">
        <v>94719</v>
      </c>
      <c r="B3500" t="str">
        <f t="shared" si="54"/>
        <v>94719U</v>
      </c>
      <c r="C3500" t="s">
        <v>3673</v>
      </c>
      <c r="D3500" t="s">
        <v>98</v>
      </c>
      <c r="E3500">
        <v>61.32</v>
      </c>
    </row>
    <row r="3501" spans="1:5" x14ac:dyDescent="0.25">
      <c r="A3501">
        <v>94720</v>
      </c>
      <c r="B3501" t="str">
        <f t="shared" si="54"/>
        <v>94720U</v>
      </c>
      <c r="C3501" t="s">
        <v>3674</v>
      </c>
      <c r="D3501" t="s">
        <v>98</v>
      </c>
      <c r="E3501">
        <v>92.28</v>
      </c>
    </row>
    <row r="3502" spans="1:5" x14ac:dyDescent="0.25">
      <c r="A3502">
        <v>94721</v>
      </c>
      <c r="B3502" t="str">
        <f t="shared" si="54"/>
        <v>94721U</v>
      </c>
      <c r="C3502" t="s">
        <v>3675</v>
      </c>
      <c r="D3502" t="s">
        <v>98</v>
      </c>
      <c r="E3502">
        <v>135.71</v>
      </c>
    </row>
    <row r="3503" spans="1:5" x14ac:dyDescent="0.25">
      <c r="A3503">
        <v>94722</v>
      </c>
      <c r="B3503" t="str">
        <f t="shared" si="54"/>
        <v>94722U</v>
      </c>
      <c r="C3503" t="s">
        <v>3676</v>
      </c>
      <c r="D3503" t="s">
        <v>98</v>
      </c>
      <c r="E3503">
        <v>235.89</v>
      </c>
    </row>
    <row r="3504" spans="1:5" x14ac:dyDescent="0.25">
      <c r="A3504">
        <v>95697</v>
      </c>
      <c r="B3504" t="str">
        <f t="shared" si="54"/>
        <v>95697U</v>
      </c>
      <c r="C3504" t="s">
        <v>3677</v>
      </c>
      <c r="D3504" t="s">
        <v>98</v>
      </c>
      <c r="E3504">
        <v>95.76</v>
      </c>
    </row>
    <row r="3505" spans="1:5" x14ac:dyDescent="0.25">
      <c r="A3505">
        <v>96635</v>
      </c>
      <c r="B3505" t="str">
        <f t="shared" si="54"/>
        <v>96635U</v>
      </c>
      <c r="C3505" t="s">
        <v>3678</v>
      </c>
      <c r="D3505" t="s">
        <v>98</v>
      </c>
      <c r="E3505">
        <v>30.3</v>
      </c>
    </row>
    <row r="3506" spans="1:5" x14ac:dyDescent="0.25">
      <c r="A3506">
        <v>96636</v>
      </c>
      <c r="B3506" t="str">
        <f t="shared" si="54"/>
        <v>96636U</v>
      </c>
      <c r="C3506" t="s">
        <v>3679</v>
      </c>
      <c r="D3506" t="s">
        <v>98</v>
      </c>
      <c r="E3506">
        <v>31.73</v>
      </c>
    </row>
    <row r="3507" spans="1:5" x14ac:dyDescent="0.25">
      <c r="A3507">
        <v>96644</v>
      </c>
      <c r="B3507" t="str">
        <f t="shared" si="54"/>
        <v>96644U</v>
      </c>
      <c r="C3507" t="s">
        <v>3680</v>
      </c>
      <c r="D3507" t="s">
        <v>98</v>
      </c>
      <c r="E3507">
        <v>21.54</v>
      </c>
    </row>
    <row r="3508" spans="1:5" x14ac:dyDescent="0.25">
      <c r="A3508">
        <v>96645</v>
      </c>
      <c r="B3508" t="str">
        <f t="shared" si="54"/>
        <v>96645U</v>
      </c>
      <c r="C3508" t="s">
        <v>3681</v>
      </c>
      <c r="D3508" t="s">
        <v>98</v>
      </c>
      <c r="E3508">
        <v>27.69</v>
      </c>
    </row>
    <row r="3509" spans="1:5" x14ac:dyDescent="0.25">
      <c r="A3509">
        <v>96646</v>
      </c>
      <c r="B3509" t="str">
        <f t="shared" si="54"/>
        <v>96646U</v>
      </c>
      <c r="C3509" t="s">
        <v>3682</v>
      </c>
      <c r="D3509" t="s">
        <v>98</v>
      </c>
      <c r="E3509">
        <v>42.77</v>
      </c>
    </row>
    <row r="3510" spans="1:5" x14ac:dyDescent="0.25">
      <c r="A3510">
        <v>96647</v>
      </c>
      <c r="B3510" t="str">
        <f t="shared" si="54"/>
        <v>96647U</v>
      </c>
      <c r="C3510" t="s">
        <v>3683</v>
      </c>
      <c r="D3510" t="s">
        <v>98</v>
      </c>
      <c r="E3510">
        <v>19.96</v>
      </c>
    </row>
    <row r="3511" spans="1:5" x14ac:dyDescent="0.25">
      <c r="A3511">
        <v>96648</v>
      </c>
      <c r="B3511" t="str">
        <f t="shared" si="54"/>
        <v>96648U</v>
      </c>
      <c r="C3511" t="s">
        <v>3684</v>
      </c>
      <c r="D3511" t="s">
        <v>98</v>
      </c>
      <c r="E3511">
        <v>35.590000000000003</v>
      </c>
    </row>
    <row r="3512" spans="1:5" x14ac:dyDescent="0.25">
      <c r="A3512">
        <v>96649</v>
      </c>
      <c r="B3512" t="str">
        <f t="shared" si="54"/>
        <v>96649U</v>
      </c>
      <c r="C3512" t="s">
        <v>3685</v>
      </c>
      <c r="D3512" t="s">
        <v>98</v>
      </c>
      <c r="E3512">
        <v>51.68</v>
      </c>
    </row>
    <row r="3513" spans="1:5" x14ac:dyDescent="0.25">
      <c r="A3513">
        <v>96668</v>
      </c>
      <c r="B3513" t="str">
        <f t="shared" si="54"/>
        <v>96668U</v>
      </c>
      <c r="C3513" t="s">
        <v>3686</v>
      </c>
      <c r="D3513" t="s">
        <v>98</v>
      </c>
      <c r="E3513">
        <v>15.44</v>
      </c>
    </row>
    <row r="3514" spans="1:5" x14ac:dyDescent="0.25">
      <c r="A3514">
        <v>96669</v>
      </c>
      <c r="B3514" t="str">
        <f t="shared" si="54"/>
        <v>96669U</v>
      </c>
      <c r="C3514" t="s">
        <v>3687</v>
      </c>
      <c r="D3514" t="s">
        <v>98</v>
      </c>
      <c r="E3514">
        <v>19.25</v>
      </c>
    </row>
    <row r="3515" spans="1:5" x14ac:dyDescent="0.25">
      <c r="A3515">
        <v>96670</v>
      </c>
      <c r="B3515" t="str">
        <f t="shared" si="54"/>
        <v>96670U</v>
      </c>
      <c r="C3515" t="s">
        <v>3688</v>
      </c>
      <c r="D3515" t="s">
        <v>98</v>
      </c>
      <c r="E3515">
        <v>29.25</v>
      </c>
    </row>
    <row r="3516" spans="1:5" x14ac:dyDescent="0.25">
      <c r="A3516">
        <v>96671</v>
      </c>
      <c r="B3516" t="str">
        <f t="shared" si="54"/>
        <v>96671U</v>
      </c>
      <c r="C3516" t="s">
        <v>3689</v>
      </c>
      <c r="D3516" t="s">
        <v>98</v>
      </c>
      <c r="E3516">
        <v>39.03</v>
      </c>
    </row>
    <row r="3517" spans="1:5" x14ac:dyDescent="0.25">
      <c r="A3517">
        <v>96672</v>
      </c>
      <c r="B3517" t="str">
        <f t="shared" si="54"/>
        <v>96672U</v>
      </c>
      <c r="C3517" t="s">
        <v>3690</v>
      </c>
      <c r="D3517" t="s">
        <v>98</v>
      </c>
      <c r="E3517">
        <v>57.16</v>
      </c>
    </row>
    <row r="3518" spans="1:5" x14ac:dyDescent="0.25">
      <c r="A3518">
        <v>96673</v>
      </c>
      <c r="B3518" t="str">
        <f t="shared" si="54"/>
        <v>96673U</v>
      </c>
      <c r="C3518" t="s">
        <v>3691</v>
      </c>
      <c r="D3518" t="s">
        <v>98</v>
      </c>
      <c r="E3518">
        <v>93.96</v>
      </c>
    </row>
    <row r="3519" spans="1:5" x14ac:dyDescent="0.25">
      <c r="A3519">
        <v>96674</v>
      </c>
      <c r="B3519" t="str">
        <f t="shared" si="54"/>
        <v>96674U</v>
      </c>
      <c r="C3519" t="s">
        <v>3692</v>
      </c>
      <c r="D3519" t="s">
        <v>98</v>
      </c>
      <c r="E3519">
        <v>131.91999999999999</v>
      </c>
    </row>
    <row r="3520" spans="1:5" x14ac:dyDescent="0.25">
      <c r="A3520">
        <v>96675</v>
      </c>
      <c r="B3520" t="str">
        <f t="shared" si="54"/>
        <v>96675U</v>
      </c>
      <c r="C3520" t="s">
        <v>3693</v>
      </c>
      <c r="D3520" t="s">
        <v>98</v>
      </c>
      <c r="E3520">
        <v>230.48</v>
      </c>
    </row>
    <row r="3521" spans="1:5" x14ac:dyDescent="0.25">
      <c r="A3521">
        <v>96676</v>
      </c>
      <c r="B3521" t="str">
        <f t="shared" si="54"/>
        <v>96676U</v>
      </c>
      <c r="C3521" t="s">
        <v>3694</v>
      </c>
      <c r="D3521" t="s">
        <v>98</v>
      </c>
      <c r="E3521">
        <v>15.4</v>
      </c>
    </row>
    <row r="3522" spans="1:5" x14ac:dyDescent="0.25">
      <c r="A3522">
        <v>96677</v>
      </c>
      <c r="B3522" t="str">
        <f t="shared" si="54"/>
        <v>96677U</v>
      </c>
      <c r="C3522" t="s">
        <v>3695</v>
      </c>
      <c r="D3522" t="s">
        <v>98</v>
      </c>
      <c r="E3522">
        <v>25.53</v>
      </c>
    </row>
    <row r="3523" spans="1:5" x14ac:dyDescent="0.25">
      <c r="A3523">
        <v>96678</v>
      </c>
      <c r="B3523" t="str">
        <f t="shared" si="54"/>
        <v>96678U</v>
      </c>
      <c r="C3523" t="s">
        <v>3696</v>
      </c>
      <c r="D3523" t="s">
        <v>98</v>
      </c>
      <c r="E3523">
        <v>35.43</v>
      </c>
    </row>
    <row r="3524" spans="1:5" x14ac:dyDescent="0.25">
      <c r="A3524">
        <v>96679</v>
      </c>
      <c r="B3524" t="str">
        <f t="shared" si="54"/>
        <v>96679U</v>
      </c>
      <c r="C3524" t="s">
        <v>3697</v>
      </c>
      <c r="D3524" t="s">
        <v>98</v>
      </c>
      <c r="E3524">
        <v>51.64</v>
      </c>
    </row>
    <row r="3525" spans="1:5" x14ac:dyDescent="0.25">
      <c r="A3525">
        <v>96680</v>
      </c>
      <c r="B3525" t="str">
        <f t="shared" si="54"/>
        <v>96680U</v>
      </c>
      <c r="C3525" t="s">
        <v>3698</v>
      </c>
      <c r="D3525" t="s">
        <v>98</v>
      </c>
      <c r="E3525">
        <v>69.25</v>
      </c>
    </row>
    <row r="3526" spans="1:5" x14ac:dyDescent="0.25">
      <c r="A3526">
        <v>96681</v>
      </c>
      <c r="B3526" t="str">
        <f t="shared" si="54"/>
        <v>96681U</v>
      </c>
      <c r="C3526" t="s">
        <v>3699</v>
      </c>
      <c r="D3526" t="s">
        <v>98</v>
      </c>
      <c r="E3526">
        <v>130.54</v>
      </c>
    </row>
    <row r="3527" spans="1:5" x14ac:dyDescent="0.25">
      <c r="A3527">
        <v>96682</v>
      </c>
      <c r="B3527" t="str">
        <f t="shared" si="54"/>
        <v>96682U</v>
      </c>
      <c r="C3527" t="s">
        <v>3700</v>
      </c>
      <c r="D3527" t="s">
        <v>98</v>
      </c>
      <c r="E3527">
        <v>192.76</v>
      </c>
    </row>
    <row r="3528" spans="1:5" x14ac:dyDescent="0.25">
      <c r="A3528">
        <v>96683</v>
      </c>
      <c r="B3528" t="str">
        <f t="shared" ref="B3528:B3591" si="55">A3528&amp;"U"</f>
        <v>96683U</v>
      </c>
      <c r="C3528" t="s">
        <v>3701</v>
      </c>
      <c r="D3528" t="s">
        <v>98</v>
      </c>
      <c r="E3528">
        <v>263.24</v>
      </c>
    </row>
    <row r="3529" spans="1:5" x14ac:dyDescent="0.25">
      <c r="A3529">
        <v>96718</v>
      </c>
      <c r="B3529" t="str">
        <f t="shared" si="55"/>
        <v>96718U</v>
      </c>
      <c r="C3529" t="s">
        <v>3702</v>
      </c>
      <c r="D3529" t="s">
        <v>98</v>
      </c>
      <c r="E3529">
        <v>10.39</v>
      </c>
    </row>
    <row r="3530" spans="1:5" x14ac:dyDescent="0.25">
      <c r="A3530">
        <v>96719</v>
      </c>
      <c r="B3530" t="str">
        <f t="shared" si="55"/>
        <v>96719U</v>
      </c>
      <c r="C3530" t="s">
        <v>3703</v>
      </c>
      <c r="D3530" t="s">
        <v>98</v>
      </c>
      <c r="E3530">
        <v>18.91</v>
      </c>
    </row>
    <row r="3531" spans="1:5" x14ac:dyDescent="0.25">
      <c r="A3531">
        <v>96720</v>
      </c>
      <c r="B3531" t="str">
        <f t="shared" si="55"/>
        <v>96720U</v>
      </c>
      <c r="C3531" t="s">
        <v>3704</v>
      </c>
      <c r="D3531" t="s">
        <v>98</v>
      </c>
      <c r="E3531">
        <v>23.11</v>
      </c>
    </row>
    <row r="3532" spans="1:5" x14ac:dyDescent="0.25">
      <c r="A3532">
        <v>96721</v>
      </c>
      <c r="B3532" t="str">
        <f t="shared" si="55"/>
        <v>96721U</v>
      </c>
      <c r="C3532" t="s">
        <v>3705</v>
      </c>
      <c r="D3532" t="s">
        <v>98</v>
      </c>
      <c r="E3532">
        <v>32.020000000000003</v>
      </c>
    </row>
    <row r="3533" spans="1:5" x14ac:dyDescent="0.25">
      <c r="A3533">
        <v>96722</v>
      </c>
      <c r="B3533" t="str">
        <f t="shared" si="55"/>
        <v>96722U</v>
      </c>
      <c r="C3533" t="s">
        <v>3706</v>
      </c>
      <c r="D3533" t="s">
        <v>98</v>
      </c>
      <c r="E3533">
        <v>43.28</v>
      </c>
    </row>
    <row r="3534" spans="1:5" x14ac:dyDescent="0.25">
      <c r="A3534">
        <v>96723</v>
      </c>
      <c r="B3534" t="str">
        <f t="shared" si="55"/>
        <v>96723U</v>
      </c>
      <c r="C3534" t="s">
        <v>3707</v>
      </c>
      <c r="D3534" t="s">
        <v>98</v>
      </c>
      <c r="E3534">
        <v>58.89</v>
      </c>
    </row>
    <row r="3535" spans="1:5" x14ac:dyDescent="0.25">
      <c r="A3535">
        <v>96724</v>
      </c>
      <c r="B3535" t="str">
        <f t="shared" si="55"/>
        <v>96724U</v>
      </c>
      <c r="C3535" t="s">
        <v>3708</v>
      </c>
      <c r="D3535" t="s">
        <v>98</v>
      </c>
      <c r="E3535">
        <v>96.09</v>
      </c>
    </row>
    <row r="3536" spans="1:5" x14ac:dyDescent="0.25">
      <c r="A3536">
        <v>96725</v>
      </c>
      <c r="B3536" t="str">
        <f t="shared" si="55"/>
        <v>96725U</v>
      </c>
      <c r="C3536" t="s">
        <v>3709</v>
      </c>
      <c r="D3536" t="s">
        <v>98</v>
      </c>
      <c r="E3536">
        <v>128.63</v>
      </c>
    </row>
    <row r="3537" spans="1:5" x14ac:dyDescent="0.25">
      <c r="A3537">
        <v>96726</v>
      </c>
      <c r="B3537" t="str">
        <f t="shared" si="55"/>
        <v>96726U</v>
      </c>
      <c r="C3537" t="s">
        <v>3710</v>
      </c>
      <c r="D3537" t="s">
        <v>98</v>
      </c>
      <c r="E3537">
        <v>210.15</v>
      </c>
    </row>
    <row r="3538" spans="1:5" x14ac:dyDescent="0.25">
      <c r="A3538">
        <v>96727</v>
      </c>
      <c r="B3538" t="str">
        <f t="shared" si="55"/>
        <v>96727U</v>
      </c>
      <c r="C3538" t="s">
        <v>3711</v>
      </c>
      <c r="D3538" t="s">
        <v>98</v>
      </c>
      <c r="E3538">
        <v>15.78</v>
      </c>
    </row>
    <row r="3539" spans="1:5" x14ac:dyDescent="0.25">
      <c r="A3539">
        <v>96728</v>
      </c>
      <c r="B3539" t="str">
        <f t="shared" si="55"/>
        <v>96728U</v>
      </c>
      <c r="C3539" t="s">
        <v>3712</v>
      </c>
      <c r="D3539" t="s">
        <v>98</v>
      </c>
      <c r="E3539">
        <v>19.39</v>
      </c>
    </row>
    <row r="3540" spans="1:5" x14ac:dyDescent="0.25">
      <c r="A3540">
        <v>96729</v>
      </c>
      <c r="B3540" t="str">
        <f t="shared" si="55"/>
        <v>96729U</v>
      </c>
      <c r="C3540" t="s">
        <v>3713</v>
      </c>
      <c r="D3540" t="s">
        <v>98</v>
      </c>
      <c r="E3540">
        <v>29.99</v>
      </c>
    </row>
    <row r="3541" spans="1:5" x14ac:dyDescent="0.25">
      <c r="A3541">
        <v>96730</v>
      </c>
      <c r="B3541" t="str">
        <f t="shared" si="55"/>
        <v>96730U</v>
      </c>
      <c r="C3541" t="s">
        <v>3714</v>
      </c>
      <c r="D3541" t="s">
        <v>98</v>
      </c>
      <c r="E3541">
        <v>38.729999999999997</v>
      </c>
    </row>
    <row r="3542" spans="1:5" x14ac:dyDescent="0.25">
      <c r="A3542">
        <v>96731</v>
      </c>
      <c r="B3542" t="str">
        <f t="shared" si="55"/>
        <v>96731U</v>
      </c>
      <c r="C3542" t="s">
        <v>3715</v>
      </c>
      <c r="D3542" t="s">
        <v>98</v>
      </c>
      <c r="E3542">
        <v>56.46</v>
      </c>
    </row>
    <row r="3543" spans="1:5" x14ac:dyDescent="0.25">
      <c r="A3543">
        <v>96732</v>
      </c>
      <c r="B3543" t="str">
        <f t="shared" si="55"/>
        <v>96732U</v>
      </c>
      <c r="C3543" t="s">
        <v>3716</v>
      </c>
      <c r="D3543" t="s">
        <v>98</v>
      </c>
      <c r="E3543">
        <v>71.260000000000005</v>
      </c>
    </row>
    <row r="3544" spans="1:5" x14ac:dyDescent="0.25">
      <c r="A3544">
        <v>96733</v>
      </c>
      <c r="B3544" t="str">
        <f t="shared" si="55"/>
        <v>96733U</v>
      </c>
      <c r="C3544" t="s">
        <v>3717</v>
      </c>
      <c r="D3544" t="s">
        <v>98</v>
      </c>
      <c r="E3544">
        <v>131.74</v>
      </c>
    </row>
    <row r="3545" spans="1:5" x14ac:dyDescent="0.25">
      <c r="A3545">
        <v>96734</v>
      </c>
      <c r="B3545" t="str">
        <f t="shared" si="55"/>
        <v>96734U</v>
      </c>
      <c r="C3545" t="s">
        <v>3718</v>
      </c>
      <c r="D3545" t="s">
        <v>98</v>
      </c>
      <c r="E3545">
        <v>186.27</v>
      </c>
    </row>
    <row r="3546" spans="1:5" x14ac:dyDescent="0.25">
      <c r="A3546">
        <v>96735</v>
      </c>
      <c r="B3546" t="str">
        <f t="shared" si="55"/>
        <v>96735U</v>
      </c>
      <c r="C3546" t="s">
        <v>3719</v>
      </c>
      <c r="D3546" t="s">
        <v>98</v>
      </c>
      <c r="E3546">
        <v>240.68</v>
      </c>
    </row>
    <row r="3547" spans="1:5" x14ac:dyDescent="0.25">
      <c r="A3547">
        <v>96794</v>
      </c>
      <c r="B3547" t="str">
        <f t="shared" si="55"/>
        <v>96794U</v>
      </c>
      <c r="C3547" t="s">
        <v>3720</v>
      </c>
      <c r="D3547" t="s">
        <v>98</v>
      </c>
      <c r="E3547">
        <v>8.83</v>
      </c>
    </row>
    <row r="3548" spans="1:5" x14ac:dyDescent="0.25">
      <c r="A3548">
        <v>96795</v>
      </c>
      <c r="B3548" t="str">
        <f t="shared" si="55"/>
        <v>96795U</v>
      </c>
      <c r="C3548" t="s">
        <v>3721</v>
      </c>
      <c r="D3548" t="s">
        <v>98</v>
      </c>
      <c r="E3548">
        <v>11.25</v>
      </c>
    </row>
    <row r="3549" spans="1:5" x14ac:dyDescent="0.25">
      <c r="A3549">
        <v>96796</v>
      </c>
      <c r="B3549" t="str">
        <f t="shared" si="55"/>
        <v>96796U</v>
      </c>
      <c r="C3549" t="s">
        <v>3722</v>
      </c>
      <c r="D3549" t="s">
        <v>98</v>
      </c>
      <c r="E3549">
        <v>15.86</v>
      </c>
    </row>
    <row r="3550" spans="1:5" x14ac:dyDescent="0.25">
      <c r="A3550">
        <v>96797</v>
      </c>
      <c r="B3550" t="str">
        <f t="shared" si="55"/>
        <v>96797U</v>
      </c>
      <c r="C3550" t="s">
        <v>3723</v>
      </c>
      <c r="D3550" t="s">
        <v>98</v>
      </c>
      <c r="E3550">
        <v>24.11</v>
      </c>
    </row>
    <row r="3551" spans="1:5" x14ac:dyDescent="0.25">
      <c r="A3551">
        <v>96798</v>
      </c>
      <c r="B3551" t="str">
        <f t="shared" si="55"/>
        <v>96798U</v>
      </c>
      <c r="C3551" t="s">
        <v>3724</v>
      </c>
      <c r="D3551" t="s">
        <v>98</v>
      </c>
      <c r="E3551">
        <v>8.9499999999999993</v>
      </c>
    </row>
    <row r="3552" spans="1:5" x14ac:dyDescent="0.25">
      <c r="A3552">
        <v>96799</v>
      </c>
      <c r="B3552" t="str">
        <f t="shared" si="55"/>
        <v>96799U</v>
      </c>
      <c r="C3552" t="s">
        <v>3725</v>
      </c>
      <c r="D3552" t="s">
        <v>98</v>
      </c>
      <c r="E3552">
        <v>11.96</v>
      </c>
    </row>
    <row r="3553" spans="1:5" x14ac:dyDescent="0.25">
      <c r="A3553">
        <v>96800</v>
      </c>
      <c r="B3553" t="str">
        <f t="shared" si="55"/>
        <v>96800U</v>
      </c>
      <c r="C3553" t="s">
        <v>3726</v>
      </c>
      <c r="D3553" t="s">
        <v>98</v>
      </c>
      <c r="E3553">
        <v>17.309999999999999</v>
      </c>
    </row>
    <row r="3554" spans="1:5" x14ac:dyDescent="0.25">
      <c r="A3554">
        <v>96801</v>
      </c>
      <c r="B3554" t="str">
        <f t="shared" si="55"/>
        <v>96801U</v>
      </c>
      <c r="C3554" t="s">
        <v>3727</v>
      </c>
      <c r="D3554" t="s">
        <v>98</v>
      </c>
      <c r="E3554">
        <v>26.61</v>
      </c>
    </row>
    <row r="3555" spans="1:5" x14ac:dyDescent="0.25">
      <c r="A3555">
        <v>97327</v>
      </c>
      <c r="B3555" t="str">
        <f t="shared" si="55"/>
        <v>97327U</v>
      </c>
      <c r="C3555" t="s">
        <v>3728</v>
      </c>
      <c r="D3555" t="s">
        <v>98</v>
      </c>
      <c r="E3555">
        <v>31.02</v>
      </c>
    </row>
    <row r="3556" spans="1:5" x14ac:dyDescent="0.25">
      <c r="A3556">
        <v>97328</v>
      </c>
      <c r="B3556" t="str">
        <f t="shared" si="55"/>
        <v>97328U</v>
      </c>
      <c r="C3556" t="s">
        <v>3729</v>
      </c>
      <c r="D3556" t="s">
        <v>98</v>
      </c>
      <c r="E3556">
        <v>54.43</v>
      </c>
    </row>
    <row r="3557" spans="1:5" x14ac:dyDescent="0.25">
      <c r="A3557">
        <v>97329</v>
      </c>
      <c r="B3557" t="str">
        <f t="shared" si="55"/>
        <v>97329U</v>
      </c>
      <c r="C3557" t="s">
        <v>3730</v>
      </c>
      <c r="D3557" t="s">
        <v>98</v>
      </c>
      <c r="E3557">
        <v>68.16</v>
      </c>
    </row>
    <row r="3558" spans="1:5" x14ac:dyDescent="0.25">
      <c r="A3558">
        <v>97330</v>
      </c>
      <c r="B3558" t="str">
        <f t="shared" si="55"/>
        <v>97330U</v>
      </c>
      <c r="C3558" t="s">
        <v>3731</v>
      </c>
      <c r="D3558" t="s">
        <v>98</v>
      </c>
      <c r="E3558">
        <v>83.26</v>
      </c>
    </row>
    <row r="3559" spans="1:5" x14ac:dyDescent="0.25">
      <c r="A3559">
        <v>97331</v>
      </c>
      <c r="B3559" t="str">
        <f t="shared" si="55"/>
        <v>97331U</v>
      </c>
      <c r="C3559" t="s">
        <v>3732</v>
      </c>
      <c r="D3559" t="s">
        <v>98</v>
      </c>
      <c r="E3559">
        <v>31.3</v>
      </c>
    </row>
    <row r="3560" spans="1:5" x14ac:dyDescent="0.25">
      <c r="A3560">
        <v>97332</v>
      </c>
      <c r="B3560" t="str">
        <f t="shared" si="55"/>
        <v>97332U</v>
      </c>
      <c r="C3560" t="s">
        <v>3733</v>
      </c>
      <c r="D3560" t="s">
        <v>98</v>
      </c>
      <c r="E3560">
        <v>54.75</v>
      </c>
    </row>
    <row r="3561" spans="1:5" x14ac:dyDescent="0.25">
      <c r="A3561">
        <v>97333</v>
      </c>
      <c r="B3561" t="str">
        <f t="shared" si="55"/>
        <v>97333U</v>
      </c>
      <c r="C3561" t="s">
        <v>3734</v>
      </c>
      <c r="D3561" t="s">
        <v>98</v>
      </c>
      <c r="E3561">
        <v>68.56</v>
      </c>
    </row>
    <row r="3562" spans="1:5" x14ac:dyDescent="0.25">
      <c r="A3562">
        <v>97334</v>
      </c>
      <c r="B3562" t="str">
        <f t="shared" si="55"/>
        <v>97334U</v>
      </c>
      <c r="C3562" t="s">
        <v>3735</v>
      </c>
      <c r="D3562" t="s">
        <v>98</v>
      </c>
      <c r="E3562">
        <v>83.7</v>
      </c>
    </row>
    <row r="3563" spans="1:5" x14ac:dyDescent="0.25">
      <c r="A3563">
        <v>97335</v>
      </c>
      <c r="B3563" t="str">
        <f t="shared" si="55"/>
        <v>97335U</v>
      </c>
      <c r="C3563" t="s">
        <v>6757</v>
      </c>
      <c r="D3563" t="s">
        <v>98</v>
      </c>
      <c r="E3563">
        <v>86</v>
      </c>
    </row>
    <row r="3564" spans="1:5" x14ac:dyDescent="0.25">
      <c r="A3564">
        <v>97336</v>
      </c>
      <c r="B3564" t="str">
        <f t="shared" si="55"/>
        <v>97336U</v>
      </c>
      <c r="C3564" t="s">
        <v>6758</v>
      </c>
      <c r="D3564" t="s">
        <v>98</v>
      </c>
      <c r="E3564">
        <v>109.44</v>
      </c>
    </row>
    <row r="3565" spans="1:5" x14ac:dyDescent="0.25">
      <c r="A3565">
        <v>97337</v>
      </c>
      <c r="B3565" t="str">
        <f t="shared" si="55"/>
        <v>97337U</v>
      </c>
      <c r="C3565" t="s">
        <v>6759</v>
      </c>
      <c r="D3565" t="s">
        <v>98</v>
      </c>
      <c r="E3565">
        <v>164.75</v>
      </c>
    </row>
    <row r="3566" spans="1:5" x14ac:dyDescent="0.25">
      <c r="A3566">
        <v>97338</v>
      </c>
      <c r="B3566" t="str">
        <f t="shared" si="55"/>
        <v>97338U</v>
      </c>
      <c r="C3566" t="s">
        <v>6760</v>
      </c>
      <c r="D3566" t="s">
        <v>98</v>
      </c>
      <c r="E3566">
        <v>198.22</v>
      </c>
    </row>
    <row r="3567" spans="1:5" x14ac:dyDescent="0.25">
      <c r="A3567">
        <v>97339</v>
      </c>
      <c r="B3567" t="str">
        <f t="shared" si="55"/>
        <v>97339U</v>
      </c>
      <c r="C3567" t="s">
        <v>6761</v>
      </c>
      <c r="D3567" t="s">
        <v>98</v>
      </c>
      <c r="E3567">
        <v>213.28</v>
      </c>
    </row>
    <row r="3568" spans="1:5" x14ac:dyDescent="0.25">
      <c r="A3568">
        <v>97340</v>
      </c>
      <c r="B3568" t="str">
        <f t="shared" si="55"/>
        <v>97340U</v>
      </c>
      <c r="C3568" t="s">
        <v>6762</v>
      </c>
      <c r="D3568" t="s">
        <v>98</v>
      </c>
      <c r="E3568">
        <v>214.29</v>
      </c>
    </row>
    <row r="3569" spans="1:5" x14ac:dyDescent="0.25">
      <c r="A3569">
        <v>97347</v>
      </c>
      <c r="B3569" t="str">
        <f t="shared" si="55"/>
        <v>97347U</v>
      </c>
      <c r="C3569" t="s">
        <v>3736</v>
      </c>
      <c r="D3569" t="s">
        <v>98</v>
      </c>
      <c r="E3569">
        <v>103.68</v>
      </c>
    </row>
    <row r="3570" spans="1:5" x14ac:dyDescent="0.25">
      <c r="A3570">
        <v>97348</v>
      </c>
      <c r="B3570" t="str">
        <f t="shared" si="55"/>
        <v>97348U</v>
      </c>
      <c r="C3570" t="s">
        <v>3737</v>
      </c>
      <c r="D3570" t="s">
        <v>98</v>
      </c>
      <c r="E3570">
        <v>143.30000000000001</v>
      </c>
    </row>
    <row r="3571" spans="1:5" x14ac:dyDescent="0.25">
      <c r="A3571">
        <v>97349</v>
      </c>
      <c r="B3571" t="str">
        <f t="shared" si="55"/>
        <v>97349U</v>
      </c>
      <c r="C3571" t="s">
        <v>3738</v>
      </c>
      <c r="D3571" t="s">
        <v>98</v>
      </c>
      <c r="E3571">
        <v>206.67</v>
      </c>
    </row>
    <row r="3572" spans="1:5" x14ac:dyDescent="0.25">
      <c r="A3572">
        <v>97350</v>
      </c>
      <c r="B3572" t="str">
        <f t="shared" si="55"/>
        <v>97350U</v>
      </c>
      <c r="C3572" t="s">
        <v>3739</v>
      </c>
      <c r="D3572" t="s">
        <v>98</v>
      </c>
      <c r="E3572">
        <v>250.97</v>
      </c>
    </row>
    <row r="3573" spans="1:5" x14ac:dyDescent="0.25">
      <c r="A3573">
        <v>97351</v>
      </c>
      <c r="B3573" t="str">
        <f t="shared" si="55"/>
        <v>97351U</v>
      </c>
      <c r="C3573" t="s">
        <v>3740</v>
      </c>
      <c r="D3573" t="s">
        <v>98</v>
      </c>
      <c r="E3573">
        <v>347.1</v>
      </c>
    </row>
    <row r="3574" spans="1:5" x14ac:dyDescent="0.25">
      <c r="A3574">
        <v>97352</v>
      </c>
      <c r="B3574" t="str">
        <f t="shared" si="55"/>
        <v>97352U</v>
      </c>
      <c r="C3574" t="s">
        <v>3741</v>
      </c>
      <c r="D3574" t="s">
        <v>98</v>
      </c>
      <c r="E3574">
        <v>449.93</v>
      </c>
    </row>
    <row r="3575" spans="1:5" x14ac:dyDescent="0.25">
      <c r="A3575">
        <v>97353</v>
      </c>
      <c r="B3575" t="str">
        <f t="shared" si="55"/>
        <v>97353U</v>
      </c>
      <c r="C3575" t="s">
        <v>3742</v>
      </c>
      <c r="D3575" t="s">
        <v>98</v>
      </c>
      <c r="E3575">
        <v>67.430000000000007</v>
      </c>
    </row>
    <row r="3576" spans="1:5" x14ac:dyDescent="0.25">
      <c r="A3576">
        <v>97354</v>
      </c>
      <c r="B3576" t="str">
        <f t="shared" si="55"/>
        <v>97354U</v>
      </c>
      <c r="C3576" t="s">
        <v>3743</v>
      </c>
      <c r="D3576" t="s">
        <v>98</v>
      </c>
      <c r="E3576">
        <v>107.53</v>
      </c>
    </row>
    <row r="3577" spans="1:5" x14ac:dyDescent="0.25">
      <c r="A3577">
        <v>97355</v>
      </c>
      <c r="B3577" t="str">
        <f t="shared" si="55"/>
        <v>97355U</v>
      </c>
      <c r="C3577" t="s">
        <v>3744</v>
      </c>
      <c r="D3577" t="s">
        <v>98</v>
      </c>
      <c r="E3577">
        <v>147.41999999999999</v>
      </c>
    </row>
    <row r="3578" spans="1:5" x14ac:dyDescent="0.25">
      <c r="A3578">
        <v>97356</v>
      </c>
      <c r="B3578" t="str">
        <f t="shared" si="55"/>
        <v>97356U</v>
      </c>
      <c r="C3578" t="s">
        <v>3745</v>
      </c>
      <c r="D3578" t="s">
        <v>98</v>
      </c>
      <c r="E3578">
        <v>75.87</v>
      </c>
    </row>
    <row r="3579" spans="1:5" x14ac:dyDescent="0.25">
      <c r="A3579">
        <v>97357</v>
      </c>
      <c r="B3579" t="str">
        <f t="shared" si="55"/>
        <v>97357U</v>
      </c>
      <c r="C3579" t="s">
        <v>3746</v>
      </c>
      <c r="D3579" t="s">
        <v>98</v>
      </c>
      <c r="E3579">
        <v>122.04</v>
      </c>
    </row>
    <row r="3580" spans="1:5" x14ac:dyDescent="0.25">
      <c r="A3580">
        <v>97358</v>
      </c>
      <c r="B3580" t="str">
        <f t="shared" si="55"/>
        <v>97358U</v>
      </c>
      <c r="C3580" t="s">
        <v>3747</v>
      </c>
      <c r="D3580" t="s">
        <v>98</v>
      </c>
      <c r="E3580">
        <v>167.2</v>
      </c>
    </row>
    <row r="3581" spans="1:5" x14ac:dyDescent="0.25">
      <c r="A3581">
        <v>97498</v>
      </c>
      <c r="B3581" t="str">
        <f t="shared" si="55"/>
        <v>97498U</v>
      </c>
      <c r="C3581" t="s">
        <v>3748</v>
      </c>
      <c r="D3581" t="s">
        <v>98</v>
      </c>
      <c r="E3581">
        <v>55.17</v>
      </c>
    </row>
    <row r="3582" spans="1:5" x14ac:dyDescent="0.25">
      <c r="A3582">
        <v>97535</v>
      </c>
      <c r="B3582" t="str">
        <f t="shared" si="55"/>
        <v>97535U</v>
      </c>
      <c r="C3582" t="s">
        <v>3749</v>
      </c>
      <c r="D3582" t="s">
        <v>98</v>
      </c>
      <c r="E3582">
        <v>59.02</v>
      </c>
    </row>
    <row r="3583" spans="1:5" x14ac:dyDescent="0.25">
      <c r="A3583">
        <v>97536</v>
      </c>
      <c r="B3583" t="str">
        <f t="shared" si="55"/>
        <v>97536U</v>
      </c>
      <c r="C3583" t="s">
        <v>3750</v>
      </c>
      <c r="D3583" t="s">
        <v>98</v>
      </c>
      <c r="E3583">
        <v>67.86</v>
      </c>
    </row>
    <row r="3584" spans="1:5" x14ac:dyDescent="0.25">
      <c r="A3584">
        <v>100788</v>
      </c>
      <c r="B3584" t="str">
        <f t="shared" si="55"/>
        <v>100788U</v>
      </c>
      <c r="C3584" t="s">
        <v>3751</v>
      </c>
      <c r="D3584" t="s">
        <v>28</v>
      </c>
      <c r="E3584">
        <v>654.36</v>
      </c>
    </row>
    <row r="3585" spans="1:5" x14ac:dyDescent="0.25">
      <c r="A3585">
        <v>100791</v>
      </c>
      <c r="B3585" t="str">
        <f t="shared" si="55"/>
        <v>100791U</v>
      </c>
      <c r="C3585" t="s">
        <v>3752</v>
      </c>
      <c r="D3585" t="s">
        <v>98</v>
      </c>
      <c r="E3585">
        <v>18.23</v>
      </c>
    </row>
    <row r="3586" spans="1:5" x14ac:dyDescent="0.25">
      <c r="A3586">
        <v>100792</v>
      </c>
      <c r="B3586" t="str">
        <f t="shared" si="55"/>
        <v>100792U</v>
      </c>
      <c r="C3586" t="s">
        <v>3753</v>
      </c>
      <c r="D3586" t="s">
        <v>98</v>
      </c>
      <c r="E3586">
        <v>26.99</v>
      </c>
    </row>
    <row r="3587" spans="1:5" x14ac:dyDescent="0.25">
      <c r="A3587">
        <v>100793</v>
      </c>
      <c r="B3587" t="str">
        <f t="shared" si="55"/>
        <v>100793U</v>
      </c>
      <c r="C3587" t="s">
        <v>3754</v>
      </c>
      <c r="D3587" t="s">
        <v>98</v>
      </c>
      <c r="E3587">
        <v>35.94</v>
      </c>
    </row>
    <row r="3588" spans="1:5" x14ac:dyDescent="0.25">
      <c r="A3588">
        <v>100794</v>
      </c>
      <c r="B3588" t="str">
        <f t="shared" si="55"/>
        <v>100794U</v>
      </c>
      <c r="C3588" t="s">
        <v>3755</v>
      </c>
      <c r="D3588" t="s">
        <v>98</v>
      </c>
      <c r="E3588">
        <v>48.64</v>
      </c>
    </row>
    <row r="3589" spans="1:5" x14ac:dyDescent="0.25">
      <c r="A3589">
        <v>100799</v>
      </c>
      <c r="B3589" t="str">
        <f t="shared" si="55"/>
        <v>100799U</v>
      </c>
      <c r="C3589" t="s">
        <v>3756</v>
      </c>
      <c r="D3589" t="s">
        <v>98</v>
      </c>
      <c r="E3589">
        <v>18.63</v>
      </c>
    </row>
    <row r="3590" spans="1:5" x14ac:dyDescent="0.25">
      <c r="A3590">
        <v>100800</v>
      </c>
      <c r="B3590" t="str">
        <f t="shared" si="55"/>
        <v>100800U</v>
      </c>
      <c r="C3590" t="s">
        <v>3757</v>
      </c>
      <c r="D3590" t="s">
        <v>98</v>
      </c>
      <c r="E3590">
        <v>27.39</v>
      </c>
    </row>
    <row r="3591" spans="1:5" x14ac:dyDescent="0.25">
      <c r="A3591">
        <v>100801</v>
      </c>
      <c r="B3591" t="str">
        <f t="shared" si="55"/>
        <v>100801U</v>
      </c>
      <c r="C3591" t="s">
        <v>3758</v>
      </c>
      <c r="D3591" t="s">
        <v>98</v>
      </c>
      <c r="E3591">
        <v>36.35</v>
      </c>
    </row>
    <row r="3592" spans="1:5" x14ac:dyDescent="0.25">
      <c r="A3592">
        <v>100802</v>
      </c>
      <c r="B3592" t="str">
        <f t="shared" ref="B3592:B3655" si="56">A3592&amp;"U"</f>
        <v>100802U</v>
      </c>
      <c r="C3592" t="s">
        <v>3759</v>
      </c>
      <c r="D3592" t="s">
        <v>98</v>
      </c>
      <c r="E3592">
        <v>49.04</v>
      </c>
    </row>
    <row r="3593" spans="1:5" x14ac:dyDescent="0.25">
      <c r="A3593">
        <v>100803</v>
      </c>
      <c r="B3593" t="str">
        <f t="shared" si="56"/>
        <v>100803U</v>
      </c>
      <c r="C3593" t="s">
        <v>3760</v>
      </c>
      <c r="D3593" t="s">
        <v>98</v>
      </c>
      <c r="E3593">
        <v>17.399999999999999</v>
      </c>
    </row>
    <row r="3594" spans="1:5" x14ac:dyDescent="0.25">
      <c r="A3594">
        <v>100804</v>
      </c>
      <c r="B3594" t="str">
        <f t="shared" si="56"/>
        <v>100804U</v>
      </c>
      <c r="C3594" t="s">
        <v>3761</v>
      </c>
      <c r="D3594" t="s">
        <v>98</v>
      </c>
      <c r="E3594">
        <v>26</v>
      </c>
    </row>
    <row r="3595" spans="1:5" x14ac:dyDescent="0.25">
      <c r="A3595">
        <v>100805</v>
      </c>
      <c r="B3595" t="str">
        <f t="shared" si="56"/>
        <v>100805U</v>
      </c>
      <c r="C3595" t="s">
        <v>3762</v>
      </c>
      <c r="D3595" t="s">
        <v>98</v>
      </c>
      <c r="E3595">
        <v>34.770000000000003</v>
      </c>
    </row>
    <row r="3596" spans="1:5" x14ac:dyDescent="0.25">
      <c r="A3596">
        <v>100806</v>
      </c>
      <c r="B3596" t="str">
        <f t="shared" si="56"/>
        <v>100806U</v>
      </c>
      <c r="C3596" t="s">
        <v>3763</v>
      </c>
      <c r="D3596" t="s">
        <v>98</v>
      </c>
      <c r="E3596">
        <v>47.19</v>
      </c>
    </row>
    <row r="3597" spans="1:5" x14ac:dyDescent="0.25">
      <c r="A3597">
        <v>100807</v>
      </c>
      <c r="B3597" t="str">
        <f t="shared" si="56"/>
        <v>100807U</v>
      </c>
      <c r="C3597" t="s">
        <v>3764</v>
      </c>
      <c r="D3597" t="s">
        <v>98</v>
      </c>
      <c r="E3597">
        <v>23.35</v>
      </c>
    </row>
    <row r="3598" spans="1:5" x14ac:dyDescent="0.25">
      <c r="A3598">
        <v>100808</v>
      </c>
      <c r="B3598" t="str">
        <f t="shared" si="56"/>
        <v>100808U</v>
      </c>
      <c r="C3598" t="s">
        <v>3765</v>
      </c>
      <c r="D3598" t="s">
        <v>98</v>
      </c>
      <c r="E3598">
        <v>32.99</v>
      </c>
    </row>
    <row r="3599" spans="1:5" x14ac:dyDescent="0.25">
      <c r="A3599">
        <v>100809</v>
      </c>
      <c r="B3599" t="str">
        <f t="shared" si="56"/>
        <v>100809U</v>
      </c>
      <c r="C3599" t="s">
        <v>3766</v>
      </c>
      <c r="D3599" t="s">
        <v>98</v>
      </c>
      <c r="E3599">
        <v>43.04</v>
      </c>
    </row>
    <row r="3600" spans="1:5" x14ac:dyDescent="0.25">
      <c r="A3600">
        <v>100810</v>
      </c>
      <c r="B3600" t="str">
        <f t="shared" si="56"/>
        <v>100810U</v>
      </c>
      <c r="C3600" t="s">
        <v>3767</v>
      </c>
      <c r="D3600" t="s">
        <v>98</v>
      </c>
      <c r="E3600">
        <v>57.28</v>
      </c>
    </row>
    <row r="3601" spans="1:5" x14ac:dyDescent="0.25">
      <c r="A3601">
        <v>101918</v>
      </c>
      <c r="B3601" t="str">
        <f t="shared" si="56"/>
        <v>101918U</v>
      </c>
      <c r="C3601" t="s">
        <v>3768</v>
      </c>
      <c r="D3601" t="s">
        <v>98</v>
      </c>
      <c r="E3601">
        <v>261.42</v>
      </c>
    </row>
    <row r="3602" spans="1:5" x14ac:dyDescent="0.25">
      <c r="A3602">
        <v>101919</v>
      </c>
      <c r="B3602" t="str">
        <f t="shared" si="56"/>
        <v>101919U</v>
      </c>
      <c r="C3602" t="s">
        <v>3769</v>
      </c>
      <c r="D3602" t="s">
        <v>28</v>
      </c>
      <c r="E3602">
        <v>418.5</v>
      </c>
    </row>
    <row r="3603" spans="1:5" x14ac:dyDescent="0.25">
      <c r="A3603">
        <v>101920</v>
      </c>
      <c r="B3603" t="str">
        <f t="shared" si="56"/>
        <v>101920U</v>
      </c>
      <c r="C3603" t="s">
        <v>3770</v>
      </c>
      <c r="D3603" t="s">
        <v>28</v>
      </c>
      <c r="E3603">
        <v>194.08</v>
      </c>
    </row>
    <row r="3604" spans="1:5" x14ac:dyDescent="0.25">
      <c r="A3604">
        <v>101921</v>
      </c>
      <c r="B3604" t="str">
        <f t="shared" si="56"/>
        <v>101921U</v>
      </c>
      <c r="C3604" t="s">
        <v>3771</v>
      </c>
      <c r="D3604" t="s">
        <v>28</v>
      </c>
      <c r="E3604">
        <v>222.98</v>
      </c>
    </row>
    <row r="3605" spans="1:5" x14ac:dyDescent="0.25">
      <c r="A3605">
        <v>101922</v>
      </c>
      <c r="B3605" t="str">
        <f t="shared" si="56"/>
        <v>101922U</v>
      </c>
      <c r="C3605" t="s">
        <v>3772</v>
      </c>
      <c r="D3605" t="s">
        <v>28</v>
      </c>
      <c r="E3605">
        <v>222.98</v>
      </c>
    </row>
    <row r="3606" spans="1:5" x14ac:dyDescent="0.25">
      <c r="A3606">
        <v>101923</v>
      </c>
      <c r="B3606" t="str">
        <f t="shared" si="56"/>
        <v>101923U</v>
      </c>
      <c r="C3606" t="s">
        <v>3773</v>
      </c>
      <c r="D3606" t="s">
        <v>28</v>
      </c>
      <c r="E3606">
        <v>222.98</v>
      </c>
    </row>
    <row r="3607" spans="1:5" x14ac:dyDescent="0.25">
      <c r="A3607">
        <v>101924</v>
      </c>
      <c r="B3607" t="str">
        <f t="shared" si="56"/>
        <v>101924U</v>
      </c>
      <c r="C3607" t="s">
        <v>3774</v>
      </c>
      <c r="D3607" t="s">
        <v>28</v>
      </c>
      <c r="E3607">
        <v>181.99</v>
      </c>
    </row>
    <row r="3608" spans="1:5" x14ac:dyDescent="0.25">
      <c r="A3608">
        <v>101925</v>
      </c>
      <c r="B3608" t="str">
        <f t="shared" si="56"/>
        <v>101925U</v>
      </c>
      <c r="C3608" t="s">
        <v>3775</v>
      </c>
      <c r="D3608" t="s">
        <v>28</v>
      </c>
      <c r="E3608">
        <v>306.25</v>
      </c>
    </row>
    <row r="3609" spans="1:5" x14ac:dyDescent="0.25">
      <c r="A3609">
        <v>101926</v>
      </c>
      <c r="B3609" t="str">
        <f t="shared" si="56"/>
        <v>101926U</v>
      </c>
      <c r="C3609" t="s">
        <v>3776</v>
      </c>
      <c r="D3609" t="s">
        <v>28</v>
      </c>
      <c r="E3609">
        <v>394.11</v>
      </c>
    </row>
    <row r="3610" spans="1:5" x14ac:dyDescent="0.25">
      <c r="A3610">
        <v>101927</v>
      </c>
      <c r="B3610" t="str">
        <f t="shared" si="56"/>
        <v>101927U</v>
      </c>
      <c r="C3610" t="s">
        <v>3777</v>
      </c>
      <c r="D3610" t="s">
        <v>98</v>
      </c>
      <c r="E3610">
        <v>249.43</v>
      </c>
    </row>
    <row r="3611" spans="1:5" x14ac:dyDescent="0.25">
      <c r="A3611">
        <v>101928</v>
      </c>
      <c r="B3611" t="str">
        <f t="shared" si="56"/>
        <v>101928U</v>
      </c>
      <c r="C3611" t="s">
        <v>3778</v>
      </c>
      <c r="D3611" t="s">
        <v>28</v>
      </c>
      <c r="E3611">
        <v>423.09</v>
      </c>
    </row>
    <row r="3612" spans="1:5" x14ac:dyDescent="0.25">
      <c r="A3612">
        <v>101929</v>
      </c>
      <c r="B3612" t="str">
        <f t="shared" si="56"/>
        <v>101929U</v>
      </c>
      <c r="C3612" t="s">
        <v>3779</v>
      </c>
      <c r="D3612" t="s">
        <v>28</v>
      </c>
      <c r="E3612">
        <v>198.67</v>
      </c>
    </row>
    <row r="3613" spans="1:5" x14ac:dyDescent="0.25">
      <c r="A3613">
        <v>101930</v>
      </c>
      <c r="B3613" t="str">
        <f t="shared" si="56"/>
        <v>101930U</v>
      </c>
      <c r="C3613" t="s">
        <v>3780</v>
      </c>
      <c r="D3613" t="s">
        <v>28</v>
      </c>
      <c r="E3613">
        <v>227.57</v>
      </c>
    </row>
    <row r="3614" spans="1:5" x14ac:dyDescent="0.25">
      <c r="A3614">
        <v>101931</v>
      </c>
      <c r="B3614" t="str">
        <f t="shared" si="56"/>
        <v>101931U</v>
      </c>
      <c r="C3614" t="s">
        <v>3781</v>
      </c>
      <c r="D3614" t="s">
        <v>28</v>
      </c>
      <c r="E3614">
        <v>227.57</v>
      </c>
    </row>
    <row r="3615" spans="1:5" x14ac:dyDescent="0.25">
      <c r="A3615">
        <v>101932</v>
      </c>
      <c r="B3615" t="str">
        <f t="shared" si="56"/>
        <v>101932U</v>
      </c>
      <c r="C3615" t="s">
        <v>3782</v>
      </c>
      <c r="D3615" t="s">
        <v>28</v>
      </c>
      <c r="E3615">
        <v>227.57</v>
      </c>
    </row>
    <row r="3616" spans="1:5" x14ac:dyDescent="0.25">
      <c r="A3616">
        <v>101933</v>
      </c>
      <c r="B3616" t="str">
        <f t="shared" si="56"/>
        <v>101933U</v>
      </c>
      <c r="C3616" t="s">
        <v>3783</v>
      </c>
      <c r="D3616" t="s">
        <v>28</v>
      </c>
      <c r="E3616">
        <v>186.58</v>
      </c>
    </row>
    <row r="3617" spans="1:5" x14ac:dyDescent="0.25">
      <c r="A3617">
        <v>101934</v>
      </c>
      <c r="B3617" t="str">
        <f t="shared" si="56"/>
        <v>101934U</v>
      </c>
      <c r="C3617" t="s">
        <v>3784</v>
      </c>
      <c r="D3617" t="s">
        <v>28</v>
      </c>
      <c r="E3617">
        <v>313.13</v>
      </c>
    </row>
    <row r="3618" spans="1:5" x14ac:dyDescent="0.25">
      <c r="A3618">
        <v>101935</v>
      </c>
      <c r="B3618" t="str">
        <f t="shared" si="56"/>
        <v>101935U</v>
      </c>
      <c r="C3618" t="s">
        <v>3785</v>
      </c>
      <c r="D3618" t="s">
        <v>28</v>
      </c>
      <c r="E3618">
        <v>403.29</v>
      </c>
    </row>
    <row r="3619" spans="1:5" x14ac:dyDescent="0.25">
      <c r="A3619">
        <v>103802</v>
      </c>
      <c r="B3619" t="str">
        <f t="shared" si="56"/>
        <v>103802U</v>
      </c>
      <c r="C3619" t="s">
        <v>6763</v>
      </c>
      <c r="D3619" t="s">
        <v>98</v>
      </c>
      <c r="E3619">
        <v>40.78</v>
      </c>
    </row>
    <row r="3620" spans="1:5" x14ac:dyDescent="0.25">
      <c r="A3620">
        <v>103803</v>
      </c>
      <c r="B3620" t="str">
        <f t="shared" si="56"/>
        <v>103803U</v>
      </c>
      <c r="C3620" t="s">
        <v>6764</v>
      </c>
      <c r="D3620" t="s">
        <v>98</v>
      </c>
      <c r="E3620">
        <v>70.099999999999994</v>
      </c>
    </row>
    <row r="3621" spans="1:5" x14ac:dyDescent="0.25">
      <c r="A3621">
        <v>103804</v>
      </c>
      <c r="B3621" t="str">
        <f t="shared" si="56"/>
        <v>103804U</v>
      </c>
      <c r="C3621" t="s">
        <v>6765</v>
      </c>
      <c r="D3621" t="s">
        <v>98</v>
      </c>
      <c r="E3621">
        <v>85.68</v>
      </c>
    </row>
    <row r="3622" spans="1:5" x14ac:dyDescent="0.25">
      <c r="A3622">
        <v>103835</v>
      </c>
      <c r="B3622" t="str">
        <f t="shared" si="56"/>
        <v>103835U</v>
      </c>
      <c r="C3622" t="s">
        <v>6766</v>
      </c>
      <c r="D3622" t="s">
        <v>98</v>
      </c>
      <c r="E3622">
        <v>63.6</v>
      </c>
    </row>
    <row r="3623" spans="1:5" x14ac:dyDescent="0.25">
      <c r="A3623">
        <v>103836</v>
      </c>
      <c r="B3623" t="str">
        <f t="shared" si="56"/>
        <v>103836U</v>
      </c>
      <c r="C3623" t="s">
        <v>6767</v>
      </c>
      <c r="D3623" t="s">
        <v>98</v>
      </c>
      <c r="E3623">
        <v>99.63</v>
      </c>
    </row>
    <row r="3624" spans="1:5" x14ac:dyDescent="0.25">
      <c r="A3624">
        <v>103837</v>
      </c>
      <c r="B3624" t="str">
        <f t="shared" si="56"/>
        <v>103837U</v>
      </c>
      <c r="C3624" t="s">
        <v>6768</v>
      </c>
      <c r="D3624" t="s">
        <v>98</v>
      </c>
      <c r="E3624">
        <v>125.84</v>
      </c>
    </row>
    <row r="3625" spans="1:5" x14ac:dyDescent="0.25">
      <c r="A3625">
        <v>103868</v>
      </c>
      <c r="B3625" t="str">
        <f t="shared" si="56"/>
        <v>103868U</v>
      </c>
      <c r="C3625" t="s">
        <v>6769</v>
      </c>
      <c r="D3625" t="s">
        <v>98</v>
      </c>
      <c r="E3625">
        <v>48.7</v>
      </c>
    </row>
    <row r="3626" spans="1:5" x14ac:dyDescent="0.25">
      <c r="A3626">
        <v>103869</v>
      </c>
      <c r="B3626" t="str">
        <f t="shared" si="56"/>
        <v>103869U</v>
      </c>
      <c r="C3626" t="s">
        <v>6770</v>
      </c>
      <c r="D3626" t="s">
        <v>98</v>
      </c>
      <c r="E3626">
        <v>75.650000000000006</v>
      </c>
    </row>
    <row r="3627" spans="1:5" x14ac:dyDescent="0.25">
      <c r="A3627">
        <v>103870</v>
      </c>
      <c r="B3627" t="str">
        <f t="shared" si="56"/>
        <v>103870U</v>
      </c>
      <c r="C3627" t="s">
        <v>6771</v>
      </c>
      <c r="D3627" t="s">
        <v>98</v>
      </c>
      <c r="E3627">
        <v>93.56</v>
      </c>
    </row>
    <row r="3628" spans="1:5" x14ac:dyDescent="0.25">
      <c r="A3628">
        <v>103871</v>
      </c>
      <c r="B3628" t="str">
        <f t="shared" si="56"/>
        <v>103871U</v>
      </c>
      <c r="C3628" t="s">
        <v>6772</v>
      </c>
      <c r="D3628" t="s">
        <v>98</v>
      </c>
      <c r="E3628">
        <v>70.97</v>
      </c>
    </row>
    <row r="3629" spans="1:5" x14ac:dyDescent="0.25">
      <c r="A3629">
        <v>103872</v>
      </c>
      <c r="B3629" t="str">
        <f t="shared" si="56"/>
        <v>103872U</v>
      </c>
      <c r="C3629" t="s">
        <v>6773</v>
      </c>
      <c r="D3629" t="s">
        <v>98</v>
      </c>
      <c r="E3629">
        <v>182.64</v>
      </c>
    </row>
    <row r="3630" spans="1:5" x14ac:dyDescent="0.25">
      <c r="A3630">
        <v>103873</v>
      </c>
      <c r="B3630" t="str">
        <f t="shared" si="56"/>
        <v>103873U</v>
      </c>
      <c r="C3630" t="s">
        <v>6774</v>
      </c>
      <c r="D3630" t="s">
        <v>98</v>
      </c>
      <c r="E3630">
        <v>204.96</v>
      </c>
    </row>
    <row r="3631" spans="1:5" x14ac:dyDescent="0.25">
      <c r="A3631">
        <v>103978</v>
      </c>
      <c r="B3631" t="str">
        <f t="shared" si="56"/>
        <v>103978U</v>
      </c>
      <c r="C3631" t="s">
        <v>12155</v>
      </c>
      <c r="D3631" t="s">
        <v>98</v>
      </c>
      <c r="E3631">
        <v>28.81</v>
      </c>
    </row>
    <row r="3632" spans="1:5" x14ac:dyDescent="0.25">
      <c r="A3632">
        <v>103979</v>
      </c>
      <c r="B3632" t="str">
        <f t="shared" si="56"/>
        <v>103979U</v>
      </c>
      <c r="C3632" t="s">
        <v>12156</v>
      </c>
      <c r="D3632" t="s">
        <v>98</v>
      </c>
      <c r="E3632">
        <v>33.450000000000003</v>
      </c>
    </row>
    <row r="3633" spans="1:5" x14ac:dyDescent="0.25">
      <c r="A3633">
        <v>104021</v>
      </c>
      <c r="B3633" t="str">
        <f t="shared" si="56"/>
        <v>104021U</v>
      </c>
      <c r="C3633" t="s">
        <v>12157</v>
      </c>
      <c r="D3633" t="s">
        <v>98</v>
      </c>
      <c r="E3633">
        <v>66.010000000000005</v>
      </c>
    </row>
    <row r="3634" spans="1:5" x14ac:dyDescent="0.25">
      <c r="A3634">
        <v>104166</v>
      </c>
      <c r="B3634" t="str">
        <f t="shared" si="56"/>
        <v>104166U</v>
      </c>
      <c r="C3634" t="s">
        <v>12158</v>
      </c>
      <c r="D3634" t="s">
        <v>98</v>
      </c>
      <c r="E3634">
        <v>105.28</v>
      </c>
    </row>
    <row r="3635" spans="1:5" x14ac:dyDescent="0.25">
      <c r="A3635">
        <v>89358</v>
      </c>
      <c r="B3635" t="str">
        <f t="shared" si="56"/>
        <v>89358U</v>
      </c>
      <c r="C3635" t="s">
        <v>12159</v>
      </c>
      <c r="D3635" t="s">
        <v>28</v>
      </c>
      <c r="E3635">
        <v>6.61</v>
      </c>
    </row>
    <row r="3636" spans="1:5" x14ac:dyDescent="0.25">
      <c r="A3636">
        <v>89359</v>
      </c>
      <c r="B3636" t="str">
        <f t="shared" si="56"/>
        <v>89359U</v>
      </c>
      <c r="C3636" t="s">
        <v>12160</v>
      </c>
      <c r="D3636" t="s">
        <v>28</v>
      </c>
      <c r="E3636">
        <v>7.17</v>
      </c>
    </row>
    <row r="3637" spans="1:5" x14ac:dyDescent="0.25">
      <c r="A3637">
        <v>89360</v>
      </c>
      <c r="B3637" t="str">
        <f t="shared" si="56"/>
        <v>89360U</v>
      </c>
      <c r="C3637" t="s">
        <v>12161</v>
      </c>
      <c r="D3637" t="s">
        <v>28</v>
      </c>
      <c r="E3637">
        <v>9.5</v>
      </c>
    </row>
    <row r="3638" spans="1:5" x14ac:dyDescent="0.25">
      <c r="A3638">
        <v>89361</v>
      </c>
      <c r="B3638" t="str">
        <f t="shared" si="56"/>
        <v>89361U</v>
      </c>
      <c r="C3638" t="s">
        <v>12162</v>
      </c>
      <c r="D3638" t="s">
        <v>28</v>
      </c>
      <c r="E3638">
        <v>8.59</v>
      </c>
    </row>
    <row r="3639" spans="1:5" x14ac:dyDescent="0.25">
      <c r="A3639">
        <v>89362</v>
      </c>
      <c r="B3639" t="str">
        <f t="shared" si="56"/>
        <v>89362U</v>
      </c>
      <c r="C3639" t="s">
        <v>12163</v>
      </c>
      <c r="D3639" t="s">
        <v>28</v>
      </c>
      <c r="E3639">
        <v>7.99</v>
      </c>
    </row>
    <row r="3640" spans="1:5" x14ac:dyDescent="0.25">
      <c r="A3640">
        <v>89363</v>
      </c>
      <c r="B3640" t="str">
        <f t="shared" si="56"/>
        <v>89363U</v>
      </c>
      <c r="C3640" t="s">
        <v>12164</v>
      </c>
      <c r="D3640" t="s">
        <v>28</v>
      </c>
      <c r="E3640">
        <v>9.19</v>
      </c>
    </row>
    <row r="3641" spans="1:5" x14ac:dyDescent="0.25">
      <c r="A3641">
        <v>89364</v>
      </c>
      <c r="B3641" t="str">
        <f t="shared" si="56"/>
        <v>89364U</v>
      </c>
      <c r="C3641" t="s">
        <v>12165</v>
      </c>
      <c r="D3641" t="s">
        <v>28</v>
      </c>
      <c r="E3641">
        <v>11.65</v>
      </c>
    </row>
    <row r="3642" spans="1:5" x14ac:dyDescent="0.25">
      <c r="A3642">
        <v>89365</v>
      </c>
      <c r="B3642" t="str">
        <f t="shared" si="56"/>
        <v>89365U</v>
      </c>
      <c r="C3642" t="s">
        <v>12166</v>
      </c>
      <c r="D3642" t="s">
        <v>28</v>
      </c>
      <c r="E3642">
        <v>10.55</v>
      </c>
    </row>
    <row r="3643" spans="1:5" x14ac:dyDescent="0.25">
      <c r="A3643">
        <v>89366</v>
      </c>
      <c r="B3643" t="str">
        <f t="shared" si="56"/>
        <v>89366U</v>
      </c>
      <c r="C3643" t="s">
        <v>12167</v>
      </c>
      <c r="D3643" t="s">
        <v>28</v>
      </c>
      <c r="E3643">
        <v>17.649999999999999</v>
      </c>
    </row>
    <row r="3644" spans="1:5" x14ac:dyDescent="0.25">
      <c r="A3644">
        <v>89367</v>
      </c>
      <c r="B3644" t="str">
        <f t="shared" si="56"/>
        <v>89367U</v>
      </c>
      <c r="C3644" t="s">
        <v>12168</v>
      </c>
      <c r="D3644" t="s">
        <v>28</v>
      </c>
      <c r="E3644">
        <v>11.72</v>
      </c>
    </row>
    <row r="3645" spans="1:5" x14ac:dyDescent="0.25">
      <c r="A3645">
        <v>89368</v>
      </c>
      <c r="B3645" t="str">
        <f t="shared" si="56"/>
        <v>89368U</v>
      </c>
      <c r="C3645" t="s">
        <v>12169</v>
      </c>
      <c r="D3645" t="s">
        <v>28</v>
      </c>
      <c r="E3645">
        <v>15.07</v>
      </c>
    </row>
    <row r="3646" spans="1:5" x14ac:dyDescent="0.25">
      <c r="A3646">
        <v>89369</v>
      </c>
      <c r="B3646" t="str">
        <f t="shared" si="56"/>
        <v>89369U</v>
      </c>
      <c r="C3646" t="s">
        <v>12170</v>
      </c>
      <c r="D3646" t="s">
        <v>28</v>
      </c>
      <c r="E3646">
        <v>19.22</v>
      </c>
    </row>
    <row r="3647" spans="1:5" x14ac:dyDescent="0.25">
      <c r="A3647">
        <v>89370</v>
      </c>
      <c r="B3647" t="str">
        <f t="shared" si="56"/>
        <v>89370U</v>
      </c>
      <c r="C3647" t="s">
        <v>12171</v>
      </c>
      <c r="D3647" t="s">
        <v>28</v>
      </c>
      <c r="E3647">
        <v>14.37</v>
      </c>
    </row>
    <row r="3648" spans="1:5" x14ac:dyDescent="0.25">
      <c r="A3648">
        <v>89371</v>
      </c>
      <c r="B3648" t="str">
        <f t="shared" si="56"/>
        <v>89371U</v>
      </c>
      <c r="C3648" t="s">
        <v>12172</v>
      </c>
      <c r="D3648" t="s">
        <v>28</v>
      </c>
      <c r="E3648">
        <v>5.04</v>
      </c>
    </row>
    <row r="3649" spans="1:5" x14ac:dyDescent="0.25">
      <c r="A3649">
        <v>89372</v>
      </c>
      <c r="B3649" t="str">
        <f t="shared" si="56"/>
        <v>89372U</v>
      </c>
      <c r="C3649" t="s">
        <v>12173</v>
      </c>
      <c r="D3649" t="s">
        <v>28</v>
      </c>
      <c r="E3649">
        <v>16.09</v>
      </c>
    </row>
    <row r="3650" spans="1:5" x14ac:dyDescent="0.25">
      <c r="A3650">
        <v>89373</v>
      </c>
      <c r="B3650" t="str">
        <f t="shared" si="56"/>
        <v>89373U</v>
      </c>
      <c r="C3650" t="s">
        <v>12174</v>
      </c>
      <c r="D3650" t="s">
        <v>28</v>
      </c>
      <c r="E3650">
        <v>6.46</v>
      </c>
    </row>
    <row r="3651" spans="1:5" x14ac:dyDescent="0.25">
      <c r="A3651">
        <v>89374</v>
      </c>
      <c r="B3651" t="str">
        <f t="shared" si="56"/>
        <v>89374U</v>
      </c>
      <c r="C3651" t="s">
        <v>12175</v>
      </c>
      <c r="D3651" t="s">
        <v>28</v>
      </c>
      <c r="E3651">
        <v>11.77</v>
      </c>
    </row>
    <row r="3652" spans="1:5" x14ac:dyDescent="0.25">
      <c r="A3652">
        <v>89375</v>
      </c>
      <c r="B3652" t="str">
        <f t="shared" si="56"/>
        <v>89375U</v>
      </c>
      <c r="C3652" t="s">
        <v>12176</v>
      </c>
      <c r="D3652" t="s">
        <v>28</v>
      </c>
      <c r="E3652">
        <v>15.65</v>
      </c>
    </row>
    <row r="3653" spans="1:5" x14ac:dyDescent="0.25">
      <c r="A3653">
        <v>89376</v>
      </c>
      <c r="B3653" t="str">
        <f t="shared" si="56"/>
        <v>89376U</v>
      </c>
      <c r="C3653" t="s">
        <v>12177</v>
      </c>
      <c r="D3653" t="s">
        <v>28</v>
      </c>
      <c r="E3653">
        <v>4.88</v>
      </c>
    </row>
    <row r="3654" spans="1:5" x14ac:dyDescent="0.25">
      <c r="A3654">
        <v>89377</v>
      </c>
      <c r="B3654" t="str">
        <f t="shared" si="56"/>
        <v>89377U</v>
      </c>
      <c r="C3654" t="s">
        <v>12178</v>
      </c>
      <c r="D3654" t="s">
        <v>28</v>
      </c>
      <c r="E3654">
        <v>10.49</v>
      </c>
    </row>
    <row r="3655" spans="1:5" x14ac:dyDescent="0.25">
      <c r="A3655">
        <v>89378</v>
      </c>
      <c r="B3655" t="str">
        <f t="shared" si="56"/>
        <v>89378U</v>
      </c>
      <c r="C3655" t="s">
        <v>12179</v>
      </c>
      <c r="D3655" t="s">
        <v>28</v>
      </c>
      <c r="E3655">
        <v>6.06</v>
      </c>
    </row>
    <row r="3656" spans="1:5" x14ac:dyDescent="0.25">
      <c r="A3656">
        <v>89379</v>
      </c>
      <c r="B3656" t="str">
        <f t="shared" ref="B3656:B3719" si="57">A3656&amp;"U"</f>
        <v>89379U</v>
      </c>
      <c r="C3656" t="s">
        <v>3786</v>
      </c>
      <c r="D3656" t="s">
        <v>28</v>
      </c>
      <c r="E3656">
        <v>20.78</v>
      </c>
    </row>
    <row r="3657" spans="1:5" x14ac:dyDescent="0.25">
      <c r="A3657">
        <v>89380</v>
      </c>
      <c r="B3657" t="str">
        <f t="shared" si="57"/>
        <v>89380U</v>
      </c>
      <c r="C3657" t="s">
        <v>12180</v>
      </c>
      <c r="D3657" t="s">
        <v>28</v>
      </c>
      <c r="E3657">
        <v>11.13</v>
      </c>
    </row>
    <row r="3658" spans="1:5" x14ac:dyDescent="0.25">
      <c r="A3658">
        <v>89381</v>
      </c>
      <c r="B3658" t="str">
        <f t="shared" si="57"/>
        <v>89381U</v>
      </c>
      <c r="C3658" t="s">
        <v>12181</v>
      </c>
      <c r="D3658" t="s">
        <v>28</v>
      </c>
      <c r="E3658">
        <v>14.99</v>
      </c>
    </row>
    <row r="3659" spans="1:5" x14ac:dyDescent="0.25">
      <c r="A3659">
        <v>89382</v>
      </c>
      <c r="B3659" t="str">
        <f t="shared" si="57"/>
        <v>89382U</v>
      </c>
      <c r="C3659" t="s">
        <v>12182</v>
      </c>
      <c r="D3659" t="s">
        <v>28</v>
      </c>
      <c r="E3659">
        <v>18.739999999999998</v>
      </c>
    </row>
    <row r="3660" spans="1:5" x14ac:dyDescent="0.25">
      <c r="A3660">
        <v>89383</v>
      </c>
      <c r="B3660" t="str">
        <f t="shared" si="57"/>
        <v>89383U</v>
      </c>
      <c r="C3660" t="s">
        <v>12183</v>
      </c>
      <c r="D3660" t="s">
        <v>28</v>
      </c>
      <c r="E3660">
        <v>5.82</v>
      </c>
    </row>
    <row r="3661" spans="1:5" x14ac:dyDescent="0.25">
      <c r="A3661">
        <v>89384</v>
      </c>
      <c r="B3661" t="str">
        <f t="shared" si="57"/>
        <v>89384U</v>
      </c>
      <c r="C3661" t="s">
        <v>12184</v>
      </c>
      <c r="D3661" t="s">
        <v>28</v>
      </c>
      <c r="E3661">
        <v>15.61</v>
      </c>
    </row>
    <row r="3662" spans="1:5" x14ac:dyDescent="0.25">
      <c r="A3662">
        <v>89385</v>
      </c>
      <c r="B3662" t="str">
        <f t="shared" si="57"/>
        <v>89385U</v>
      </c>
      <c r="C3662" t="s">
        <v>12185</v>
      </c>
      <c r="D3662" t="s">
        <v>28</v>
      </c>
      <c r="E3662">
        <v>6.99</v>
      </c>
    </row>
    <row r="3663" spans="1:5" x14ac:dyDescent="0.25">
      <c r="A3663">
        <v>89386</v>
      </c>
      <c r="B3663" t="str">
        <f t="shared" si="57"/>
        <v>89386U</v>
      </c>
      <c r="C3663" t="s">
        <v>12186</v>
      </c>
      <c r="D3663" t="s">
        <v>28</v>
      </c>
      <c r="E3663">
        <v>8.92</v>
      </c>
    </row>
    <row r="3664" spans="1:5" x14ac:dyDescent="0.25">
      <c r="A3664">
        <v>89387</v>
      </c>
      <c r="B3664" t="str">
        <f t="shared" si="57"/>
        <v>89387U</v>
      </c>
      <c r="C3664" t="s">
        <v>12187</v>
      </c>
      <c r="D3664" t="s">
        <v>28</v>
      </c>
      <c r="E3664">
        <v>44.06</v>
      </c>
    </row>
    <row r="3665" spans="1:5" x14ac:dyDescent="0.25">
      <c r="A3665">
        <v>89389</v>
      </c>
      <c r="B3665" t="str">
        <f t="shared" si="57"/>
        <v>89389U</v>
      </c>
      <c r="C3665" t="s">
        <v>12188</v>
      </c>
      <c r="D3665" t="s">
        <v>28</v>
      </c>
      <c r="E3665">
        <v>13.72</v>
      </c>
    </row>
    <row r="3666" spans="1:5" x14ac:dyDescent="0.25">
      <c r="A3666">
        <v>89390</v>
      </c>
      <c r="B3666" t="str">
        <f t="shared" si="57"/>
        <v>89390U</v>
      </c>
      <c r="C3666" t="s">
        <v>12189</v>
      </c>
      <c r="D3666" t="s">
        <v>28</v>
      </c>
      <c r="E3666">
        <v>28.73</v>
      </c>
    </row>
    <row r="3667" spans="1:5" x14ac:dyDescent="0.25">
      <c r="A3667">
        <v>89391</v>
      </c>
      <c r="B3667" t="str">
        <f t="shared" si="57"/>
        <v>89391U</v>
      </c>
      <c r="C3667" t="s">
        <v>12190</v>
      </c>
      <c r="D3667" t="s">
        <v>28</v>
      </c>
      <c r="E3667">
        <v>8.2200000000000006</v>
      </c>
    </row>
    <row r="3668" spans="1:5" x14ac:dyDescent="0.25">
      <c r="A3668">
        <v>89392</v>
      </c>
      <c r="B3668" t="str">
        <f t="shared" si="57"/>
        <v>89392U</v>
      </c>
      <c r="C3668" t="s">
        <v>12191</v>
      </c>
      <c r="D3668" t="s">
        <v>28</v>
      </c>
      <c r="E3668">
        <v>34.78</v>
      </c>
    </row>
    <row r="3669" spans="1:5" x14ac:dyDescent="0.25">
      <c r="A3669">
        <v>89393</v>
      </c>
      <c r="B3669" t="str">
        <f t="shared" si="57"/>
        <v>89393U</v>
      </c>
      <c r="C3669" t="s">
        <v>12192</v>
      </c>
      <c r="D3669" t="s">
        <v>28</v>
      </c>
      <c r="E3669">
        <v>9.31</v>
      </c>
    </row>
    <row r="3670" spans="1:5" x14ac:dyDescent="0.25">
      <c r="A3670">
        <v>89394</v>
      </c>
      <c r="B3670" t="str">
        <f t="shared" si="57"/>
        <v>89394U</v>
      </c>
      <c r="C3670" t="s">
        <v>12193</v>
      </c>
      <c r="D3670" t="s">
        <v>28</v>
      </c>
      <c r="E3670">
        <v>22.55</v>
      </c>
    </row>
    <row r="3671" spans="1:5" x14ac:dyDescent="0.25">
      <c r="A3671">
        <v>89395</v>
      </c>
      <c r="B3671" t="str">
        <f t="shared" si="57"/>
        <v>89395U</v>
      </c>
      <c r="C3671" t="s">
        <v>12194</v>
      </c>
      <c r="D3671" t="s">
        <v>28</v>
      </c>
      <c r="E3671">
        <v>11.22</v>
      </c>
    </row>
    <row r="3672" spans="1:5" x14ac:dyDescent="0.25">
      <c r="A3672">
        <v>89396</v>
      </c>
      <c r="B3672" t="str">
        <f t="shared" si="57"/>
        <v>89396U</v>
      </c>
      <c r="C3672" t="s">
        <v>12195</v>
      </c>
      <c r="D3672" t="s">
        <v>28</v>
      </c>
      <c r="E3672">
        <v>21.74</v>
      </c>
    </row>
    <row r="3673" spans="1:5" x14ac:dyDescent="0.25">
      <c r="A3673">
        <v>89397</v>
      </c>
      <c r="B3673" t="str">
        <f t="shared" si="57"/>
        <v>89397U</v>
      </c>
      <c r="C3673" t="s">
        <v>12196</v>
      </c>
      <c r="D3673" t="s">
        <v>28</v>
      </c>
      <c r="E3673">
        <v>13.64</v>
      </c>
    </row>
    <row r="3674" spans="1:5" x14ac:dyDescent="0.25">
      <c r="A3674">
        <v>89398</v>
      </c>
      <c r="B3674" t="str">
        <f t="shared" si="57"/>
        <v>89398U</v>
      </c>
      <c r="C3674" t="s">
        <v>12197</v>
      </c>
      <c r="D3674" t="s">
        <v>28</v>
      </c>
      <c r="E3674">
        <v>17.71</v>
      </c>
    </row>
    <row r="3675" spans="1:5" x14ac:dyDescent="0.25">
      <c r="A3675">
        <v>89399</v>
      </c>
      <c r="B3675" t="str">
        <f t="shared" si="57"/>
        <v>89399U</v>
      </c>
      <c r="C3675" t="s">
        <v>12198</v>
      </c>
      <c r="D3675" t="s">
        <v>28</v>
      </c>
      <c r="E3675">
        <v>35.65</v>
      </c>
    </row>
    <row r="3676" spans="1:5" x14ac:dyDescent="0.25">
      <c r="A3676">
        <v>89400</v>
      </c>
      <c r="B3676" t="str">
        <f t="shared" si="57"/>
        <v>89400U</v>
      </c>
      <c r="C3676" t="s">
        <v>12199</v>
      </c>
      <c r="D3676" t="s">
        <v>28</v>
      </c>
      <c r="E3676">
        <v>19.86</v>
      </c>
    </row>
    <row r="3677" spans="1:5" x14ac:dyDescent="0.25">
      <c r="A3677">
        <v>89404</v>
      </c>
      <c r="B3677" t="str">
        <f t="shared" si="57"/>
        <v>89404U</v>
      </c>
      <c r="C3677" t="s">
        <v>12200</v>
      </c>
      <c r="D3677" t="s">
        <v>28</v>
      </c>
      <c r="E3677">
        <v>6.06</v>
      </c>
    </row>
    <row r="3678" spans="1:5" x14ac:dyDescent="0.25">
      <c r="A3678">
        <v>89405</v>
      </c>
      <c r="B3678" t="str">
        <f t="shared" si="57"/>
        <v>89405U</v>
      </c>
      <c r="C3678" t="s">
        <v>12201</v>
      </c>
      <c r="D3678" t="s">
        <v>28</v>
      </c>
      <c r="E3678">
        <v>6.62</v>
      </c>
    </row>
    <row r="3679" spans="1:5" x14ac:dyDescent="0.25">
      <c r="A3679">
        <v>89406</v>
      </c>
      <c r="B3679" t="str">
        <f t="shared" si="57"/>
        <v>89406U</v>
      </c>
      <c r="C3679" t="s">
        <v>12202</v>
      </c>
      <c r="D3679" t="s">
        <v>28</v>
      </c>
      <c r="E3679">
        <v>8.9499999999999993</v>
      </c>
    </row>
    <row r="3680" spans="1:5" x14ac:dyDescent="0.25">
      <c r="A3680">
        <v>89407</v>
      </c>
      <c r="B3680" t="str">
        <f t="shared" si="57"/>
        <v>89407U</v>
      </c>
      <c r="C3680" t="s">
        <v>12203</v>
      </c>
      <c r="D3680" t="s">
        <v>28</v>
      </c>
      <c r="E3680">
        <v>8.0399999999999991</v>
      </c>
    </row>
    <row r="3681" spans="1:5" x14ac:dyDescent="0.25">
      <c r="A3681">
        <v>89408</v>
      </c>
      <c r="B3681" t="str">
        <f t="shared" si="57"/>
        <v>89408U</v>
      </c>
      <c r="C3681" t="s">
        <v>12204</v>
      </c>
      <c r="D3681" t="s">
        <v>28</v>
      </c>
      <c r="E3681">
        <v>7.35</v>
      </c>
    </row>
    <row r="3682" spans="1:5" x14ac:dyDescent="0.25">
      <c r="A3682">
        <v>89409</v>
      </c>
      <c r="B3682" t="str">
        <f t="shared" si="57"/>
        <v>89409U</v>
      </c>
      <c r="C3682" t="s">
        <v>12205</v>
      </c>
      <c r="D3682" t="s">
        <v>28</v>
      </c>
      <c r="E3682">
        <v>8.5500000000000007</v>
      </c>
    </row>
    <row r="3683" spans="1:5" x14ac:dyDescent="0.25">
      <c r="A3683">
        <v>89410</v>
      </c>
      <c r="B3683" t="str">
        <f t="shared" si="57"/>
        <v>89410U</v>
      </c>
      <c r="C3683" t="s">
        <v>12206</v>
      </c>
      <c r="D3683" t="s">
        <v>28</v>
      </c>
      <c r="E3683">
        <v>11.01</v>
      </c>
    </row>
    <row r="3684" spans="1:5" x14ac:dyDescent="0.25">
      <c r="A3684">
        <v>89411</v>
      </c>
      <c r="B3684" t="str">
        <f t="shared" si="57"/>
        <v>89411U</v>
      </c>
      <c r="C3684" t="s">
        <v>12207</v>
      </c>
      <c r="D3684" t="s">
        <v>28</v>
      </c>
      <c r="E3684">
        <v>9.91</v>
      </c>
    </row>
    <row r="3685" spans="1:5" x14ac:dyDescent="0.25">
      <c r="A3685">
        <v>89412</v>
      </c>
      <c r="B3685" t="str">
        <f t="shared" si="57"/>
        <v>89412U</v>
      </c>
      <c r="C3685" t="s">
        <v>12208</v>
      </c>
      <c r="D3685" t="s">
        <v>28</v>
      </c>
      <c r="E3685">
        <v>10.93</v>
      </c>
    </row>
    <row r="3686" spans="1:5" x14ac:dyDescent="0.25">
      <c r="A3686">
        <v>89413</v>
      </c>
      <c r="B3686" t="str">
        <f t="shared" si="57"/>
        <v>89413U</v>
      </c>
      <c r="C3686" t="s">
        <v>12209</v>
      </c>
      <c r="D3686" t="s">
        <v>28</v>
      </c>
      <c r="E3686">
        <v>10.95</v>
      </c>
    </row>
    <row r="3687" spans="1:5" x14ac:dyDescent="0.25">
      <c r="A3687">
        <v>89414</v>
      </c>
      <c r="B3687" t="str">
        <f t="shared" si="57"/>
        <v>89414U</v>
      </c>
      <c r="C3687" t="s">
        <v>12210</v>
      </c>
      <c r="D3687" t="s">
        <v>28</v>
      </c>
      <c r="E3687">
        <v>14.3</v>
      </c>
    </row>
    <row r="3688" spans="1:5" x14ac:dyDescent="0.25">
      <c r="A3688">
        <v>89415</v>
      </c>
      <c r="B3688" t="str">
        <f t="shared" si="57"/>
        <v>89415U</v>
      </c>
      <c r="C3688" t="s">
        <v>12211</v>
      </c>
      <c r="D3688" t="s">
        <v>28</v>
      </c>
      <c r="E3688">
        <v>18.45</v>
      </c>
    </row>
    <row r="3689" spans="1:5" x14ac:dyDescent="0.25">
      <c r="A3689">
        <v>89416</v>
      </c>
      <c r="B3689" t="str">
        <f t="shared" si="57"/>
        <v>89416U</v>
      </c>
      <c r="C3689" t="s">
        <v>12212</v>
      </c>
      <c r="D3689" t="s">
        <v>28</v>
      </c>
      <c r="E3689">
        <v>13.6</v>
      </c>
    </row>
    <row r="3690" spans="1:5" x14ac:dyDescent="0.25">
      <c r="A3690">
        <v>89417</v>
      </c>
      <c r="B3690" t="str">
        <f t="shared" si="57"/>
        <v>89417U</v>
      </c>
      <c r="C3690" t="s">
        <v>12213</v>
      </c>
      <c r="D3690" t="s">
        <v>28</v>
      </c>
      <c r="E3690">
        <v>4.68</v>
      </c>
    </row>
    <row r="3691" spans="1:5" x14ac:dyDescent="0.25">
      <c r="A3691">
        <v>89418</v>
      </c>
      <c r="B3691" t="str">
        <f t="shared" si="57"/>
        <v>89418U</v>
      </c>
      <c r="C3691" t="s">
        <v>12214</v>
      </c>
      <c r="D3691" t="s">
        <v>28</v>
      </c>
      <c r="E3691">
        <v>15.73</v>
      </c>
    </row>
    <row r="3692" spans="1:5" x14ac:dyDescent="0.25">
      <c r="A3692">
        <v>89419</v>
      </c>
      <c r="B3692" t="str">
        <f t="shared" si="57"/>
        <v>89419U</v>
      </c>
      <c r="C3692" t="s">
        <v>12215</v>
      </c>
      <c r="D3692" t="s">
        <v>28</v>
      </c>
      <c r="E3692">
        <v>6.05</v>
      </c>
    </row>
    <row r="3693" spans="1:5" x14ac:dyDescent="0.25">
      <c r="A3693">
        <v>89421</v>
      </c>
      <c r="B3693" t="str">
        <f t="shared" si="57"/>
        <v>89421U</v>
      </c>
      <c r="C3693" t="s">
        <v>12216</v>
      </c>
      <c r="D3693" t="s">
        <v>28</v>
      </c>
      <c r="E3693">
        <v>15.29</v>
      </c>
    </row>
    <row r="3694" spans="1:5" x14ac:dyDescent="0.25">
      <c r="A3694">
        <v>89423</v>
      </c>
      <c r="B3694" t="str">
        <f t="shared" si="57"/>
        <v>89423U</v>
      </c>
      <c r="C3694" t="s">
        <v>12217</v>
      </c>
      <c r="D3694" t="s">
        <v>28</v>
      </c>
      <c r="E3694">
        <v>10.130000000000001</v>
      </c>
    </row>
    <row r="3695" spans="1:5" x14ac:dyDescent="0.25">
      <c r="A3695">
        <v>89424</v>
      </c>
      <c r="B3695" t="str">
        <f t="shared" si="57"/>
        <v>89424U</v>
      </c>
      <c r="C3695" t="s">
        <v>12218</v>
      </c>
      <c r="D3695" t="s">
        <v>28</v>
      </c>
      <c r="E3695">
        <v>5.65</v>
      </c>
    </row>
    <row r="3696" spans="1:5" x14ac:dyDescent="0.25">
      <c r="A3696">
        <v>89425</v>
      </c>
      <c r="B3696" t="str">
        <f t="shared" si="57"/>
        <v>89425U</v>
      </c>
      <c r="C3696" t="s">
        <v>12219</v>
      </c>
      <c r="D3696" t="s">
        <v>28</v>
      </c>
      <c r="E3696">
        <v>20.37</v>
      </c>
    </row>
    <row r="3697" spans="1:5" x14ac:dyDescent="0.25">
      <c r="A3697">
        <v>89426</v>
      </c>
      <c r="B3697" t="str">
        <f t="shared" si="57"/>
        <v>89426U</v>
      </c>
      <c r="C3697" t="s">
        <v>12220</v>
      </c>
      <c r="D3697" t="s">
        <v>28</v>
      </c>
      <c r="E3697">
        <v>10.65</v>
      </c>
    </row>
    <row r="3698" spans="1:5" x14ac:dyDescent="0.25">
      <c r="A3698">
        <v>89427</v>
      </c>
      <c r="B3698" t="str">
        <f t="shared" si="57"/>
        <v>89427U</v>
      </c>
      <c r="C3698" t="s">
        <v>12221</v>
      </c>
      <c r="D3698" t="s">
        <v>28</v>
      </c>
      <c r="E3698">
        <v>14.58</v>
      </c>
    </row>
    <row r="3699" spans="1:5" x14ac:dyDescent="0.25">
      <c r="A3699">
        <v>89428</v>
      </c>
      <c r="B3699" t="str">
        <f t="shared" si="57"/>
        <v>89428U</v>
      </c>
      <c r="C3699" t="s">
        <v>12222</v>
      </c>
      <c r="D3699" t="s">
        <v>28</v>
      </c>
      <c r="E3699">
        <v>18.329999999999998</v>
      </c>
    </row>
    <row r="3700" spans="1:5" x14ac:dyDescent="0.25">
      <c r="A3700">
        <v>89429</v>
      </c>
      <c r="B3700" t="str">
        <f t="shared" si="57"/>
        <v>89429U</v>
      </c>
      <c r="C3700" t="s">
        <v>12223</v>
      </c>
      <c r="D3700" t="s">
        <v>28</v>
      </c>
      <c r="E3700">
        <v>5.41</v>
      </c>
    </row>
    <row r="3701" spans="1:5" x14ac:dyDescent="0.25">
      <c r="A3701">
        <v>89430</v>
      </c>
      <c r="B3701" t="str">
        <f t="shared" si="57"/>
        <v>89430U</v>
      </c>
      <c r="C3701" t="s">
        <v>12224</v>
      </c>
      <c r="D3701" t="s">
        <v>28</v>
      </c>
      <c r="E3701">
        <v>15.2</v>
      </c>
    </row>
    <row r="3702" spans="1:5" x14ac:dyDescent="0.25">
      <c r="A3702">
        <v>89431</v>
      </c>
      <c r="B3702" t="str">
        <f t="shared" si="57"/>
        <v>89431U</v>
      </c>
      <c r="C3702" t="s">
        <v>12225</v>
      </c>
      <c r="D3702" t="s">
        <v>28</v>
      </c>
      <c r="E3702">
        <v>8.41</v>
      </c>
    </row>
    <row r="3703" spans="1:5" x14ac:dyDescent="0.25">
      <c r="A3703">
        <v>89432</v>
      </c>
      <c r="B3703" t="str">
        <f t="shared" si="57"/>
        <v>89432U</v>
      </c>
      <c r="C3703" t="s">
        <v>12226</v>
      </c>
      <c r="D3703" t="s">
        <v>28</v>
      </c>
      <c r="E3703">
        <v>43.55</v>
      </c>
    </row>
    <row r="3704" spans="1:5" x14ac:dyDescent="0.25">
      <c r="A3704">
        <v>89433</v>
      </c>
      <c r="B3704" t="str">
        <f t="shared" si="57"/>
        <v>89433U</v>
      </c>
      <c r="C3704" t="s">
        <v>12227</v>
      </c>
      <c r="D3704" t="s">
        <v>28</v>
      </c>
      <c r="E3704">
        <v>12.91</v>
      </c>
    </row>
    <row r="3705" spans="1:5" x14ac:dyDescent="0.25">
      <c r="A3705">
        <v>89434</v>
      </c>
      <c r="B3705" t="str">
        <f t="shared" si="57"/>
        <v>89434U</v>
      </c>
      <c r="C3705" t="s">
        <v>12228</v>
      </c>
      <c r="D3705" t="s">
        <v>28</v>
      </c>
      <c r="E3705">
        <v>13.24</v>
      </c>
    </row>
    <row r="3706" spans="1:5" x14ac:dyDescent="0.25">
      <c r="A3706">
        <v>89435</v>
      </c>
      <c r="B3706" t="str">
        <f t="shared" si="57"/>
        <v>89435U</v>
      </c>
      <c r="C3706" t="s">
        <v>12229</v>
      </c>
      <c r="D3706" t="s">
        <v>28</v>
      </c>
      <c r="E3706">
        <v>28.22</v>
      </c>
    </row>
    <row r="3707" spans="1:5" x14ac:dyDescent="0.25">
      <c r="A3707">
        <v>89436</v>
      </c>
      <c r="B3707" t="str">
        <f t="shared" si="57"/>
        <v>89436U</v>
      </c>
      <c r="C3707" t="s">
        <v>12230</v>
      </c>
      <c r="D3707" t="s">
        <v>28</v>
      </c>
      <c r="E3707">
        <v>7.74</v>
      </c>
    </row>
    <row r="3708" spans="1:5" x14ac:dyDescent="0.25">
      <c r="A3708">
        <v>89437</v>
      </c>
      <c r="B3708" t="str">
        <f t="shared" si="57"/>
        <v>89437U</v>
      </c>
      <c r="C3708" t="s">
        <v>12231</v>
      </c>
      <c r="D3708" t="s">
        <v>28</v>
      </c>
      <c r="E3708">
        <v>34.270000000000003</v>
      </c>
    </row>
    <row r="3709" spans="1:5" x14ac:dyDescent="0.25">
      <c r="A3709">
        <v>89438</v>
      </c>
      <c r="B3709" t="str">
        <f t="shared" si="57"/>
        <v>89438U</v>
      </c>
      <c r="C3709" t="s">
        <v>12232</v>
      </c>
      <c r="D3709" t="s">
        <v>28</v>
      </c>
      <c r="E3709">
        <v>8.57</v>
      </c>
    </row>
    <row r="3710" spans="1:5" x14ac:dyDescent="0.25">
      <c r="A3710">
        <v>89439</v>
      </c>
      <c r="B3710" t="str">
        <f t="shared" si="57"/>
        <v>89439U</v>
      </c>
      <c r="C3710" t="s">
        <v>12233</v>
      </c>
      <c r="D3710" t="s">
        <v>28</v>
      </c>
      <c r="E3710">
        <v>11.73</v>
      </c>
    </row>
    <row r="3711" spans="1:5" x14ac:dyDescent="0.25">
      <c r="A3711">
        <v>89440</v>
      </c>
      <c r="B3711" t="str">
        <f t="shared" si="57"/>
        <v>89440U</v>
      </c>
      <c r="C3711" t="s">
        <v>12234</v>
      </c>
      <c r="D3711" t="s">
        <v>28</v>
      </c>
      <c r="E3711">
        <v>10.37</v>
      </c>
    </row>
    <row r="3712" spans="1:5" x14ac:dyDescent="0.25">
      <c r="A3712">
        <v>89442</v>
      </c>
      <c r="B3712" t="str">
        <f t="shared" si="57"/>
        <v>89442U</v>
      </c>
      <c r="C3712" t="s">
        <v>12235</v>
      </c>
      <c r="D3712" t="s">
        <v>28</v>
      </c>
      <c r="E3712">
        <v>12.84</v>
      </c>
    </row>
    <row r="3713" spans="1:5" x14ac:dyDescent="0.25">
      <c r="A3713">
        <v>89443</v>
      </c>
      <c r="B3713" t="str">
        <f t="shared" si="57"/>
        <v>89443U</v>
      </c>
      <c r="C3713" t="s">
        <v>12236</v>
      </c>
      <c r="D3713" t="s">
        <v>28</v>
      </c>
      <c r="E3713">
        <v>16.690000000000001</v>
      </c>
    </row>
    <row r="3714" spans="1:5" x14ac:dyDescent="0.25">
      <c r="A3714">
        <v>89444</v>
      </c>
      <c r="B3714" t="str">
        <f t="shared" si="57"/>
        <v>89444U</v>
      </c>
      <c r="C3714" t="s">
        <v>12237</v>
      </c>
      <c r="D3714" t="s">
        <v>28</v>
      </c>
      <c r="E3714">
        <v>35.15</v>
      </c>
    </row>
    <row r="3715" spans="1:5" x14ac:dyDescent="0.25">
      <c r="A3715">
        <v>89445</v>
      </c>
      <c r="B3715" t="str">
        <f t="shared" si="57"/>
        <v>89445U</v>
      </c>
      <c r="C3715" t="s">
        <v>12238</v>
      </c>
      <c r="D3715" t="s">
        <v>28</v>
      </c>
      <c r="E3715">
        <v>18.920000000000002</v>
      </c>
    </row>
    <row r="3716" spans="1:5" x14ac:dyDescent="0.25">
      <c r="A3716">
        <v>89481</v>
      </c>
      <c r="B3716" t="str">
        <f t="shared" si="57"/>
        <v>89481U</v>
      </c>
      <c r="C3716" t="s">
        <v>12239</v>
      </c>
      <c r="D3716" t="s">
        <v>28</v>
      </c>
      <c r="E3716">
        <v>4.72</v>
      </c>
    </row>
    <row r="3717" spans="1:5" x14ac:dyDescent="0.25">
      <c r="A3717">
        <v>89485</v>
      </c>
      <c r="B3717" t="str">
        <f t="shared" si="57"/>
        <v>89485U</v>
      </c>
      <c r="C3717" t="s">
        <v>12240</v>
      </c>
      <c r="D3717" t="s">
        <v>28</v>
      </c>
      <c r="E3717">
        <v>5.92</v>
      </c>
    </row>
    <row r="3718" spans="1:5" x14ac:dyDescent="0.25">
      <c r="A3718">
        <v>89489</v>
      </c>
      <c r="B3718" t="str">
        <f t="shared" si="57"/>
        <v>89489U</v>
      </c>
      <c r="C3718" t="s">
        <v>12241</v>
      </c>
      <c r="D3718" t="s">
        <v>28</v>
      </c>
      <c r="E3718">
        <v>8.3800000000000008</v>
      </c>
    </row>
    <row r="3719" spans="1:5" x14ac:dyDescent="0.25">
      <c r="A3719">
        <v>89490</v>
      </c>
      <c r="B3719" t="str">
        <f t="shared" si="57"/>
        <v>89490U</v>
      </c>
      <c r="C3719" t="s">
        <v>12242</v>
      </c>
      <c r="D3719" t="s">
        <v>28</v>
      </c>
      <c r="E3719">
        <v>7.28</v>
      </c>
    </row>
    <row r="3720" spans="1:5" x14ac:dyDescent="0.25">
      <c r="A3720">
        <v>89492</v>
      </c>
      <c r="B3720" t="str">
        <f t="shared" ref="B3720:B3783" si="58">A3720&amp;"U"</f>
        <v>89492U</v>
      </c>
      <c r="C3720" t="s">
        <v>12243</v>
      </c>
      <c r="D3720" t="s">
        <v>28</v>
      </c>
      <c r="E3720">
        <v>7.88</v>
      </c>
    </row>
    <row r="3721" spans="1:5" x14ac:dyDescent="0.25">
      <c r="A3721">
        <v>89493</v>
      </c>
      <c r="B3721" t="str">
        <f t="shared" si="58"/>
        <v>89493U</v>
      </c>
      <c r="C3721" t="s">
        <v>12244</v>
      </c>
      <c r="D3721" t="s">
        <v>28</v>
      </c>
      <c r="E3721">
        <v>11.23</v>
      </c>
    </row>
    <row r="3722" spans="1:5" x14ac:dyDescent="0.25">
      <c r="A3722">
        <v>89494</v>
      </c>
      <c r="B3722" t="str">
        <f t="shared" si="58"/>
        <v>89494U</v>
      </c>
      <c r="C3722" t="s">
        <v>12245</v>
      </c>
      <c r="D3722" t="s">
        <v>28</v>
      </c>
      <c r="E3722">
        <v>15.38</v>
      </c>
    </row>
    <row r="3723" spans="1:5" x14ac:dyDescent="0.25">
      <c r="A3723">
        <v>89496</v>
      </c>
      <c r="B3723" t="str">
        <f t="shared" si="58"/>
        <v>89496U</v>
      </c>
      <c r="C3723" t="s">
        <v>12246</v>
      </c>
      <c r="D3723" t="s">
        <v>28</v>
      </c>
      <c r="E3723">
        <v>10.53</v>
      </c>
    </row>
    <row r="3724" spans="1:5" x14ac:dyDescent="0.25">
      <c r="A3724">
        <v>89497</v>
      </c>
      <c r="B3724" t="str">
        <f t="shared" si="58"/>
        <v>89497U</v>
      </c>
      <c r="C3724" t="s">
        <v>12247</v>
      </c>
      <c r="D3724" t="s">
        <v>28</v>
      </c>
      <c r="E3724">
        <v>13.6</v>
      </c>
    </row>
    <row r="3725" spans="1:5" x14ac:dyDescent="0.25">
      <c r="A3725">
        <v>89498</v>
      </c>
      <c r="B3725" t="str">
        <f t="shared" si="58"/>
        <v>89498U</v>
      </c>
      <c r="C3725" t="s">
        <v>12248</v>
      </c>
      <c r="D3725" t="s">
        <v>28</v>
      </c>
      <c r="E3725">
        <v>15.13</v>
      </c>
    </row>
    <row r="3726" spans="1:5" x14ac:dyDescent="0.25">
      <c r="A3726">
        <v>89499</v>
      </c>
      <c r="B3726" t="str">
        <f t="shared" si="58"/>
        <v>89499U</v>
      </c>
      <c r="C3726" t="s">
        <v>12249</v>
      </c>
      <c r="D3726" t="s">
        <v>28</v>
      </c>
      <c r="E3726">
        <v>24.88</v>
      </c>
    </row>
    <row r="3727" spans="1:5" x14ac:dyDescent="0.25">
      <c r="A3727">
        <v>89500</v>
      </c>
      <c r="B3727" t="str">
        <f t="shared" si="58"/>
        <v>89500U</v>
      </c>
      <c r="C3727" t="s">
        <v>12250</v>
      </c>
      <c r="D3727" t="s">
        <v>28</v>
      </c>
      <c r="E3727">
        <v>15.43</v>
      </c>
    </row>
    <row r="3728" spans="1:5" x14ac:dyDescent="0.25">
      <c r="A3728">
        <v>89501</v>
      </c>
      <c r="B3728" t="str">
        <f t="shared" si="58"/>
        <v>89501U</v>
      </c>
      <c r="C3728" t="s">
        <v>12251</v>
      </c>
      <c r="D3728" t="s">
        <v>28</v>
      </c>
      <c r="E3728">
        <v>15.81</v>
      </c>
    </row>
    <row r="3729" spans="1:5" x14ac:dyDescent="0.25">
      <c r="A3729">
        <v>89502</v>
      </c>
      <c r="B3729" t="str">
        <f t="shared" si="58"/>
        <v>89502U</v>
      </c>
      <c r="C3729" t="s">
        <v>12252</v>
      </c>
      <c r="D3729" t="s">
        <v>28</v>
      </c>
      <c r="E3729">
        <v>18.57</v>
      </c>
    </row>
    <row r="3730" spans="1:5" x14ac:dyDescent="0.25">
      <c r="A3730">
        <v>89503</v>
      </c>
      <c r="B3730" t="str">
        <f t="shared" si="58"/>
        <v>89503U</v>
      </c>
      <c r="C3730" t="s">
        <v>12253</v>
      </c>
      <c r="D3730" t="s">
        <v>28</v>
      </c>
      <c r="E3730">
        <v>30.66</v>
      </c>
    </row>
    <row r="3731" spans="1:5" x14ac:dyDescent="0.25">
      <c r="A3731">
        <v>89504</v>
      </c>
      <c r="B3731" t="str">
        <f t="shared" si="58"/>
        <v>89504U</v>
      </c>
      <c r="C3731" t="s">
        <v>12254</v>
      </c>
      <c r="D3731" t="s">
        <v>28</v>
      </c>
      <c r="E3731">
        <v>26.28</v>
      </c>
    </row>
    <row r="3732" spans="1:5" x14ac:dyDescent="0.25">
      <c r="A3732">
        <v>89505</v>
      </c>
      <c r="B3732" t="str">
        <f t="shared" si="58"/>
        <v>89505U</v>
      </c>
      <c r="C3732" t="s">
        <v>12255</v>
      </c>
      <c r="D3732" t="s">
        <v>28</v>
      </c>
      <c r="E3732">
        <v>46.7</v>
      </c>
    </row>
    <row r="3733" spans="1:5" x14ac:dyDescent="0.25">
      <c r="A3733">
        <v>89506</v>
      </c>
      <c r="B3733" t="str">
        <f t="shared" si="58"/>
        <v>89506U</v>
      </c>
      <c r="C3733" t="s">
        <v>12256</v>
      </c>
      <c r="D3733" t="s">
        <v>28</v>
      </c>
      <c r="E3733">
        <v>53.3</v>
      </c>
    </row>
    <row r="3734" spans="1:5" x14ac:dyDescent="0.25">
      <c r="A3734">
        <v>89507</v>
      </c>
      <c r="B3734" t="str">
        <f t="shared" si="58"/>
        <v>89507U</v>
      </c>
      <c r="C3734" t="s">
        <v>12257</v>
      </c>
      <c r="D3734" t="s">
        <v>28</v>
      </c>
      <c r="E3734">
        <v>67.06</v>
      </c>
    </row>
    <row r="3735" spans="1:5" x14ac:dyDescent="0.25">
      <c r="A3735">
        <v>89510</v>
      </c>
      <c r="B3735" t="str">
        <f t="shared" si="58"/>
        <v>89510U</v>
      </c>
      <c r="C3735" t="s">
        <v>12258</v>
      </c>
      <c r="D3735" t="s">
        <v>28</v>
      </c>
      <c r="E3735">
        <v>41.82</v>
      </c>
    </row>
    <row r="3736" spans="1:5" x14ac:dyDescent="0.25">
      <c r="A3736">
        <v>89513</v>
      </c>
      <c r="B3736" t="str">
        <f t="shared" si="58"/>
        <v>89513U</v>
      </c>
      <c r="C3736" t="s">
        <v>12259</v>
      </c>
      <c r="D3736" t="s">
        <v>28</v>
      </c>
      <c r="E3736">
        <v>154.13999999999999</v>
      </c>
    </row>
    <row r="3737" spans="1:5" x14ac:dyDescent="0.25">
      <c r="A3737">
        <v>89514</v>
      </c>
      <c r="B3737" t="str">
        <f t="shared" si="58"/>
        <v>89514U</v>
      </c>
      <c r="C3737" t="s">
        <v>12260</v>
      </c>
      <c r="D3737" t="s">
        <v>28</v>
      </c>
      <c r="E3737">
        <v>10.62</v>
      </c>
    </row>
    <row r="3738" spans="1:5" x14ac:dyDescent="0.25">
      <c r="A3738">
        <v>89515</v>
      </c>
      <c r="B3738" t="str">
        <f t="shared" si="58"/>
        <v>89515U</v>
      </c>
      <c r="C3738" t="s">
        <v>12261</v>
      </c>
      <c r="D3738" t="s">
        <v>28</v>
      </c>
      <c r="E3738">
        <v>113.92</v>
      </c>
    </row>
    <row r="3739" spans="1:5" x14ac:dyDescent="0.25">
      <c r="A3739">
        <v>89516</v>
      </c>
      <c r="B3739" t="str">
        <f t="shared" si="58"/>
        <v>89516U</v>
      </c>
      <c r="C3739" t="s">
        <v>12262</v>
      </c>
      <c r="D3739" t="s">
        <v>28</v>
      </c>
      <c r="E3739">
        <v>8.9700000000000006</v>
      </c>
    </row>
    <row r="3740" spans="1:5" x14ac:dyDescent="0.25">
      <c r="A3740">
        <v>89517</v>
      </c>
      <c r="B3740" t="str">
        <f t="shared" si="58"/>
        <v>89517U</v>
      </c>
      <c r="C3740" t="s">
        <v>12263</v>
      </c>
      <c r="D3740" t="s">
        <v>28</v>
      </c>
      <c r="E3740">
        <v>94.36</v>
      </c>
    </row>
    <row r="3741" spans="1:5" x14ac:dyDescent="0.25">
      <c r="A3741">
        <v>89518</v>
      </c>
      <c r="B3741" t="str">
        <f t="shared" si="58"/>
        <v>89518U</v>
      </c>
      <c r="C3741" t="s">
        <v>12264</v>
      </c>
      <c r="D3741" t="s">
        <v>28</v>
      </c>
      <c r="E3741">
        <v>20.399999999999999</v>
      </c>
    </row>
    <row r="3742" spans="1:5" x14ac:dyDescent="0.25">
      <c r="A3742">
        <v>89519</v>
      </c>
      <c r="B3742" t="str">
        <f t="shared" si="58"/>
        <v>89519U</v>
      </c>
      <c r="C3742" t="s">
        <v>12265</v>
      </c>
      <c r="D3742" t="s">
        <v>28</v>
      </c>
      <c r="E3742">
        <v>60.6</v>
      </c>
    </row>
    <row r="3743" spans="1:5" x14ac:dyDescent="0.25">
      <c r="A3743">
        <v>89520</v>
      </c>
      <c r="B3743" t="str">
        <f t="shared" si="58"/>
        <v>89520U</v>
      </c>
      <c r="C3743" t="s">
        <v>12266</v>
      </c>
      <c r="D3743" t="s">
        <v>28</v>
      </c>
      <c r="E3743">
        <v>18.239999999999998</v>
      </c>
    </row>
    <row r="3744" spans="1:5" x14ac:dyDescent="0.25">
      <c r="A3744">
        <v>89521</v>
      </c>
      <c r="B3744" t="str">
        <f t="shared" si="58"/>
        <v>89521U</v>
      </c>
      <c r="C3744" t="s">
        <v>12267</v>
      </c>
      <c r="D3744" t="s">
        <v>28</v>
      </c>
      <c r="E3744">
        <v>182.3</v>
      </c>
    </row>
    <row r="3745" spans="1:5" x14ac:dyDescent="0.25">
      <c r="A3745">
        <v>89522</v>
      </c>
      <c r="B3745" t="str">
        <f t="shared" si="58"/>
        <v>89522U</v>
      </c>
      <c r="C3745" t="s">
        <v>12268</v>
      </c>
      <c r="D3745" t="s">
        <v>28</v>
      </c>
      <c r="E3745">
        <v>37.35</v>
      </c>
    </row>
    <row r="3746" spans="1:5" x14ac:dyDescent="0.25">
      <c r="A3746">
        <v>89523</v>
      </c>
      <c r="B3746" t="str">
        <f t="shared" si="58"/>
        <v>89523U</v>
      </c>
      <c r="C3746" t="s">
        <v>12269</v>
      </c>
      <c r="D3746" t="s">
        <v>28</v>
      </c>
      <c r="E3746">
        <v>134.94</v>
      </c>
    </row>
    <row r="3747" spans="1:5" x14ac:dyDescent="0.25">
      <c r="A3747">
        <v>89524</v>
      </c>
      <c r="B3747" t="str">
        <f t="shared" si="58"/>
        <v>89524U</v>
      </c>
      <c r="C3747" t="s">
        <v>12270</v>
      </c>
      <c r="D3747" t="s">
        <v>28</v>
      </c>
      <c r="E3747">
        <v>33.200000000000003</v>
      </c>
    </row>
    <row r="3748" spans="1:5" x14ac:dyDescent="0.25">
      <c r="A3748">
        <v>89525</v>
      </c>
      <c r="B3748" t="str">
        <f t="shared" si="58"/>
        <v>89525U</v>
      </c>
      <c r="C3748" t="s">
        <v>12271</v>
      </c>
      <c r="D3748" t="s">
        <v>28</v>
      </c>
      <c r="E3748">
        <v>132.54</v>
      </c>
    </row>
    <row r="3749" spans="1:5" x14ac:dyDescent="0.25">
      <c r="A3749">
        <v>89526</v>
      </c>
      <c r="B3749" t="str">
        <f t="shared" si="58"/>
        <v>89526U</v>
      </c>
      <c r="C3749" t="s">
        <v>12272</v>
      </c>
      <c r="D3749" t="s">
        <v>28</v>
      </c>
      <c r="E3749">
        <v>48.33</v>
      </c>
    </row>
    <row r="3750" spans="1:5" x14ac:dyDescent="0.25">
      <c r="A3750">
        <v>89527</v>
      </c>
      <c r="B3750" t="str">
        <f t="shared" si="58"/>
        <v>89527U</v>
      </c>
      <c r="C3750" t="s">
        <v>12273</v>
      </c>
      <c r="D3750" t="s">
        <v>28</v>
      </c>
      <c r="E3750">
        <v>99.32</v>
      </c>
    </row>
    <row r="3751" spans="1:5" x14ac:dyDescent="0.25">
      <c r="A3751">
        <v>89528</v>
      </c>
      <c r="B3751" t="str">
        <f t="shared" si="58"/>
        <v>89528U</v>
      </c>
      <c r="C3751" t="s">
        <v>12274</v>
      </c>
      <c r="D3751" t="s">
        <v>28</v>
      </c>
      <c r="E3751">
        <v>3.88</v>
      </c>
    </row>
    <row r="3752" spans="1:5" x14ac:dyDescent="0.25">
      <c r="A3752">
        <v>89529</v>
      </c>
      <c r="B3752" t="str">
        <f t="shared" si="58"/>
        <v>89529U</v>
      </c>
      <c r="C3752" t="s">
        <v>12275</v>
      </c>
      <c r="D3752" t="s">
        <v>28</v>
      </c>
      <c r="E3752">
        <v>63.79</v>
      </c>
    </row>
    <row r="3753" spans="1:5" x14ac:dyDescent="0.25">
      <c r="A3753">
        <v>89530</v>
      </c>
      <c r="B3753" t="str">
        <f t="shared" si="58"/>
        <v>89530U</v>
      </c>
      <c r="C3753" t="s">
        <v>12276</v>
      </c>
      <c r="D3753" t="s">
        <v>28</v>
      </c>
      <c r="E3753">
        <v>18.600000000000001</v>
      </c>
    </row>
    <row r="3754" spans="1:5" x14ac:dyDescent="0.25">
      <c r="A3754">
        <v>89531</v>
      </c>
      <c r="B3754" t="str">
        <f t="shared" si="58"/>
        <v>89531U</v>
      </c>
      <c r="C3754" t="s">
        <v>12277</v>
      </c>
      <c r="D3754" t="s">
        <v>28</v>
      </c>
      <c r="E3754">
        <v>45.69</v>
      </c>
    </row>
    <row r="3755" spans="1:5" x14ac:dyDescent="0.25">
      <c r="A3755">
        <v>89532</v>
      </c>
      <c r="B3755" t="str">
        <f t="shared" si="58"/>
        <v>89532U</v>
      </c>
      <c r="C3755" t="s">
        <v>12278</v>
      </c>
      <c r="D3755" t="s">
        <v>28</v>
      </c>
      <c r="E3755">
        <v>8.75</v>
      </c>
    </row>
    <row r="3756" spans="1:5" x14ac:dyDescent="0.25">
      <c r="A3756">
        <v>89535</v>
      </c>
      <c r="B3756" t="str">
        <f t="shared" si="58"/>
        <v>89535U</v>
      </c>
      <c r="C3756" t="s">
        <v>12279</v>
      </c>
      <c r="D3756" t="s">
        <v>28</v>
      </c>
      <c r="E3756">
        <v>71.63</v>
      </c>
    </row>
    <row r="3757" spans="1:5" x14ac:dyDescent="0.25">
      <c r="A3757">
        <v>89536</v>
      </c>
      <c r="B3757" t="str">
        <f t="shared" si="58"/>
        <v>89536U</v>
      </c>
      <c r="C3757" t="s">
        <v>12280</v>
      </c>
      <c r="D3757" t="s">
        <v>28</v>
      </c>
      <c r="E3757">
        <v>16.559999999999999</v>
      </c>
    </row>
    <row r="3758" spans="1:5" x14ac:dyDescent="0.25">
      <c r="A3758">
        <v>89539</v>
      </c>
      <c r="B3758" t="str">
        <f t="shared" si="58"/>
        <v>89539U</v>
      </c>
      <c r="C3758" t="s">
        <v>12281</v>
      </c>
      <c r="D3758" t="s">
        <v>28</v>
      </c>
      <c r="E3758">
        <v>48.5</v>
      </c>
    </row>
    <row r="3759" spans="1:5" x14ac:dyDescent="0.25">
      <c r="A3759">
        <v>89540</v>
      </c>
      <c r="B3759" t="str">
        <f t="shared" si="58"/>
        <v>89540U</v>
      </c>
      <c r="C3759" t="s">
        <v>12282</v>
      </c>
      <c r="D3759" t="s">
        <v>28</v>
      </c>
      <c r="E3759">
        <v>13.43</v>
      </c>
    </row>
    <row r="3760" spans="1:5" x14ac:dyDescent="0.25">
      <c r="A3760">
        <v>89541</v>
      </c>
      <c r="B3760" t="str">
        <f t="shared" si="58"/>
        <v>89541U</v>
      </c>
      <c r="C3760" t="s">
        <v>12283</v>
      </c>
      <c r="D3760" t="s">
        <v>28</v>
      </c>
      <c r="E3760">
        <v>6.36</v>
      </c>
    </row>
    <row r="3761" spans="1:5" x14ac:dyDescent="0.25">
      <c r="A3761">
        <v>89542</v>
      </c>
      <c r="B3761" t="str">
        <f t="shared" si="58"/>
        <v>89542U</v>
      </c>
      <c r="C3761" t="s">
        <v>12284</v>
      </c>
      <c r="D3761" t="s">
        <v>28</v>
      </c>
      <c r="E3761">
        <v>41.5</v>
      </c>
    </row>
    <row r="3762" spans="1:5" x14ac:dyDescent="0.25">
      <c r="A3762">
        <v>89544</v>
      </c>
      <c r="B3762" t="str">
        <f t="shared" si="58"/>
        <v>89544U</v>
      </c>
      <c r="C3762" t="s">
        <v>12285</v>
      </c>
      <c r="D3762" t="s">
        <v>28</v>
      </c>
      <c r="E3762">
        <v>9.34</v>
      </c>
    </row>
    <row r="3763" spans="1:5" x14ac:dyDescent="0.25">
      <c r="A3763">
        <v>89545</v>
      </c>
      <c r="B3763" t="str">
        <f t="shared" si="58"/>
        <v>89545U</v>
      </c>
      <c r="C3763" t="s">
        <v>12286</v>
      </c>
      <c r="D3763" t="s">
        <v>28</v>
      </c>
      <c r="E3763">
        <v>16.64</v>
      </c>
    </row>
    <row r="3764" spans="1:5" x14ac:dyDescent="0.25">
      <c r="A3764">
        <v>89546</v>
      </c>
      <c r="B3764" t="str">
        <f t="shared" si="58"/>
        <v>89546U</v>
      </c>
      <c r="C3764" t="s">
        <v>12287</v>
      </c>
      <c r="D3764" t="s">
        <v>28</v>
      </c>
      <c r="E3764">
        <v>13.96</v>
      </c>
    </row>
    <row r="3765" spans="1:5" x14ac:dyDescent="0.25">
      <c r="A3765">
        <v>89547</v>
      </c>
      <c r="B3765" t="str">
        <f t="shared" si="58"/>
        <v>89547U</v>
      </c>
      <c r="C3765" t="s">
        <v>12288</v>
      </c>
      <c r="D3765" t="s">
        <v>28</v>
      </c>
      <c r="E3765">
        <v>24.11</v>
      </c>
    </row>
    <row r="3766" spans="1:5" x14ac:dyDescent="0.25">
      <c r="A3766">
        <v>89548</v>
      </c>
      <c r="B3766" t="str">
        <f t="shared" si="58"/>
        <v>89548U</v>
      </c>
      <c r="C3766" t="s">
        <v>12289</v>
      </c>
      <c r="D3766" t="s">
        <v>28</v>
      </c>
      <c r="E3766">
        <v>28.27</v>
      </c>
    </row>
    <row r="3767" spans="1:5" x14ac:dyDescent="0.25">
      <c r="A3767">
        <v>89549</v>
      </c>
      <c r="B3767" t="str">
        <f t="shared" si="58"/>
        <v>89549U</v>
      </c>
      <c r="C3767" t="s">
        <v>12290</v>
      </c>
      <c r="D3767" t="s">
        <v>28</v>
      </c>
      <c r="E3767">
        <v>19.34</v>
      </c>
    </row>
    <row r="3768" spans="1:5" x14ac:dyDescent="0.25">
      <c r="A3768">
        <v>89550</v>
      </c>
      <c r="B3768" t="str">
        <f t="shared" si="58"/>
        <v>89550U</v>
      </c>
      <c r="C3768" t="s">
        <v>12291</v>
      </c>
      <c r="D3768" t="s">
        <v>28</v>
      </c>
      <c r="E3768">
        <v>48.88</v>
      </c>
    </row>
    <row r="3769" spans="1:5" x14ac:dyDescent="0.25">
      <c r="A3769">
        <v>89551</v>
      </c>
      <c r="B3769" t="str">
        <f t="shared" si="58"/>
        <v>89551U</v>
      </c>
      <c r="C3769" t="s">
        <v>12292</v>
      </c>
      <c r="D3769" t="s">
        <v>28</v>
      </c>
      <c r="E3769">
        <v>11.34</v>
      </c>
    </row>
    <row r="3770" spans="1:5" x14ac:dyDescent="0.25">
      <c r="A3770">
        <v>89552</v>
      </c>
      <c r="B3770" t="str">
        <f t="shared" si="58"/>
        <v>89552U</v>
      </c>
      <c r="C3770" t="s">
        <v>12293</v>
      </c>
      <c r="D3770" t="s">
        <v>28</v>
      </c>
      <c r="E3770">
        <v>26.17</v>
      </c>
    </row>
    <row r="3771" spans="1:5" x14ac:dyDescent="0.25">
      <c r="A3771">
        <v>89553</v>
      </c>
      <c r="B3771" t="str">
        <f t="shared" si="58"/>
        <v>89553U</v>
      </c>
      <c r="C3771" t="s">
        <v>12294</v>
      </c>
      <c r="D3771" t="s">
        <v>28</v>
      </c>
      <c r="E3771">
        <v>5.84</v>
      </c>
    </row>
    <row r="3772" spans="1:5" x14ac:dyDescent="0.25">
      <c r="A3772">
        <v>89554</v>
      </c>
      <c r="B3772" t="str">
        <f t="shared" si="58"/>
        <v>89554U</v>
      </c>
      <c r="C3772" t="s">
        <v>12295</v>
      </c>
      <c r="D3772" t="s">
        <v>28</v>
      </c>
      <c r="E3772">
        <v>34.86</v>
      </c>
    </row>
    <row r="3773" spans="1:5" x14ac:dyDescent="0.25">
      <c r="A3773">
        <v>89555</v>
      </c>
      <c r="B3773" t="str">
        <f t="shared" si="58"/>
        <v>89555U</v>
      </c>
      <c r="C3773" t="s">
        <v>12296</v>
      </c>
      <c r="D3773" t="s">
        <v>28</v>
      </c>
      <c r="E3773">
        <v>32.22</v>
      </c>
    </row>
    <row r="3774" spans="1:5" x14ac:dyDescent="0.25">
      <c r="A3774">
        <v>89556</v>
      </c>
      <c r="B3774" t="str">
        <f t="shared" si="58"/>
        <v>89556U</v>
      </c>
      <c r="C3774" t="s">
        <v>12297</v>
      </c>
      <c r="D3774" t="s">
        <v>28</v>
      </c>
      <c r="E3774">
        <v>51.41</v>
      </c>
    </row>
    <row r="3775" spans="1:5" x14ac:dyDescent="0.25">
      <c r="A3775">
        <v>89557</v>
      </c>
      <c r="B3775" t="str">
        <f t="shared" si="58"/>
        <v>89557U</v>
      </c>
      <c r="C3775" t="s">
        <v>12298</v>
      </c>
      <c r="D3775" t="s">
        <v>28</v>
      </c>
      <c r="E3775">
        <v>40.17</v>
      </c>
    </row>
    <row r="3776" spans="1:5" x14ac:dyDescent="0.25">
      <c r="A3776">
        <v>89558</v>
      </c>
      <c r="B3776" t="str">
        <f t="shared" si="58"/>
        <v>89558U</v>
      </c>
      <c r="C3776" t="s">
        <v>12299</v>
      </c>
      <c r="D3776" t="s">
        <v>28</v>
      </c>
      <c r="E3776">
        <v>10.220000000000001</v>
      </c>
    </row>
    <row r="3777" spans="1:5" x14ac:dyDescent="0.25">
      <c r="A3777">
        <v>89559</v>
      </c>
      <c r="B3777" t="str">
        <f t="shared" si="58"/>
        <v>89559U</v>
      </c>
      <c r="C3777" t="s">
        <v>12300</v>
      </c>
      <c r="D3777" t="s">
        <v>28</v>
      </c>
      <c r="E3777">
        <v>85.09</v>
      </c>
    </row>
    <row r="3778" spans="1:5" x14ac:dyDescent="0.25">
      <c r="A3778">
        <v>89561</v>
      </c>
      <c r="B3778" t="str">
        <f t="shared" si="58"/>
        <v>89561U</v>
      </c>
      <c r="C3778" t="s">
        <v>12301</v>
      </c>
      <c r="D3778" t="s">
        <v>28</v>
      </c>
      <c r="E3778">
        <v>13.26</v>
      </c>
    </row>
    <row r="3779" spans="1:5" x14ac:dyDescent="0.25">
      <c r="A3779">
        <v>89562</v>
      </c>
      <c r="B3779" t="str">
        <f t="shared" si="58"/>
        <v>89562U</v>
      </c>
      <c r="C3779" t="s">
        <v>12302</v>
      </c>
      <c r="D3779" t="s">
        <v>28</v>
      </c>
      <c r="E3779">
        <v>10.69</v>
      </c>
    </row>
    <row r="3780" spans="1:5" x14ac:dyDescent="0.25">
      <c r="A3780">
        <v>89563</v>
      </c>
      <c r="B3780" t="str">
        <f t="shared" si="58"/>
        <v>89563U</v>
      </c>
      <c r="C3780" t="s">
        <v>12303</v>
      </c>
      <c r="D3780" t="s">
        <v>28</v>
      </c>
      <c r="E3780">
        <v>28.95</v>
      </c>
    </row>
    <row r="3781" spans="1:5" x14ac:dyDescent="0.25">
      <c r="A3781">
        <v>89564</v>
      </c>
      <c r="B3781" t="str">
        <f t="shared" si="58"/>
        <v>89564U</v>
      </c>
      <c r="C3781" t="s">
        <v>12304</v>
      </c>
      <c r="D3781" t="s">
        <v>28</v>
      </c>
      <c r="E3781">
        <v>22.16</v>
      </c>
    </row>
    <row r="3782" spans="1:5" x14ac:dyDescent="0.25">
      <c r="A3782">
        <v>89565</v>
      </c>
      <c r="B3782" t="str">
        <f t="shared" si="58"/>
        <v>89565U</v>
      </c>
      <c r="C3782" t="s">
        <v>12305</v>
      </c>
      <c r="D3782" t="s">
        <v>28</v>
      </c>
      <c r="E3782">
        <v>65.040000000000006</v>
      </c>
    </row>
    <row r="3783" spans="1:5" x14ac:dyDescent="0.25">
      <c r="A3783">
        <v>89566</v>
      </c>
      <c r="B3783" t="str">
        <f t="shared" si="58"/>
        <v>89566U</v>
      </c>
      <c r="C3783" t="s">
        <v>12306</v>
      </c>
      <c r="D3783" t="s">
        <v>28</v>
      </c>
      <c r="E3783">
        <v>56.09</v>
      </c>
    </row>
    <row r="3784" spans="1:5" x14ac:dyDescent="0.25">
      <c r="A3784">
        <v>89567</v>
      </c>
      <c r="B3784" t="str">
        <f t="shared" ref="B3784:B3847" si="59">A3784&amp;"U"</f>
        <v>89567U</v>
      </c>
      <c r="C3784" t="s">
        <v>12307</v>
      </c>
      <c r="D3784" t="s">
        <v>28</v>
      </c>
      <c r="E3784">
        <v>97.85</v>
      </c>
    </row>
    <row r="3785" spans="1:5" x14ac:dyDescent="0.25">
      <c r="A3785">
        <v>89568</v>
      </c>
      <c r="B3785" t="str">
        <f t="shared" si="59"/>
        <v>89568U</v>
      </c>
      <c r="C3785" t="s">
        <v>12308</v>
      </c>
      <c r="D3785" t="s">
        <v>28</v>
      </c>
      <c r="E3785">
        <v>48.57</v>
      </c>
    </row>
    <row r="3786" spans="1:5" x14ac:dyDescent="0.25">
      <c r="A3786">
        <v>89569</v>
      </c>
      <c r="B3786" t="str">
        <f t="shared" si="59"/>
        <v>89569U</v>
      </c>
      <c r="C3786" t="s">
        <v>12309</v>
      </c>
      <c r="D3786" t="s">
        <v>28</v>
      </c>
      <c r="E3786">
        <v>94.91</v>
      </c>
    </row>
    <row r="3787" spans="1:5" x14ac:dyDescent="0.25">
      <c r="A3787">
        <v>89570</v>
      </c>
      <c r="B3787" t="str">
        <f t="shared" si="59"/>
        <v>89570U</v>
      </c>
      <c r="C3787" t="s">
        <v>12310</v>
      </c>
      <c r="D3787" t="s">
        <v>28</v>
      </c>
      <c r="E3787">
        <v>14.82</v>
      </c>
    </row>
    <row r="3788" spans="1:5" x14ac:dyDescent="0.25">
      <c r="A3788">
        <v>89571</v>
      </c>
      <c r="B3788" t="str">
        <f t="shared" si="59"/>
        <v>89571U</v>
      </c>
      <c r="C3788" t="s">
        <v>12311</v>
      </c>
      <c r="D3788" t="s">
        <v>28</v>
      </c>
      <c r="E3788">
        <v>97.99</v>
      </c>
    </row>
    <row r="3789" spans="1:5" x14ac:dyDescent="0.25">
      <c r="A3789">
        <v>89572</v>
      </c>
      <c r="B3789" t="str">
        <f t="shared" si="59"/>
        <v>89572U</v>
      </c>
      <c r="C3789" t="s">
        <v>12312</v>
      </c>
      <c r="D3789" t="s">
        <v>28</v>
      </c>
      <c r="E3789">
        <v>9.1300000000000008</v>
      </c>
    </row>
    <row r="3790" spans="1:5" x14ac:dyDescent="0.25">
      <c r="A3790">
        <v>89573</v>
      </c>
      <c r="B3790" t="str">
        <f t="shared" si="59"/>
        <v>89573U</v>
      </c>
      <c r="C3790" t="s">
        <v>12313</v>
      </c>
      <c r="D3790" t="s">
        <v>28</v>
      </c>
      <c r="E3790">
        <v>84.27</v>
      </c>
    </row>
    <row r="3791" spans="1:5" x14ac:dyDescent="0.25">
      <c r="A3791">
        <v>89574</v>
      </c>
      <c r="B3791" t="str">
        <f t="shared" si="59"/>
        <v>89574U</v>
      </c>
      <c r="C3791" t="s">
        <v>12314</v>
      </c>
      <c r="D3791" t="s">
        <v>28</v>
      </c>
      <c r="E3791">
        <v>170.19</v>
      </c>
    </row>
    <row r="3792" spans="1:5" x14ac:dyDescent="0.25">
      <c r="A3792">
        <v>89575</v>
      </c>
      <c r="B3792" t="str">
        <f t="shared" si="59"/>
        <v>89575U</v>
      </c>
      <c r="C3792" t="s">
        <v>12315</v>
      </c>
      <c r="D3792" t="s">
        <v>28</v>
      </c>
      <c r="E3792">
        <v>12.55</v>
      </c>
    </row>
    <row r="3793" spans="1:5" x14ac:dyDescent="0.25">
      <c r="A3793">
        <v>89577</v>
      </c>
      <c r="B3793" t="str">
        <f t="shared" si="59"/>
        <v>89577U</v>
      </c>
      <c r="C3793" t="s">
        <v>12316</v>
      </c>
      <c r="D3793" t="s">
        <v>28</v>
      </c>
      <c r="E3793">
        <v>48.67</v>
      </c>
    </row>
    <row r="3794" spans="1:5" x14ac:dyDescent="0.25">
      <c r="A3794">
        <v>89579</v>
      </c>
      <c r="B3794" t="str">
        <f t="shared" si="59"/>
        <v>89579U</v>
      </c>
      <c r="C3794" t="s">
        <v>12317</v>
      </c>
      <c r="D3794" t="s">
        <v>28</v>
      </c>
      <c r="E3794">
        <v>11.61</v>
      </c>
    </row>
    <row r="3795" spans="1:5" x14ac:dyDescent="0.25">
      <c r="A3795">
        <v>89581</v>
      </c>
      <c r="B3795" t="str">
        <f t="shared" si="59"/>
        <v>89581U</v>
      </c>
      <c r="C3795" t="s">
        <v>12318</v>
      </c>
      <c r="D3795" t="s">
        <v>28</v>
      </c>
      <c r="E3795">
        <v>40.5</v>
      </c>
    </row>
    <row r="3796" spans="1:5" x14ac:dyDescent="0.25">
      <c r="A3796">
        <v>89582</v>
      </c>
      <c r="B3796" t="str">
        <f t="shared" si="59"/>
        <v>89582U</v>
      </c>
      <c r="C3796" t="s">
        <v>12319</v>
      </c>
      <c r="D3796" t="s">
        <v>28</v>
      </c>
      <c r="E3796">
        <v>36.35</v>
      </c>
    </row>
    <row r="3797" spans="1:5" x14ac:dyDescent="0.25">
      <c r="A3797">
        <v>89583</v>
      </c>
      <c r="B3797" t="str">
        <f t="shared" si="59"/>
        <v>89583U</v>
      </c>
      <c r="C3797" t="s">
        <v>12320</v>
      </c>
      <c r="D3797" t="s">
        <v>28</v>
      </c>
      <c r="E3797">
        <v>51.48</v>
      </c>
    </row>
    <row r="3798" spans="1:5" x14ac:dyDescent="0.25">
      <c r="A3798">
        <v>89584</v>
      </c>
      <c r="B3798" t="str">
        <f t="shared" si="59"/>
        <v>89584U</v>
      </c>
      <c r="C3798" t="s">
        <v>12321</v>
      </c>
      <c r="D3798" t="s">
        <v>28</v>
      </c>
      <c r="E3798">
        <v>61.5</v>
      </c>
    </row>
    <row r="3799" spans="1:5" x14ac:dyDescent="0.25">
      <c r="A3799">
        <v>89585</v>
      </c>
      <c r="B3799" t="str">
        <f t="shared" si="59"/>
        <v>89585U</v>
      </c>
      <c r="C3799" t="s">
        <v>12322</v>
      </c>
      <c r="D3799" t="s">
        <v>28</v>
      </c>
      <c r="E3799">
        <v>51.4</v>
      </c>
    </row>
    <row r="3800" spans="1:5" x14ac:dyDescent="0.25">
      <c r="A3800">
        <v>89587</v>
      </c>
      <c r="B3800" t="str">
        <f t="shared" si="59"/>
        <v>89587U</v>
      </c>
      <c r="C3800" t="s">
        <v>12323</v>
      </c>
      <c r="D3800" t="s">
        <v>28</v>
      </c>
      <c r="E3800">
        <v>77.34</v>
      </c>
    </row>
    <row r="3801" spans="1:5" x14ac:dyDescent="0.25">
      <c r="A3801">
        <v>89589</v>
      </c>
      <c r="B3801" t="str">
        <f t="shared" si="59"/>
        <v>89589U</v>
      </c>
      <c r="C3801" t="s">
        <v>12324</v>
      </c>
      <c r="D3801" t="s">
        <v>28</v>
      </c>
      <c r="E3801">
        <v>54.21</v>
      </c>
    </row>
    <row r="3802" spans="1:5" x14ac:dyDescent="0.25">
      <c r="A3802">
        <v>89590</v>
      </c>
      <c r="B3802" t="str">
        <f t="shared" si="59"/>
        <v>89590U</v>
      </c>
      <c r="C3802" t="s">
        <v>12325</v>
      </c>
      <c r="D3802" t="s">
        <v>28</v>
      </c>
      <c r="E3802">
        <v>184.3</v>
      </c>
    </row>
    <row r="3803" spans="1:5" x14ac:dyDescent="0.25">
      <c r="A3803">
        <v>89591</v>
      </c>
      <c r="B3803" t="str">
        <f t="shared" si="59"/>
        <v>89591U</v>
      </c>
      <c r="C3803" t="s">
        <v>12326</v>
      </c>
      <c r="D3803" t="s">
        <v>28</v>
      </c>
      <c r="E3803">
        <v>155.29</v>
      </c>
    </row>
    <row r="3804" spans="1:5" x14ac:dyDescent="0.25">
      <c r="A3804">
        <v>89592</v>
      </c>
      <c r="B3804" t="str">
        <f t="shared" si="59"/>
        <v>89592U</v>
      </c>
      <c r="C3804" t="s">
        <v>12327</v>
      </c>
      <c r="D3804" t="s">
        <v>28</v>
      </c>
      <c r="E3804">
        <v>239.65</v>
      </c>
    </row>
    <row r="3805" spans="1:5" x14ac:dyDescent="0.25">
      <c r="A3805">
        <v>89593</v>
      </c>
      <c r="B3805" t="str">
        <f t="shared" si="59"/>
        <v>89593U</v>
      </c>
      <c r="C3805" t="s">
        <v>12328</v>
      </c>
      <c r="D3805" t="s">
        <v>28</v>
      </c>
      <c r="E3805">
        <v>42.76</v>
      </c>
    </row>
    <row r="3806" spans="1:5" x14ac:dyDescent="0.25">
      <c r="A3806">
        <v>89594</v>
      </c>
      <c r="B3806" t="str">
        <f t="shared" si="59"/>
        <v>89594U</v>
      </c>
      <c r="C3806" t="s">
        <v>12329</v>
      </c>
      <c r="D3806" t="s">
        <v>28</v>
      </c>
      <c r="E3806">
        <v>53.51</v>
      </c>
    </row>
    <row r="3807" spans="1:5" x14ac:dyDescent="0.25">
      <c r="A3807">
        <v>89595</v>
      </c>
      <c r="B3807" t="str">
        <f t="shared" si="59"/>
        <v>89595U</v>
      </c>
      <c r="C3807" t="s">
        <v>12330</v>
      </c>
      <c r="D3807" t="s">
        <v>28</v>
      </c>
      <c r="E3807">
        <v>17.04</v>
      </c>
    </row>
    <row r="3808" spans="1:5" x14ac:dyDescent="0.25">
      <c r="A3808">
        <v>89596</v>
      </c>
      <c r="B3808" t="str">
        <f t="shared" si="59"/>
        <v>89596U</v>
      </c>
      <c r="C3808" t="s">
        <v>12331</v>
      </c>
      <c r="D3808" t="s">
        <v>28</v>
      </c>
      <c r="E3808">
        <v>11.35</v>
      </c>
    </row>
    <row r="3809" spans="1:5" x14ac:dyDescent="0.25">
      <c r="A3809">
        <v>89597</v>
      </c>
      <c r="B3809" t="str">
        <f t="shared" si="59"/>
        <v>89597U</v>
      </c>
      <c r="C3809" t="s">
        <v>12332</v>
      </c>
      <c r="D3809" t="s">
        <v>28</v>
      </c>
      <c r="E3809">
        <v>25.36</v>
      </c>
    </row>
    <row r="3810" spans="1:5" x14ac:dyDescent="0.25">
      <c r="A3810">
        <v>89598</v>
      </c>
      <c r="B3810" t="str">
        <f t="shared" si="59"/>
        <v>89598U</v>
      </c>
      <c r="C3810" t="s">
        <v>12333</v>
      </c>
      <c r="D3810" t="s">
        <v>28</v>
      </c>
      <c r="E3810">
        <v>74.290000000000006</v>
      </c>
    </row>
    <row r="3811" spans="1:5" x14ac:dyDescent="0.25">
      <c r="A3811">
        <v>89599</v>
      </c>
      <c r="B3811" t="str">
        <f t="shared" si="59"/>
        <v>89599U</v>
      </c>
      <c r="C3811" t="s">
        <v>12334</v>
      </c>
      <c r="D3811" t="s">
        <v>28</v>
      </c>
      <c r="E3811">
        <v>26.22</v>
      </c>
    </row>
    <row r="3812" spans="1:5" x14ac:dyDescent="0.25">
      <c r="A3812">
        <v>89600</v>
      </c>
      <c r="B3812" t="str">
        <f t="shared" si="59"/>
        <v>89600U</v>
      </c>
      <c r="C3812" t="s">
        <v>12335</v>
      </c>
      <c r="D3812" t="s">
        <v>28</v>
      </c>
      <c r="E3812">
        <v>30.37</v>
      </c>
    </row>
    <row r="3813" spans="1:5" x14ac:dyDescent="0.25">
      <c r="A3813">
        <v>89605</v>
      </c>
      <c r="B3813" t="str">
        <f t="shared" si="59"/>
        <v>89605U</v>
      </c>
      <c r="C3813" t="s">
        <v>12336</v>
      </c>
      <c r="D3813" t="s">
        <v>28</v>
      </c>
      <c r="E3813">
        <v>24.01</v>
      </c>
    </row>
    <row r="3814" spans="1:5" x14ac:dyDescent="0.25">
      <c r="A3814">
        <v>89609</v>
      </c>
      <c r="B3814" t="str">
        <f t="shared" si="59"/>
        <v>89609U</v>
      </c>
      <c r="C3814" t="s">
        <v>12337</v>
      </c>
      <c r="D3814" t="s">
        <v>28</v>
      </c>
      <c r="E3814">
        <v>127.83</v>
      </c>
    </row>
    <row r="3815" spans="1:5" x14ac:dyDescent="0.25">
      <c r="A3815">
        <v>89610</v>
      </c>
      <c r="B3815" t="str">
        <f t="shared" si="59"/>
        <v>89610U</v>
      </c>
      <c r="C3815" t="s">
        <v>12338</v>
      </c>
      <c r="D3815" t="s">
        <v>28</v>
      </c>
      <c r="E3815">
        <v>24.75</v>
      </c>
    </row>
    <row r="3816" spans="1:5" x14ac:dyDescent="0.25">
      <c r="A3816">
        <v>89611</v>
      </c>
      <c r="B3816" t="str">
        <f t="shared" si="59"/>
        <v>89611U</v>
      </c>
      <c r="C3816" t="s">
        <v>12339</v>
      </c>
      <c r="D3816" t="s">
        <v>28</v>
      </c>
      <c r="E3816">
        <v>41.43</v>
      </c>
    </row>
    <row r="3817" spans="1:5" x14ac:dyDescent="0.25">
      <c r="A3817">
        <v>89612</v>
      </c>
      <c r="B3817" t="str">
        <f t="shared" si="59"/>
        <v>89612U</v>
      </c>
      <c r="C3817" t="s">
        <v>12340</v>
      </c>
      <c r="D3817" t="s">
        <v>28</v>
      </c>
      <c r="E3817">
        <v>253.42</v>
      </c>
    </row>
    <row r="3818" spans="1:5" x14ac:dyDescent="0.25">
      <c r="A3818">
        <v>89613</v>
      </c>
      <c r="B3818" t="str">
        <f t="shared" si="59"/>
        <v>89613U</v>
      </c>
      <c r="C3818" t="s">
        <v>3787</v>
      </c>
      <c r="D3818" t="s">
        <v>28</v>
      </c>
      <c r="E3818">
        <v>35</v>
      </c>
    </row>
    <row r="3819" spans="1:5" x14ac:dyDescent="0.25">
      <c r="A3819">
        <v>89614</v>
      </c>
      <c r="B3819" t="str">
        <f t="shared" si="59"/>
        <v>89614U</v>
      </c>
      <c r="C3819" t="s">
        <v>12341</v>
      </c>
      <c r="D3819" t="s">
        <v>28</v>
      </c>
      <c r="E3819">
        <v>84.97</v>
      </c>
    </row>
    <row r="3820" spans="1:5" x14ac:dyDescent="0.25">
      <c r="A3820">
        <v>89615</v>
      </c>
      <c r="B3820" t="str">
        <f t="shared" si="59"/>
        <v>89615U</v>
      </c>
      <c r="C3820" t="s">
        <v>12342</v>
      </c>
      <c r="D3820" t="s">
        <v>28</v>
      </c>
      <c r="E3820">
        <v>386.48</v>
      </c>
    </row>
    <row r="3821" spans="1:5" x14ac:dyDescent="0.25">
      <c r="A3821">
        <v>89616</v>
      </c>
      <c r="B3821" t="str">
        <f t="shared" si="59"/>
        <v>89616U</v>
      </c>
      <c r="C3821" t="s">
        <v>12343</v>
      </c>
      <c r="D3821" t="s">
        <v>28</v>
      </c>
      <c r="E3821">
        <v>54.4</v>
      </c>
    </row>
    <row r="3822" spans="1:5" x14ac:dyDescent="0.25">
      <c r="A3822">
        <v>89617</v>
      </c>
      <c r="B3822" t="str">
        <f t="shared" si="59"/>
        <v>89617U</v>
      </c>
      <c r="C3822" t="s">
        <v>12344</v>
      </c>
      <c r="D3822" t="s">
        <v>28</v>
      </c>
      <c r="E3822">
        <v>6.85</v>
      </c>
    </row>
    <row r="3823" spans="1:5" x14ac:dyDescent="0.25">
      <c r="A3823">
        <v>89620</v>
      </c>
      <c r="B3823" t="str">
        <f t="shared" si="59"/>
        <v>89620U</v>
      </c>
      <c r="C3823" t="s">
        <v>12345</v>
      </c>
      <c r="D3823" t="s">
        <v>28</v>
      </c>
      <c r="E3823">
        <v>12.62</v>
      </c>
    </row>
    <row r="3824" spans="1:5" x14ac:dyDescent="0.25">
      <c r="A3824">
        <v>89622</v>
      </c>
      <c r="B3824" t="str">
        <f t="shared" si="59"/>
        <v>89622U</v>
      </c>
      <c r="C3824" t="s">
        <v>12346</v>
      </c>
      <c r="D3824" t="s">
        <v>28</v>
      </c>
      <c r="E3824">
        <v>15.12</v>
      </c>
    </row>
    <row r="3825" spans="1:5" x14ac:dyDescent="0.25">
      <c r="A3825">
        <v>89623</v>
      </c>
      <c r="B3825" t="str">
        <f t="shared" si="59"/>
        <v>89623U</v>
      </c>
      <c r="C3825" t="s">
        <v>12347</v>
      </c>
      <c r="D3825" t="s">
        <v>28</v>
      </c>
      <c r="E3825">
        <v>21.69</v>
      </c>
    </row>
    <row r="3826" spans="1:5" x14ac:dyDescent="0.25">
      <c r="A3826">
        <v>89624</v>
      </c>
      <c r="B3826" t="str">
        <f t="shared" si="59"/>
        <v>89624U</v>
      </c>
      <c r="C3826" t="s">
        <v>12348</v>
      </c>
      <c r="D3826" t="s">
        <v>28</v>
      </c>
      <c r="E3826">
        <v>22.56</v>
      </c>
    </row>
    <row r="3827" spans="1:5" x14ac:dyDescent="0.25">
      <c r="A3827">
        <v>89625</v>
      </c>
      <c r="B3827" t="str">
        <f t="shared" si="59"/>
        <v>89625U</v>
      </c>
      <c r="C3827" t="s">
        <v>12349</v>
      </c>
      <c r="D3827" t="s">
        <v>28</v>
      </c>
      <c r="E3827">
        <v>25.53</v>
      </c>
    </row>
    <row r="3828" spans="1:5" x14ac:dyDescent="0.25">
      <c r="A3828">
        <v>89626</v>
      </c>
      <c r="B3828" t="str">
        <f t="shared" si="59"/>
        <v>89626U</v>
      </c>
      <c r="C3828" t="s">
        <v>12350</v>
      </c>
      <c r="D3828" t="s">
        <v>28</v>
      </c>
      <c r="E3828">
        <v>36.590000000000003</v>
      </c>
    </row>
    <row r="3829" spans="1:5" x14ac:dyDescent="0.25">
      <c r="A3829">
        <v>89627</v>
      </c>
      <c r="B3829" t="str">
        <f t="shared" si="59"/>
        <v>89627U</v>
      </c>
      <c r="C3829" t="s">
        <v>12351</v>
      </c>
      <c r="D3829" t="s">
        <v>28</v>
      </c>
      <c r="E3829">
        <v>21.29</v>
      </c>
    </row>
    <row r="3830" spans="1:5" x14ac:dyDescent="0.25">
      <c r="A3830">
        <v>89628</v>
      </c>
      <c r="B3830" t="str">
        <f t="shared" si="59"/>
        <v>89628U</v>
      </c>
      <c r="C3830" t="s">
        <v>12352</v>
      </c>
      <c r="D3830" t="s">
        <v>28</v>
      </c>
      <c r="E3830">
        <v>59</v>
      </c>
    </row>
    <row r="3831" spans="1:5" x14ac:dyDescent="0.25">
      <c r="A3831">
        <v>89629</v>
      </c>
      <c r="B3831" t="str">
        <f t="shared" si="59"/>
        <v>89629U</v>
      </c>
      <c r="C3831" t="s">
        <v>12353</v>
      </c>
      <c r="D3831" t="s">
        <v>28</v>
      </c>
      <c r="E3831">
        <v>109.86</v>
      </c>
    </row>
    <row r="3832" spans="1:5" x14ac:dyDescent="0.25">
      <c r="A3832">
        <v>89630</v>
      </c>
      <c r="B3832" t="str">
        <f t="shared" si="59"/>
        <v>89630U</v>
      </c>
      <c r="C3832" t="s">
        <v>12354</v>
      </c>
      <c r="D3832" t="s">
        <v>28</v>
      </c>
      <c r="E3832">
        <v>90.32</v>
      </c>
    </row>
    <row r="3833" spans="1:5" x14ac:dyDescent="0.25">
      <c r="A3833">
        <v>89631</v>
      </c>
      <c r="B3833" t="str">
        <f t="shared" si="59"/>
        <v>89631U</v>
      </c>
      <c r="C3833" t="s">
        <v>12355</v>
      </c>
      <c r="D3833" t="s">
        <v>28</v>
      </c>
      <c r="E3833">
        <v>172.79</v>
      </c>
    </row>
    <row r="3834" spans="1:5" x14ac:dyDescent="0.25">
      <c r="A3834">
        <v>89632</v>
      </c>
      <c r="B3834" t="str">
        <f t="shared" si="59"/>
        <v>89632U</v>
      </c>
      <c r="C3834" t="s">
        <v>12356</v>
      </c>
      <c r="D3834" t="s">
        <v>28</v>
      </c>
      <c r="E3834">
        <v>135.68</v>
      </c>
    </row>
    <row r="3835" spans="1:5" x14ac:dyDescent="0.25">
      <c r="A3835">
        <v>89637</v>
      </c>
      <c r="B3835" t="str">
        <f t="shared" si="59"/>
        <v>89637U</v>
      </c>
      <c r="C3835" t="s">
        <v>12357</v>
      </c>
      <c r="D3835" t="s">
        <v>28</v>
      </c>
      <c r="E3835">
        <v>8.1999999999999993</v>
      </c>
    </row>
    <row r="3836" spans="1:5" x14ac:dyDescent="0.25">
      <c r="A3836">
        <v>89638</v>
      </c>
      <c r="B3836" t="str">
        <f t="shared" si="59"/>
        <v>89638U</v>
      </c>
      <c r="C3836" t="s">
        <v>12358</v>
      </c>
      <c r="D3836" t="s">
        <v>28</v>
      </c>
      <c r="E3836">
        <v>9.01</v>
      </c>
    </row>
    <row r="3837" spans="1:5" x14ac:dyDescent="0.25">
      <c r="A3837">
        <v>89639</v>
      </c>
      <c r="B3837" t="str">
        <f t="shared" si="59"/>
        <v>89639U</v>
      </c>
      <c r="C3837" t="s">
        <v>12359</v>
      </c>
      <c r="D3837" t="s">
        <v>28</v>
      </c>
      <c r="E3837">
        <v>9.33</v>
      </c>
    </row>
    <row r="3838" spans="1:5" x14ac:dyDescent="0.25">
      <c r="A3838">
        <v>89640</v>
      </c>
      <c r="B3838" t="str">
        <f t="shared" si="59"/>
        <v>89640U</v>
      </c>
      <c r="C3838" t="s">
        <v>12360</v>
      </c>
      <c r="D3838" t="s">
        <v>28</v>
      </c>
      <c r="E3838">
        <v>14.19</v>
      </c>
    </row>
    <row r="3839" spans="1:5" x14ac:dyDescent="0.25">
      <c r="A3839">
        <v>89641</v>
      </c>
      <c r="B3839" t="str">
        <f t="shared" si="59"/>
        <v>89641U</v>
      </c>
      <c r="C3839" t="s">
        <v>12361</v>
      </c>
      <c r="D3839" t="s">
        <v>28</v>
      </c>
      <c r="E3839">
        <v>11.49</v>
      </c>
    </row>
    <row r="3840" spans="1:5" x14ac:dyDescent="0.25">
      <c r="A3840">
        <v>89642</v>
      </c>
      <c r="B3840" t="str">
        <f t="shared" si="59"/>
        <v>89642U</v>
      </c>
      <c r="C3840" t="s">
        <v>12362</v>
      </c>
      <c r="D3840" t="s">
        <v>28</v>
      </c>
      <c r="E3840">
        <v>13.06</v>
      </c>
    </row>
    <row r="3841" spans="1:5" x14ac:dyDescent="0.25">
      <c r="A3841">
        <v>89643</v>
      </c>
      <c r="B3841" t="str">
        <f t="shared" si="59"/>
        <v>89643U</v>
      </c>
      <c r="C3841" t="s">
        <v>12363</v>
      </c>
      <c r="D3841" t="s">
        <v>28</v>
      </c>
      <c r="E3841">
        <v>13.58</v>
      </c>
    </row>
    <row r="3842" spans="1:5" x14ac:dyDescent="0.25">
      <c r="A3842">
        <v>89644</v>
      </c>
      <c r="B3842" t="str">
        <f t="shared" si="59"/>
        <v>89644U</v>
      </c>
      <c r="C3842" t="s">
        <v>12364</v>
      </c>
      <c r="D3842" t="s">
        <v>28</v>
      </c>
      <c r="E3842">
        <v>20.07</v>
      </c>
    </row>
    <row r="3843" spans="1:5" x14ac:dyDescent="0.25">
      <c r="A3843">
        <v>89645</v>
      </c>
      <c r="B3843" t="str">
        <f t="shared" si="59"/>
        <v>89645U</v>
      </c>
      <c r="C3843" t="s">
        <v>12365</v>
      </c>
      <c r="D3843" t="s">
        <v>28</v>
      </c>
      <c r="E3843">
        <v>24.56</v>
      </c>
    </row>
    <row r="3844" spans="1:5" x14ac:dyDescent="0.25">
      <c r="A3844">
        <v>89646</v>
      </c>
      <c r="B3844" t="str">
        <f t="shared" si="59"/>
        <v>89646U</v>
      </c>
      <c r="C3844" t="s">
        <v>12366</v>
      </c>
      <c r="D3844" t="s">
        <v>28</v>
      </c>
      <c r="E3844">
        <v>17.57</v>
      </c>
    </row>
    <row r="3845" spans="1:5" x14ac:dyDescent="0.25">
      <c r="A3845">
        <v>89647</v>
      </c>
      <c r="B3845" t="str">
        <f t="shared" si="59"/>
        <v>89647U</v>
      </c>
      <c r="C3845" t="s">
        <v>12367</v>
      </c>
      <c r="D3845" t="s">
        <v>28</v>
      </c>
      <c r="E3845">
        <v>17.2</v>
      </c>
    </row>
    <row r="3846" spans="1:5" x14ac:dyDescent="0.25">
      <c r="A3846">
        <v>89648</v>
      </c>
      <c r="B3846" t="str">
        <f t="shared" si="59"/>
        <v>89648U</v>
      </c>
      <c r="C3846" t="s">
        <v>12368</v>
      </c>
      <c r="D3846" t="s">
        <v>28</v>
      </c>
      <c r="E3846">
        <v>18.88</v>
      </c>
    </row>
    <row r="3847" spans="1:5" x14ac:dyDescent="0.25">
      <c r="A3847">
        <v>89649</v>
      </c>
      <c r="B3847" t="str">
        <f t="shared" si="59"/>
        <v>89649U</v>
      </c>
      <c r="C3847" t="s">
        <v>12369</v>
      </c>
      <c r="D3847" t="s">
        <v>28</v>
      </c>
      <c r="E3847">
        <v>25.55</v>
      </c>
    </row>
    <row r="3848" spans="1:5" x14ac:dyDescent="0.25">
      <c r="A3848">
        <v>89650</v>
      </c>
      <c r="B3848" t="str">
        <f t="shared" ref="B3848:B3911" si="60">A3848&amp;"U"</f>
        <v>89650U</v>
      </c>
      <c r="C3848" t="s">
        <v>12370</v>
      </c>
      <c r="D3848" t="s">
        <v>28</v>
      </c>
      <c r="E3848">
        <v>25.55</v>
      </c>
    </row>
    <row r="3849" spans="1:5" x14ac:dyDescent="0.25">
      <c r="A3849">
        <v>89651</v>
      </c>
      <c r="B3849" t="str">
        <f t="shared" si="60"/>
        <v>89651U</v>
      </c>
      <c r="C3849" t="s">
        <v>12371</v>
      </c>
      <c r="D3849" t="s">
        <v>28</v>
      </c>
      <c r="E3849">
        <v>5.71</v>
      </c>
    </row>
    <row r="3850" spans="1:5" x14ac:dyDescent="0.25">
      <c r="A3850">
        <v>89652</v>
      </c>
      <c r="B3850" t="str">
        <f t="shared" si="60"/>
        <v>89652U</v>
      </c>
      <c r="C3850" t="s">
        <v>12372</v>
      </c>
      <c r="D3850" t="s">
        <v>28</v>
      </c>
      <c r="E3850">
        <v>9.3000000000000007</v>
      </c>
    </row>
    <row r="3851" spans="1:5" x14ac:dyDescent="0.25">
      <c r="A3851">
        <v>89653</v>
      </c>
      <c r="B3851" t="str">
        <f t="shared" si="60"/>
        <v>89653U</v>
      </c>
      <c r="C3851" t="s">
        <v>12373</v>
      </c>
      <c r="D3851" t="s">
        <v>28</v>
      </c>
      <c r="E3851">
        <v>14.82</v>
      </c>
    </row>
    <row r="3852" spans="1:5" x14ac:dyDescent="0.25">
      <c r="A3852">
        <v>89654</v>
      </c>
      <c r="B3852" t="str">
        <f t="shared" si="60"/>
        <v>89654U</v>
      </c>
      <c r="C3852" t="s">
        <v>12374</v>
      </c>
      <c r="D3852" t="s">
        <v>28</v>
      </c>
      <c r="E3852">
        <v>14.45</v>
      </c>
    </row>
    <row r="3853" spans="1:5" x14ac:dyDescent="0.25">
      <c r="A3853">
        <v>89655</v>
      </c>
      <c r="B3853" t="str">
        <f t="shared" si="60"/>
        <v>89655U</v>
      </c>
      <c r="C3853" t="s">
        <v>12375</v>
      </c>
      <c r="D3853" t="s">
        <v>28</v>
      </c>
      <c r="E3853">
        <v>21.2</v>
      </c>
    </row>
    <row r="3854" spans="1:5" x14ac:dyDescent="0.25">
      <c r="A3854">
        <v>89656</v>
      </c>
      <c r="B3854" t="str">
        <f t="shared" si="60"/>
        <v>89656U</v>
      </c>
      <c r="C3854" t="s">
        <v>12376</v>
      </c>
      <c r="D3854" t="s">
        <v>28</v>
      </c>
      <c r="E3854">
        <v>9.8699999999999992</v>
      </c>
    </row>
    <row r="3855" spans="1:5" x14ac:dyDescent="0.25">
      <c r="A3855">
        <v>89657</v>
      </c>
      <c r="B3855" t="str">
        <f t="shared" si="60"/>
        <v>89657U</v>
      </c>
      <c r="C3855" t="s">
        <v>12377</v>
      </c>
      <c r="D3855" t="s">
        <v>28</v>
      </c>
      <c r="E3855">
        <v>10.050000000000001</v>
      </c>
    </row>
    <row r="3856" spans="1:5" x14ac:dyDescent="0.25">
      <c r="A3856">
        <v>89658</v>
      </c>
      <c r="B3856" t="str">
        <f t="shared" si="60"/>
        <v>89658U</v>
      </c>
      <c r="C3856" t="s">
        <v>12378</v>
      </c>
      <c r="D3856" t="s">
        <v>28</v>
      </c>
      <c r="E3856">
        <v>7.88</v>
      </c>
    </row>
    <row r="3857" spans="1:5" x14ac:dyDescent="0.25">
      <c r="A3857">
        <v>89659</v>
      </c>
      <c r="B3857" t="str">
        <f t="shared" si="60"/>
        <v>89659U</v>
      </c>
      <c r="C3857" t="s">
        <v>12379</v>
      </c>
      <c r="D3857" t="s">
        <v>28</v>
      </c>
      <c r="E3857">
        <v>13.37</v>
      </c>
    </row>
    <row r="3858" spans="1:5" x14ac:dyDescent="0.25">
      <c r="A3858">
        <v>89660</v>
      </c>
      <c r="B3858" t="str">
        <f t="shared" si="60"/>
        <v>89660U</v>
      </c>
      <c r="C3858" t="s">
        <v>12380</v>
      </c>
      <c r="D3858" t="s">
        <v>28</v>
      </c>
      <c r="E3858">
        <v>7.57</v>
      </c>
    </row>
    <row r="3859" spans="1:5" x14ac:dyDescent="0.25">
      <c r="A3859">
        <v>89661</v>
      </c>
      <c r="B3859" t="str">
        <f t="shared" si="60"/>
        <v>89661U</v>
      </c>
      <c r="C3859" t="s">
        <v>12381</v>
      </c>
      <c r="D3859" t="s">
        <v>28</v>
      </c>
      <c r="E3859">
        <v>17.55</v>
      </c>
    </row>
    <row r="3860" spans="1:5" x14ac:dyDescent="0.25">
      <c r="A3860">
        <v>89662</v>
      </c>
      <c r="B3860" t="str">
        <f t="shared" si="60"/>
        <v>89662U</v>
      </c>
      <c r="C3860" t="s">
        <v>12382</v>
      </c>
      <c r="D3860" t="s">
        <v>28</v>
      </c>
      <c r="E3860">
        <v>25.78</v>
      </c>
    </row>
    <row r="3861" spans="1:5" x14ac:dyDescent="0.25">
      <c r="A3861">
        <v>89663</v>
      </c>
      <c r="B3861" t="str">
        <f t="shared" si="60"/>
        <v>89663U</v>
      </c>
      <c r="C3861" t="s">
        <v>12383</v>
      </c>
      <c r="D3861" t="s">
        <v>28</v>
      </c>
      <c r="E3861">
        <v>11.51</v>
      </c>
    </row>
    <row r="3862" spans="1:5" x14ac:dyDescent="0.25">
      <c r="A3862">
        <v>89664</v>
      </c>
      <c r="B3862" t="str">
        <f t="shared" si="60"/>
        <v>89664U</v>
      </c>
      <c r="C3862" t="s">
        <v>12384</v>
      </c>
      <c r="D3862" t="s">
        <v>28</v>
      </c>
      <c r="E3862">
        <v>13.37</v>
      </c>
    </row>
    <row r="3863" spans="1:5" x14ac:dyDescent="0.25">
      <c r="A3863">
        <v>89666</v>
      </c>
      <c r="B3863" t="str">
        <f t="shared" si="60"/>
        <v>89666U</v>
      </c>
      <c r="C3863" t="s">
        <v>12385</v>
      </c>
      <c r="D3863" t="s">
        <v>28</v>
      </c>
      <c r="E3863">
        <v>5.87</v>
      </c>
    </row>
    <row r="3864" spans="1:5" x14ac:dyDescent="0.25">
      <c r="A3864">
        <v>89667</v>
      </c>
      <c r="B3864" t="str">
        <f t="shared" si="60"/>
        <v>89667U</v>
      </c>
      <c r="C3864" t="s">
        <v>12386</v>
      </c>
      <c r="D3864" t="s">
        <v>28</v>
      </c>
      <c r="E3864">
        <v>50.98</v>
      </c>
    </row>
    <row r="3865" spans="1:5" x14ac:dyDescent="0.25">
      <c r="A3865">
        <v>89668</v>
      </c>
      <c r="B3865" t="str">
        <f t="shared" si="60"/>
        <v>89668U</v>
      </c>
      <c r="C3865" t="s">
        <v>12387</v>
      </c>
      <c r="D3865" t="s">
        <v>28</v>
      </c>
      <c r="E3865">
        <v>25.07</v>
      </c>
    </row>
    <row r="3866" spans="1:5" x14ac:dyDescent="0.25">
      <c r="A3866">
        <v>89669</v>
      </c>
      <c r="B3866" t="str">
        <f t="shared" si="60"/>
        <v>89669U</v>
      </c>
      <c r="C3866" t="s">
        <v>12388</v>
      </c>
      <c r="D3866" t="s">
        <v>28</v>
      </c>
      <c r="E3866">
        <v>38.69</v>
      </c>
    </row>
    <row r="3867" spans="1:5" x14ac:dyDescent="0.25">
      <c r="A3867">
        <v>89670</v>
      </c>
      <c r="B3867" t="str">
        <f t="shared" si="60"/>
        <v>89670U</v>
      </c>
      <c r="C3867" t="s">
        <v>12389</v>
      </c>
      <c r="D3867" t="s">
        <v>28</v>
      </c>
      <c r="E3867">
        <v>11.48</v>
      </c>
    </row>
    <row r="3868" spans="1:5" x14ac:dyDescent="0.25">
      <c r="A3868">
        <v>89671</v>
      </c>
      <c r="B3868" t="str">
        <f t="shared" si="60"/>
        <v>89671U</v>
      </c>
      <c r="C3868" t="s">
        <v>12390</v>
      </c>
      <c r="D3868" t="s">
        <v>28</v>
      </c>
      <c r="E3868">
        <v>55.21</v>
      </c>
    </row>
    <row r="3869" spans="1:5" x14ac:dyDescent="0.25">
      <c r="A3869">
        <v>89672</v>
      </c>
      <c r="B3869" t="str">
        <f t="shared" si="60"/>
        <v>89672U</v>
      </c>
      <c r="C3869" t="s">
        <v>12391</v>
      </c>
      <c r="D3869" t="s">
        <v>28</v>
      </c>
      <c r="E3869">
        <v>17.77</v>
      </c>
    </row>
    <row r="3870" spans="1:5" x14ac:dyDescent="0.25">
      <c r="A3870">
        <v>89673</v>
      </c>
      <c r="B3870" t="str">
        <f t="shared" si="60"/>
        <v>89673U</v>
      </c>
      <c r="C3870" t="s">
        <v>12392</v>
      </c>
      <c r="D3870" t="s">
        <v>28</v>
      </c>
      <c r="E3870">
        <v>43.14</v>
      </c>
    </row>
    <row r="3871" spans="1:5" x14ac:dyDescent="0.25">
      <c r="A3871">
        <v>89674</v>
      </c>
      <c r="B3871" t="str">
        <f t="shared" si="60"/>
        <v>89674U</v>
      </c>
      <c r="C3871" t="s">
        <v>12393</v>
      </c>
      <c r="D3871" t="s">
        <v>28</v>
      </c>
      <c r="E3871">
        <v>25.79</v>
      </c>
    </row>
    <row r="3872" spans="1:5" x14ac:dyDescent="0.25">
      <c r="A3872">
        <v>89675</v>
      </c>
      <c r="B3872" t="str">
        <f t="shared" si="60"/>
        <v>89675U</v>
      </c>
      <c r="C3872" t="s">
        <v>12394</v>
      </c>
      <c r="D3872" t="s">
        <v>28</v>
      </c>
      <c r="E3872">
        <v>84.89</v>
      </c>
    </row>
    <row r="3873" spans="1:5" x14ac:dyDescent="0.25">
      <c r="A3873">
        <v>89676</v>
      </c>
      <c r="B3873" t="str">
        <f t="shared" si="60"/>
        <v>89676U</v>
      </c>
      <c r="C3873" t="s">
        <v>12395</v>
      </c>
      <c r="D3873" t="s">
        <v>28</v>
      </c>
      <c r="E3873">
        <v>38.369999999999997</v>
      </c>
    </row>
    <row r="3874" spans="1:5" x14ac:dyDescent="0.25">
      <c r="A3874">
        <v>89677</v>
      </c>
      <c r="B3874" t="str">
        <f t="shared" si="60"/>
        <v>89677U</v>
      </c>
      <c r="C3874" t="s">
        <v>12396</v>
      </c>
      <c r="D3874" t="s">
        <v>28</v>
      </c>
      <c r="E3874">
        <v>88.87</v>
      </c>
    </row>
    <row r="3875" spans="1:5" x14ac:dyDescent="0.25">
      <c r="A3875">
        <v>89678</v>
      </c>
      <c r="B3875" t="str">
        <f t="shared" si="60"/>
        <v>89678U</v>
      </c>
      <c r="C3875" t="s">
        <v>12397</v>
      </c>
      <c r="D3875" t="s">
        <v>28</v>
      </c>
      <c r="E3875">
        <v>8.0399999999999991</v>
      </c>
    </row>
    <row r="3876" spans="1:5" x14ac:dyDescent="0.25">
      <c r="A3876">
        <v>89679</v>
      </c>
      <c r="B3876" t="str">
        <f t="shared" si="60"/>
        <v>89679U</v>
      </c>
      <c r="C3876" t="s">
        <v>12398</v>
      </c>
      <c r="D3876" t="s">
        <v>28</v>
      </c>
      <c r="E3876">
        <v>152.91</v>
      </c>
    </row>
    <row r="3877" spans="1:5" x14ac:dyDescent="0.25">
      <c r="A3877">
        <v>89680</v>
      </c>
      <c r="B3877" t="str">
        <f t="shared" si="60"/>
        <v>89680U</v>
      </c>
      <c r="C3877" t="s">
        <v>12399</v>
      </c>
      <c r="D3877" t="s">
        <v>28</v>
      </c>
      <c r="E3877">
        <v>17.670000000000002</v>
      </c>
    </row>
    <row r="3878" spans="1:5" x14ac:dyDescent="0.25">
      <c r="A3878">
        <v>89681</v>
      </c>
      <c r="B3878" t="str">
        <f t="shared" si="60"/>
        <v>89681U</v>
      </c>
      <c r="C3878" t="s">
        <v>12400</v>
      </c>
      <c r="D3878" t="s">
        <v>28</v>
      </c>
      <c r="E3878">
        <v>96.64</v>
      </c>
    </row>
    <row r="3879" spans="1:5" x14ac:dyDescent="0.25">
      <c r="A3879">
        <v>89682</v>
      </c>
      <c r="B3879" t="str">
        <f t="shared" si="60"/>
        <v>89682U</v>
      </c>
      <c r="C3879" t="s">
        <v>12401</v>
      </c>
      <c r="D3879" t="s">
        <v>28</v>
      </c>
      <c r="E3879">
        <v>27.07</v>
      </c>
    </row>
    <row r="3880" spans="1:5" x14ac:dyDescent="0.25">
      <c r="A3880">
        <v>89683</v>
      </c>
      <c r="B3880" t="str">
        <f t="shared" si="60"/>
        <v>89683U</v>
      </c>
      <c r="C3880" t="s">
        <v>12402</v>
      </c>
      <c r="D3880" t="s">
        <v>28</v>
      </c>
      <c r="E3880">
        <v>358.61</v>
      </c>
    </row>
    <row r="3881" spans="1:5" x14ac:dyDescent="0.25">
      <c r="A3881">
        <v>89684</v>
      </c>
      <c r="B3881" t="str">
        <f t="shared" si="60"/>
        <v>89684U</v>
      </c>
      <c r="C3881" t="s">
        <v>12403</v>
      </c>
      <c r="D3881" t="s">
        <v>28</v>
      </c>
      <c r="E3881">
        <v>37.15</v>
      </c>
    </row>
    <row r="3882" spans="1:5" x14ac:dyDescent="0.25">
      <c r="A3882">
        <v>89685</v>
      </c>
      <c r="B3882" t="str">
        <f t="shared" si="60"/>
        <v>89685U</v>
      </c>
      <c r="C3882" t="s">
        <v>12404</v>
      </c>
      <c r="D3882" t="s">
        <v>28</v>
      </c>
      <c r="E3882">
        <v>69.239999999999995</v>
      </c>
    </row>
    <row r="3883" spans="1:5" x14ac:dyDescent="0.25">
      <c r="A3883">
        <v>89686</v>
      </c>
      <c r="B3883" t="str">
        <f t="shared" si="60"/>
        <v>89686U</v>
      </c>
      <c r="C3883" t="s">
        <v>12405</v>
      </c>
      <c r="D3883" t="s">
        <v>28</v>
      </c>
      <c r="E3883">
        <v>136.69999999999999</v>
      </c>
    </row>
    <row r="3884" spans="1:5" x14ac:dyDescent="0.25">
      <c r="A3884">
        <v>89687</v>
      </c>
      <c r="B3884" t="str">
        <f t="shared" si="60"/>
        <v>89687U</v>
      </c>
      <c r="C3884" t="s">
        <v>12406</v>
      </c>
      <c r="D3884" t="s">
        <v>28</v>
      </c>
      <c r="E3884">
        <v>60.29</v>
      </c>
    </row>
    <row r="3885" spans="1:5" x14ac:dyDescent="0.25">
      <c r="A3885">
        <v>89689</v>
      </c>
      <c r="B3885" t="str">
        <f t="shared" si="60"/>
        <v>89689U</v>
      </c>
      <c r="C3885" t="s">
        <v>12407</v>
      </c>
      <c r="D3885" t="s">
        <v>28</v>
      </c>
      <c r="E3885">
        <v>28.38</v>
      </c>
    </row>
    <row r="3886" spans="1:5" x14ac:dyDescent="0.25">
      <c r="A3886">
        <v>89690</v>
      </c>
      <c r="B3886" t="str">
        <f t="shared" si="60"/>
        <v>89690U</v>
      </c>
      <c r="C3886" t="s">
        <v>12408</v>
      </c>
      <c r="D3886" t="s">
        <v>28</v>
      </c>
      <c r="E3886">
        <v>105.46</v>
      </c>
    </row>
    <row r="3887" spans="1:5" x14ac:dyDescent="0.25">
      <c r="A3887">
        <v>89691</v>
      </c>
      <c r="B3887" t="str">
        <f t="shared" si="60"/>
        <v>89691U</v>
      </c>
      <c r="C3887" t="s">
        <v>12409</v>
      </c>
      <c r="D3887" t="s">
        <v>28</v>
      </c>
      <c r="E3887">
        <v>10.66</v>
      </c>
    </row>
    <row r="3888" spans="1:5" x14ac:dyDescent="0.25">
      <c r="A3888">
        <v>89692</v>
      </c>
      <c r="B3888" t="str">
        <f t="shared" si="60"/>
        <v>89692U</v>
      </c>
      <c r="C3888" t="s">
        <v>12410</v>
      </c>
      <c r="D3888" t="s">
        <v>28</v>
      </c>
      <c r="E3888">
        <v>97.38</v>
      </c>
    </row>
    <row r="3889" spans="1:5" x14ac:dyDescent="0.25">
      <c r="A3889">
        <v>89693</v>
      </c>
      <c r="B3889" t="str">
        <f t="shared" si="60"/>
        <v>89693U</v>
      </c>
      <c r="C3889" t="s">
        <v>12411</v>
      </c>
      <c r="D3889" t="s">
        <v>28</v>
      </c>
      <c r="E3889">
        <v>97.6</v>
      </c>
    </row>
    <row r="3890" spans="1:5" x14ac:dyDescent="0.25">
      <c r="A3890">
        <v>89694</v>
      </c>
      <c r="B3890" t="str">
        <f t="shared" si="60"/>
        <v>89694U</v>
      </c>
      <c r="C3890" t="s">
        <v>12412</v>
      </c>
      <c r="D3890" t="s">
        <v>28</v>
      </c>
      <c r="E3890">
        <v>16.809999999999999</v>
      </c>
    </row>
    <row r="3891" spans="1:5" x14ac:dyDescent="0.25">
      <c r="A3891">
        <v>89695</v>
      </c>
      <c r="B3891" t="str">
        <f t="shared" si="60"/>
        <v>89695U</v>
      </c>
      <c r="C3891" t="s">
        <v>12413</v>
      </c>
      <c r="D3891" t="s">
        <v>28</v>
      </c>
      <c r="E3891">
        <v>15.65</v>
      </c>
    </row>
    <row r="3892" spans="1:5" x14ac:dyDescent="0.25">
      <c r="A3892">
        <v>89696</v>
      </c>
      <c r="B3892" t="str">
        <f t="shared" si="60"/>
        <v>89696U</v>
      </c>
      <c r="C3892" t="s">
        <v>12414</v>
      </c>
      <c r="D3892" t="s">
        <v>28</v>
      </c>
      <c r="E3892">
        <v>86.74</v>
      </c>
    </row>
    <row r="3893" spans="1:5" x14ac:dyDescent="0.25">
      <c r="A3893">
        <v>89697</v>
      </c>
      <c r="B3893" t="str">
        <f t="shared" si="60"/>
        <v>89697U</v>
      </c>
      <c r="C3893" t="s">
        <v>12415</v>
      </c>
      <c r="D3893" t="s">
        <v>28</v>
      </c>
      <c r="E3893">
        <v>15.01</v>
      </c>
    </row>
    <row r="3894" spans="1:5" x14ac:dyDescent="0.25">
      <c r="A3894">
        <v>89698</v>
      </c>
      <c r="B3894" t="str">
        <f t="shared" si="60"/>
        <v>89698U</v>
      </c>
      <c r="C3894" t="s">
        <v>12416</v>
      </c>
      <c r="D3894" t="s">
        <v>28</v>
      </c>
      <c r="E3894">
        <v>298.64999999999998</v>
      </c>
    </row>
    <row r="3895" spans="1:5" x14ac:dyDescent="0.25">
      <c r="A3895">
        <v>89699</v>
      </c>
      <c r="B3895" t="str">
        <f t="shared" si="60"/>
        <v>89699U</v>
      </c>
      <c r="C3895" t="s">
        <v>12417</v>
      </c>
      <c r="D3895" t="s">
        <v>28</v>
      </c>
      <c r="E3895">
        <v>258.12</v>
      </c>
    </row>
    <row r="3896" spans="1:5" x14ac:dyDescent="0.25">
      <c r="A3896">
        <v>89700</v>
      </c>
      <c r="B3896" t="str">
        <f t="shared" si="60"/>
        <v>89700U</v>
      </c>
      <c r="C3896" t="s">
        <v>12418</v>
      </c>
      <c r="D3896" t="s">
        <v>28</v>
      </c>
      <c r="E3896">
        <v>19</v>
      </c>
    </row>
    <row r="3897" spans="1:5" x14ac:dyDescent="0.25">
      <c r="A3897">
        <v>89701</v>
      </c>
      <c r="B3897" t="str">
        <f t="shared" si="60"/>
        <v>89701U</v>
      </c>
      <c r="C3897" t="s">
        <v>12419</v>
      </c>
      <c r="D3897" t="s">
        <v>28</v>
      </c>
      <c r="E3897">
        <v>237.1</v>
      </c>
    </row>
    <row r="3898" spans="1:5" x14ac:dyDescent="0.25">
      <c r="A3898">
        <v>89702</v>
      </c>
      <c r="B3898" t="str">
        <f t="shared" si="60"/>
        <v>89702U</v>
      </c>
      <c r="C3898" t="s">
        <v>12420</v>
      </c>
      <c r="D3898" t="s">
        <v>28</v>
      </c>
      <c r="E3898">
        <v>20.28</v>
      </c>
    </row>
    <row r="3899" spans="1:5" x14ac:dyDescent="0.25">
      <c r="A3899">
        <v>89703</v>
      </c>
      <c r="B3899" t="str">
        <f t="shared" si="60"/>
        <v>89703U</v>
      </c>
      <c r="C3899" t="s">
        <v>12421</v>
      </c>
      <c r="D3899" t="s">
        <v>28</v>
      </c>
      <c r="E3899">
        <v>41.43</v>
      </c>
    </row>
    <row r="3900" spans="1:5" x14ac:dyDescent="0.25">
      <c r="A3900">
        <v>89704</v>
      </c>
      <c r="B3900" t="str">
        <f t="shared" si="60"/>
        <v>89704U</v>
      </c>
      <c r="C3900" t="s">
        <v>12422</v>
      </c>
      <c r="D3900" t="s">
        <v>28</v>
      </c>
      <c r="E3900">
        <v>169.88</v>
      </c>
    </row>
    <row r="3901" spans="1:5" x14ac:dyDescent="0.25">
      <c r="A3901">
        <v>89705</v>
      </c>
      <c r="B3901" t="str">
        <f t="shared" si="60"/>
        <v>89705U</v>
      </c>
      <c r="C3901" t="s">
        <v>12423</v>
      </c>
      <c r="D3901" t="s">
        <v>28</v>
      </c>
      <c r="E3901">
        <v>21.26</v>
      </c>
    </row>
    <row r="3902" spans="1:5" x14ac:dyDescent="0.25">
      <c r="A3902">
        <v>89706</v>
      </c>
      <c r="B3902" t="str">
        <f t="shared" si="60"/>
        <v>89706U</v>
      </c>
      <c r="C3902" t="s">
        <v>12424</v>
      </c>
      <c r="D3902" t="s">
        <v>28</v>
      </c>
      <c r="E3902">
        <v>44.64</v>
      </c>
    </row>
    <row r="3903" spans="1:5" x14ac:dyDescent="0.25">
      <c r="A3903">
        <v>89718</v>
      </c>
      <c r="B3903" t="str">
        <f t="shared" si="60"/>
        <v>89718U</v>
      </c>
      <c r="C3903" t="s">
        <v>12425</v>
      </c>
      <c r="D3903" t="s">
        <v>98</v>
      </c>
      <c r="E3903">
        <v>49.45</v>
      </c>
    </row>
    <row r="3904" spans="1:5" x14ac:dyDescent="0.25">
      <c r="A3904">
        <v>89719</v>
      </c>
      <c r="B3904" t="str">
        <f t="shared" si="60"/>
        <v>89719U</v>
      </c>
      <c r="C3904" t="s">
        <v>12426</v>
      </c>
      <c r="D3904" t="s">
        <v>28</v>
      </c>
      <c r="E3904">
        <v>10.9</v>
      </c>
    </row>
    <row r="3905" spans="1:5" x14ac:dyDescent="0.25">
      <c r="A3905">
        <v>89720</v>
      </c>
      <c r="B3905" t="str">
        <f t="shared" si="60"/>
        <v>89720U</v>
      </c>
      <c r="C3905" t="s">
        <v>12427</v>
      </c>
      <c r="D3905" t="s">
        <v>28</v>
      </c>
      <c r="E3905">
        <v>12.47</v>
      </c>
    </row>
    <row r="3906" spans="1:5" x14ac:dyDescent="0.25">
      <c r="A3906">
        <v>89721</v>
      </c>
      <c r="B3906" t="str">
        <f t="shared" si="60"/>
        <v>89721U</v>
      </c>
      <c r="C3906" t="s">
        <v>12428</v>
      </c>
      <c r="D3906" t="s">
        <v>28</v>
      </c>
      <c r="E3906">
        <v>12.99</v>
      </c>
    </row>
    <row r="3907" spans="1:5" x14ac:dyDescent="0.25">
      <c r="A3907">
        <v>89723</v>
      </c>
      <c r="B3907" t="str">
        <f t="shared" si="60"/>
        <v>89723U</v>
      </c>
      <c r="C3907" t="s">
        <v>12429</v>
      </c>
      <c r="D3907" t="s">
        <v>28</v>
      </c>
      <c r="E3907">
        <v>16.88</v>
      </c>
    </row>
    <row r="3908" spans="1:5" x14ac:dyDescent="0.25">
      <c r="A3908">
        <v>89724</v>
      </c>
      <c r="B3908" t="str">
        <f t="shared" si="60"/>
        <v>89724U</v>
      </c>
      <c r="C3908" t="s">
        <v>3788</v>
      </c>
      <c r="D3908" t="s">
        <v>28</v>
      </c>
      <c r="E3908">
        <v>9.8699999999999992</v>
      </c>
    </row>
    <row r="3909" spans="1:5" x14ac:dyDescent="0.25">
      <c r="A3909">
        <v>89725</v>
      </c>
      <c r="B3909" t="str">
        <f t="shared" si="60"/>
        <v>89725U</v>
      </c>
      <c r="C3909" t="s">
        <v>12430</v>
      </c>
      <c r="D3909" t="s">
        <v>28</v>
      </c>
      <c r="E3909">
        <v>16.510000000000002</v>
      </c>
    </row>
    <row r="3910" spans="1:5" x14ac:dyDescent="0.25">
      <c r="A3910">
        <v>89726</v>
      </c>
      <c r="B3910" t="str">
        <f t="shared" si="60"/>
        <v>89726U</v>
      </c>
      <c r="C3910" t="s">
        <v>3789</v>
      </c>
      <c r="D3910" t="s">
        <v>28</v>
      </c>
      <c r="E3910">
        <v>6.59</v>
      </c>
    </row>
    <row r="3911" spans="1:5" x14ac:dyDescent="0.25">
      <c r="A3911">
        <v>89727</v>
      </c>
      <c r="B3911" t="str">
        <f t="shared" si="60"/>
        <v>89727U</v>
      </c>
      <c r="C3911" t="s">
        <v>12431</v>
      </c>
      <c r="D3911" t="s">
        <v>28</v>
      </c>
      <c r="E3911">
        <v>18.190000000000001</v>
      </c>
    </row>
    <row r="3912" spans="1:5" x14ac:dyDescent="0.25">
      <c r="A3912">
        <v>89728</v>
      </c>
      <c r="B3912" t="str">
        <f t="shared" ref="B3912:B3975" si="61">A3912&amp;"U"</f>
        <v>89728U</v>
      </c>
      <c r="C3912" t="s">
        <v>3790</v>
      </c>
      <c r="D3912" t="s">
        <v>28</v>
      </c>
      <c r="E3912">
        <v>10.68</v>
      </c>
    </row>
    <row r="3913" spans="1:5" x14ac:dyDescent="0.25">
      <c r="A3913">
        <v>89729</v>
      </c>
      <c r="B3913" t="str">
        <f t="shared" si="61"/>
        <v>89729U</v>
      </c>
      <c r="C3913" t="s">
        <v>12432</v>
      </c>
      <c r="D3913" t="s">
        <v>28</v>
      </c>
      <c r="E3913">
        <v>24.75</v>
      </c>
    </row>
    <row r="3914" spans="1:5" x14ac:dyDescent="0.25">
      <c r="A3914">
        <v>89730</v>
      </c>
      <c r="B3914" t="str">
        <f t="shared" si="61"/>
        <v>89730U</v>
      </c>
      <c r="C3914" t="s">
        <v>3791</v>
      </c>
      <c r="D3914" t="s">
        <v>28</v>
      </c>
      <c r="E3914">
        <v>11.74</v>
      </c>
    </row>
    <row r="3915" spans="1:5" x14ac:dyDescent="0.25">
      <c r="A3915">
        <v>89731</v>
      </c>
      <c r="B3915" t="str">
        <f t="shared" si="61"/>
        <v>89731U</v>
      </c>
      <c r="C3915" t="s">
        <v>3792</v>
      </c>
      <c r="D3915" t="s">
        <v>28</v>
      </c>
      <c r="E3915">
        <v>10.94</v>
      </c>
    </row>
    <row r="3916" spans="1:5" x14ac:dyDescent="0.25">
      <c r="A3916">
        <v>89732</v>
      </c>
      <c r="B3916" t="str">
        <f t="shared" si="61"/>
        <v>89732U</v>
      </c>
      <c r="C3916" t="s">
        <v>3793</v>
      </c>
      <c r="D3916" t="s">
        <v>28</v>
      </c>
      <c r="E3916">
        <v>11.72</v>
      </c>
    </row>
    <row r="3917" spans="1:5" x14ac:dyDescent="0.25">
      <c r="A3917">
        <v>89733</v>
      </c>
      <c r="B3917" t="str">
        <f t="shared" si="61"/>
        <v>89733U</v>
      </c>
      <c r="C3917" t="s">
        <v>3794</v>
      </c>
      <c r="D3917" t="s">
        <v>28</v>
      </c>
      <c r="E3917">
        <v>20.059999999999999</v>
      </c>
    </row>
    <row r="3918" spans="1:5" x14ac:dyDescent="0.25">
      <c r="A3918">
        <v>89734</v>
      </c>
      <c r="B3918" t="str">
        <f t="shared" si="61"/>
        <v>89734U</v>
      </c>
      <c r="C3918" t="s">
        <v>12433</v>
      </c>
      <c r="D3918" t="s">
        <v>28</v>
      </c>
      <c r="E3918">
        <v>24.75</v>
      </c>
    </row>
    <row r="3919" spans="1:5" x14ac:dyDescent="0.25">
      <c r="A3919">
        <v>89735</v>
      </c>
      <c r="B3919" t="str">
        <f t="shared" si="61"/>
        <v>89735U</v>
      </c>
      <c r="C3919" t="s">
        <v>3795</v>
      </c>
      <c r="D3919" t="s">
        <v>28</v>
      </c>
      <c r="E3919">
        <v>21.33</v>
      </c>
    </row>
    <row r="3920" spans="1:5" x14ac:dyDescent="0.25">
      <c r="A3920">
        <v>89736</v>
      </c>
      <c r="B3920" t="str">
        <f t="shared" si="61"/>
        <v>89736U</v>
      </c>
      <c r="C3920" t="s">
        <v>12434</v>
      </c>
      <c r="D3920" t="s">
        <v>28</v>
      </c>
      <c r="E3920">
        <v>7.48</v>
      </c>
    </row>
    <row r="3921" spans="1:5" x14ac:dyDescent="0.25">
      <c r="A3921">
        <v>89737</v>
      </c>
      <c r="B3921" t="str">
        <f t="shared" si="61"/>
        <v>89737U</v>
      </c>
      <c r="C3921" t="s">
        <v>12435</v>
      </c>
      <c r="D3921" t="s">
        <v>28</v>
      </c>
      <c r="E3921">
        <v>15.39</v>
      </c>
    </row>
    <row r="3922" spans="1:5" x14ac:dyDescent="0.25">
      <c r="A3922">
        <v>89738</v>
      </c>
      <c r="B3922" t="str">
        <f t="shared" si="61"/>
        <v>89738U</v>
      </c>
      <c r="C3922" t="s">
        <v>3796</v>
      </c>
      <c r="D3922" t="s">
        <v>28</v>
      </c>
      <c r="E3922">
        <v>12.97</v>
      </c>
    </row>
    <row r="3923" spans="1:5" x14ac:dyDescent="0.25">
      <c r="A3923">
        <v>89739</v>
      </c>
      <c r="B3923" t="str">
        <f t="shared" si="61"/>
        <v>89739U</v>
      </c>
      <c r="C3923" t="s">
        <v>3797</v>
      </c>
      <c r="D3923" t="s">
        <v>28</v>
      </c>
      <c r="E3923">
        <v>20.73</v>
      </c>
    </row>
    <row r="3924" spans="1:5" x14ac:dyDescent="0.25">
      <c r="A3924">
        <v>89740</v>
      </c>
      <c r="B3924" t="str">
        <f t="shared" si="61"/>
        <v>89740U</v>
      </c>
      <c r="C3924" t="s">
        <v>12436</v>
      </c>
      <c r="D3924" t="s">
        <v>28</v>
      </c>
      <c r="E3924">
        <v>7.15</v>
      </c>
    </row>
    <row r="3925" spans="1:5" x14ac:dyDescent="0.25">
      <c r="A3925">
        <v>89741</v>
      </c>
      <c r="B3925" t="str">
        <f t="shared" si="61"/>
        <v>89741U</v>
      </c>
      <c r="C3925" t="s">
        <v>12437</v>
      </c>
      <c r="D3925" t="s">
        <v>28</v>
      </c>
      <c r="E3925">
        <v>17.149999999999999</v>
      </c>
    </row>
    <row r="3926" spans="1:5" x14ac:dyDescent="0.25">
      <c r="A3926">
        <v>89742</v>
      </c>
      <c r="B3926" t="str">
        <f t="shared" si="61"/>
        <v>89742U</v>
      </c>
      <c r="C3926" t="s">
        <v>3798</v>
      </c>
      <c r="D3926" t="s">
        <v>28</v>
      </c>
      <c r="E3926">
        <v>35.42</v>
      </c>
    </row>
    <row r="3927" spans="1:5" x14ac:dyDescent="0.25">
      <c r="A3927">
        <v>89743</v>
      </c>
      <c r="B3927" t="str">
        <f t="shared" si="61"/>
        <v>89743U</v>
      </c>
      <c r="C3927" t="s">
        <v>3799</v>
      </c>
      <c r="D3927" t="s">
        <v>28</v>
      </c>
      <c r="E3927">
        <v>51.27</v>
      </c>
    </row>
    <row r="3928" spans="1:5" x14ac:dyDescent="0.25">
      <c r="A3928">
        <v>89744</v>
      </c>
      <c r="B3928" t="str">
        <f t="shared" si="61"/>
        <v>89744U</v>
      </c>
      <c r="C3928" t="s">
        <v>3800</v>
      </c>
      <c r="D3928" t="s">
        <v>28</v>
      </c>
      <c r="E3928">
        <v>25.24</v>
      </c>
    </row>
    <row r="3929" spans="1:5" x14ac:dyDescent="0.25">
      <c r="A3929">
        <v>89746</v>
      </c>
      <c r="B3929" t="str">
        <f t="shared" si="61"/>
        <v>89746U</v>
      </c>
      <c r="C3929" t="s">
        <v>3801</v>
      </c>
      <c r="D3929" t="s">
        <v>28</v>
      </c>
      <c r="E3929">
        <v>25.17</v>
      </c>
    </row>
    <row r="3930" spans="1:5" x14ac:dyDescent="0.25">
      <c r="A3930">
        <v>89747</v>
      </c>
      <c r="B3930" t="str">
        <f t="shared" si="61"/>
        <v>89747U</v>
      </c>
      <c r="C3930" t="s">
        <v>12438</v>
      </c>
      <c r="D3930" t="s">
        <v>28</v>
      </c>
      <c r="E3930">
        <v>11.11</v>
      </c>
    </row>
    <row r="3931" spans="1:5" x14ac:dyDescent="0.25">
      <c r="A3931">
        <v>89748</v>
      </c>
      <c r="B3931" t="str">
        <f t="shared" si="61"/>
        <v>89748U</v>
      </c>
      <c r="C3931" t="s">
        <v>3802</v>
      </c>
      <c r="D3931" t="s">
        <v>28</v>
      </c>
      <c r="E3931">
        <v>42.41</v>
      </c>
    </row>
    <row r="3932" spans="1:5" x14ac:dyDescent="0.25">
      <c r="A3932">
        <v>89749</v>
      </c>
      <c r="B3932" t="str">
        <f t="shared" si="61"/>
        <v>89749U</v>
      </c>
      <c r="C3932" t="s">
        <v>12439</v>
      </c>
      <c r="D3932" t="s">
        <v>28</v>
      </c>
      <c r="E3932">
        <v>12.97</v>
      </c>
    </row>
    <row r="3933" spans="1:5" x14ac:dyDescent="0.25">
      <c r="A3933">
        <v>89750</v>
      </c>
      <c r="B3933" t="str">
        <f t="shared" si="61"/>
        <v>89750U</v>
      </c>
      <c r="C3933" t="s">
        <v>3803</v>
      </c>
      <c r="D3933" t="s">
        <v>28</v>
      </c>
      <c r="E3933">
        <v>72.89</v>
      </c>
    </row>
    <row r="3934" spans="1:5" x14ac:dyDescent="0.25">
      <c r="A3934">
        <v>89752</v>
      </c>
      <c r="B3934" t="str">
        <f t="shared" si="61"/>
        <v>89752U</v>
      </c>
      <c r="C3934" t="s">
        <v>3804</v>
      </c>
      <c r="D3934" t="s">
        <v>28</v>
      </c>
      <c r="E3934">
        <v>5.72</v>
      </c>
    </row>
    <row r="3935" spans="1:5" x14ac:dyDescent="0.25">
      <c r="A3935">
        <v>89753</v>
      </c>
      <c r="B3935" t="str">
        <f t="shared" si="61"/>
        <v>89753U</v>
      </c>
      <c r="C3935" t="s">
        <v>3805</v>
      </c>
      <c r="D3935" t="s">
        <v>28</v>
      </c>
      <c r="E3935">
        <v>9.43</v>
      </c>
    </row>
    <row r="3936" spans="1:5" x14ac:dyDescent="0.25">
      <c r="A3936">
        <v>89754</v>
      </c>
      <c r="B3936" t="str">
        <f t="shared" si="61"/>
        <v>89754U</v>
      </c>
      <c r="C3936" t="s">
        <v>3806</v>
      </c>
      <c r="D3936" t="s">
        <v>28</v>
      </c>
      <c r="E3936">
        <v>18.690000000000001</v>
      </c>
    </row>
    <row r="3937" spans="1:5" x14ac:dyDescent="0.25">
      <c r="A3937">
        <v>89755</v>
      </c>
      <c r="B3937" t="str">
        <f t="shared" si="61"/>
        <v>89755U</v>
      </c>
      <c r="C3937" t="s">
        <v>12440</v>
      </c>
      <c r="D3937" t="s">
        <v>28</v>
      </c>
      <c r="E3937">
        <v>11.03</v>
      </c>
    </row>
    <row r="3938" spans="1:5" x14ac:dyDescent="0.25">
      <c r="A3938">
        <v>89756</v>
      </c>
      <c r="B3938" t="str">
        <f t="shared" si="61"/>
        <v>89756U</v>
      </c>
      <c r="C3938" t="s">
        <v>12441</v>
      </c>
      <c r="D3938" t="s">
        <v>28</v>
      </c>
      <c r="E3938">
        <v>17.32</v>
      </c>
    </row>
    <row r="3939" spans="1:5" x14ac:dyDescent="0.25">
      <c r="A3939">
        <v>89757</v>
      </c>
      <c r="B3939" t="str">
        <f t="shared" si="61"/>
        <v>89757U</v>
      </c>
      <c r="C3939" t="s">
        <v>12442</v>
      </c>
      <c r="D3939" t="s">
        <v>28</v>
      </c>
      <c r="E3939">
        <v>25.34</v>
      </c>
    </row>
    <row r="3940" spans="1:5" x14ac:dyDescent="0.25">
      <c r="A3940">
        <v>89758</v>
      </c>
      <c r="B3940" t="str">
        <f t="shared" si="61"/>
        <v>89758U</v>
      </c>
      <c r="C3940" t="s">
        <v>12443</v>
      </c>
      <c r="D3940" t="s">
        <v>28</v>
      </c>
      <c r="E3940">
        <v>38.26</v>
      </c>
    </row>
    <row r="3941" spans="1:5" x14ac:dyDescent="0.25">
      <c r="A3941">
        <v>89759</v>
      </c>
      <c r="B3941" t="str">
        <f t="shared" si="61"/>
        <v>89759U</v>
      </c>
      <c r="C3941" t="s">
        <v>12444</v>
      </c>
      <c r="D3941" t="s">
        <v>28</v>
      </c>
      <c r="E3941">
        <v>7.62</v>
      </c>
    </row>
    <row r="3942" spans="1:5" x14ac:dyDescent="0.25">
      <c r="A3942">
        <v>89760</v>
      </c>
      <c r="B3942" t="str">
        <f t="shared" si="61"/>
        <v>89760U</v>
      </c>
      <c r="C3942" t="s">
        <v>12445</v>
      </c>
      <c r="D3942" t="s">
        <v>28</v>
      </c>
      <c r="E3942">
        <v>17.13</v>
      </c>
    </row>
    <row r="3943" spans="1:5" x14ac:dyDescent="0.25">
      <c r="A3943">
        <v>89761</v>
      </c>
      <c r="B3943" t="str">
        <f t="shared" si="61"/>
        <v>89761U</v>
      </c>
      <c r="C3943" t="s">
        <v>12446</v>
      </c>
      <c r="D3943" t="s">
        <v>28</v>
      </c>
      <c r="E3943">
        <v>26.53</v>
      </c>
    </row>
    <row r="3944" spans="1:5" x14ac:dyDescent="0.25">
      <c r="A3944">
        <v>89762</v>
      </c>
      <c r="B3944" t="str">
        <f t="shared" si="61"/>
        <v>89762U</v>
      </c>
      <c r="C3944" t="s">
        <v>12447</v>
      </c>
      <c r="D3944" t="s">
        <v>28</v>
      </c>
      <c r="E3944">
        <v>36.61</v>
      </c>
    </row>
    <row r="3945" spans="1:5" x14ac:dyDescent="0.25">
      <c r="A3945">
        <v>89763</v>
      </c>
      <c r="B3945" t="str">
        <f t="shared" si="61"/>
        <v>89763U</v>
      </c>
      <c r="C3945" t="s">
        <v>12448</v>
      </c>
      <c r="D3945" t="s">
        <v>28</v>
      </c>
      <c r="E3945">
        <v>136.16999999999999</v>
      </c>
    </row>
    <row r="3946" spans="1:5" x14ac:dyDescent="0.25">
      <c r="A3946">
        <v>89764</v>
      </c>
      <c r="B3946" t="str">
        <f t="shared" si="61"/>
        <v>89764U</v>
      </c>
      <c r="C3946" t="s">
        <v>12449</v>
      </c>
      <c r="D3946" t="s">
        <v>28</v>
      </c>
      <c r="E3946">
        <v>27.88</v>
      </c>
    </row>
    <row r="3947" spans="1:5" x14ac:dyDescent="0.25">
      <c r="A3947">
        <v>89765</v>
      </c>
      <c r="B3947" t="str">
        <f t="shared" si="61"/>
        <v>89765U</v>
      </c>
      <c r="C3947" t="s">
        <v>12450</v>
      </c>
      <c r="D3947" t="s">
        <v>28</v>
      </c>
      <c r="E3947">
        <v>14.22</v>
      </c>
    </row>
    <row r="3948" spans="1:5" x14ac:dyDescent="0.25">
      <c r="A3948">
        <v>89767</v>
      </c>
      <c r="B3948" t="str">
        <f t="shared" si="61"/>
        <v>89767U</v>
      </c>
      <c r="C3948" t="s">
        <v>12451</v>
      </c>
      <c r="D3948" t="s">
        <v>28</v>
      </c>
      <c r="E3948">
        <v>19.489999999999998</v>
      </c>
    </row>
    <row r="3949" spans="1:5" x14ac:dyDescent="0.25">
      <c r="A3949">
        <v>89768</v>
      </c>
      <c r="B3949" t="str">
        <f t="shared" si="61"/>
        <v>89768U</v>
      </c>
      <c r="C3949" t="s">
        <v>12452</v>
      </c>
      <c r="D3949" t="s">
        <v>28</v>
      </c>
      <c r="E3949">
        <v>20.350000000000001</v>
      </c>
    </row>
    <row r="3950" spans="1:5" x14ac:dyDescent="0.25">
      <c r="A3950">
        <v>89769</v>
      </c>
      <c r="B3950" t="str">
        <f t="shared" si="61"/>
        <v>89769U</v>
      </c>
      <c r="C3950" t="s">
        <v>12453</v>
      </c>
      <c r="D3950" t="s">
        <v>28</v>
      </c>
      <c r="E3950">
        <v>43.56</v>
      </c>
    </row>
    <row r="3951" spans="1:5" x14ac:dyDescent="0.25">
      <c r="A3951">
        <v>89772</v>
      </c>
      <c r="B3951" t="str">
        <f t="shared" si="61"/>
        <v>89772U</v>
      </c>
      <c r="C3951" t="s">
        <v>12454</v>
      </c>
      <c r="D3951" t="s">
        <v>98</v>
      </c>
      <c r="E3951">
        <v>88.01</v>
      </c>
    </row>
    <row r="3952" spans="1:5" x14ac:dyDescent="0.25">
      <c r="A3952">
        <v>89774</v>
      </c>
      <c r="B3952" t="str">
        <f t="shared" si="61"/>
        <v>89774U</v>
      </c>
      <c r="C3952" t="s">
        <v>3807</v>
      </c>
      <c r="D3952" t="s">
        <v>28</v>
      </c>
      <c r="E3952">
        <v>15.9</v>
      </c>
    </row>
    <row r="3953" spans="1:5" x14ac:dyDescent="0.25">
      <c r="A3953">
        <v>89776</v>
      </c>
      <c r="B3953" t="str">
        <f t="shared" si="61"/>
        <v>89776U</v>
      </c>
      <c r="C3953" t="s">
        <v>3808</v>
      </c>
      <c r="D3953" t="s">
        <v>28</v>
      </c>
      <c r="E3953">
        <v>23.06</v>
      </c>
    </row>
    <row r="3954" spans="1:5" x14ac:dyDescent="0.25">
      <c r="A3954">
        <v>89777</v>
      </c>
      <c r="B3954" t="str">
        <f t="shared" si="61"/>
        <v>89777U</v>
      </c>
      <c r="C3954" t="s">
        <v>12455</v>
      </c>
      <c r="D3954" t="s">
        <v>28</v>
      </c>
      <c r="E3954">
        <v>21.56</v>
      </c>
    </row>
    <row r="3955" spans="1:5" x14ac:dyDescent="0.25">
      <c r="A3955">
        <v>89778</v>
      </c>
      <c r="B3955" t="str">
        <f t="shared" si="61"/>
        <v>89778U</v>
      </c>
      <c r="C3955" t="s">
        <v>3809</v>
      </c>
      <c r="D3955" t="s">
        <v>28</v>
      </c>
      <c r="E3955">
        <v>19.59</v>
      </c>
    </row>
    <row r="3956" spans="1:5" x14ac:dyDescent="0.25">
      <c r="A3956">
        <v>89779</v>
      </c>
      <c r="B3956" t="str">
        <f t="shared" si="61"/>
        <v>89779U</v>
      </c>
      <c r="C3956" t="s">
        <v>3810</v>
      </c>
      <c r="D3956" t="s">
        <v>28</v>
      </c>
      <c r="E3956">
        <v>32.840000000000003</v>
      </c>
    </row>
    <row r="3957" spans="1:5" x14ac:dyDescent="0.25">
      <c r="A3957">
        <v>89780</v>
      </c>
      <c r="B3957" t="str">
        <f t="shared" si="61"/>
        <v>89780U</v>
      </c>
      <c r="C3957" t="s">
        <v>12456</v>
      </c>
      <c r="D3957" t="s">
        <v>28</v>
      </c>
      <c r="E3957">
        <v>21.56</v>
      </c>
    </row>
    <row r="3958" spans="1:5" x14ac:dyDescent="0.25">
      <c r="A3958">
        <v>89781</v>
      </c>
      <c r="B3958" t="str">
        <f t="shared" si="61"/>
        <v>89781U</v>
      </c>
      <c r="C3958" t="s">
        <v>12457</v>
      </c>
      <c r="D3958" t="s">
        <v>28</v>
      </c>
      <c r="E3958">
        <v>31.69</v>
      </c>
    </row>
    <row r="3959" spans="1:5" x14ac:dyDescent="0.25">
      <c r="A3959">
        <v>89782</v>
      </c>
      <c r="B3959" t="str">
        <f t="shared" si="61"/>
        <v>89782U</v>
      </c>
      <c r="C3959" t="s">
        <v>3811</v>
      </c>
      <c r="D3959" t="s">
        <v>28</v>
      </c>
      <c r="E3959">
        <v>11.42</v>
      </c>
    </row>
    <row r="3960" spans="1:5" x14ac:dyDescent="0.25">
      <c r="A3960">
        <v>89783</v>
      </c>
      <c r="B3960" t="str">
        <f t="shared" si="61"/>
        <v>89783U</v>
      </c>
      <c r="C3960" t="s">
        <v>3812</v>
      </c>
      <c r="D3960" t="s">
        <v>28</v>
      </c>
      <c r="E3960">
        <v>11.76</v>
      </c>
    </row>
    <row r="3961" spans="1:5" x14ac:dyDescent="0.25">
      <c r="A3961">
        <v>89784</v>
      </c>
      <c r="B3961" t="str">
        <f t="shared" si="61"/>
        <v>89784U</v>
      </c>
      <c r="C3961" t="s">
        <v>3813</v>
      </c>
      <c r="D3961" t="s">
        <v>28</v>
      </c>
      <c r="E3961">
        <v>20.93</v>
      </c>
    </row>
    <row r="3962" spans="1:5" x14ac:dyDescent="0.25">
      <c r="A3962">
        <v>89785</v>
      </c>
      <c r="B3962" t="str">
        <f t="shared" si="61"/>
        <v>89785U</v>
      </c>
      <c r="C3962" t="s">
        <v>3814</v>
      </c>
      <c r="D3962" t="s">
        <v>28</v>
      </c>
      <c r="E3962">
        <v>23.14</v>
      </c>
    </row>
    <row r="3963" spans="1:5" x14ac:dyDescent="0.25">
      <c r="A3963">
        <v>89786</v>
      </c>
      <c r="B3963" t="str">
        <f t="shared" si="61"/>
        <v>89786U</v>
      </c>
      <c r="C3963" t="s">
        <v>3815</v>
      </c>
      <c r="D3963" t="s">
        <v>28</v>
      </c>
      <c r="E3963">
        <v>35.49</v>
      </c>
    </row>
    <row r="3964" spans="1:5" x14ac:dyDescent="0.25">
      <c r="A3964">
        <v>89787</v>
      </c>
      <c r="B3964" t="str">
        <f t="shared" si="61"/>
        <v>89787U</v>
      </c>
      <c r="C3964" t="s">
        <v>12458</v>
      </c>
      <c r="D3964" t="s">
        <v>28</v>
      </c>
      <c r="E3964">
        <v>31.69</v>
      </c>
    </row>
    <row r="3965" spans="1:5" x14ac:dyDescent="0.25">
      <c r="A3965">
        <v>89788</v>
      </c>
      <c r="B3965" t="str">
        <f t="shared" si="61"/>
        <v>89788U</v>
      </c>
      <c r="C3965" t="s">
        <v>12459</v>
      </c>
      <c r="D3965" t="s">
        <v>28</v>
      </c>
      <c r="E3965">
        <v>60.75</v>
      </c>
    </row>
    <row r="3966" spans="1:5" x14ac:dyDescent="0.25">
      <c r="A3966">
        <v>89789</v>
      </c>
      <c r="B3966" t="str">
        <f t="shared" si="61"/>
        <v>89789U</v>
      </c>
      <c r="C3966" t="s">
        <v>12460</v>
      </c>
      <c r="D3966" t="s">
        <v>28</v>
      </c>
      <c r="E3966">
        <v>61.68</v>
      </c>
    </row>
    <row r="3967" spans="1:5" x14ac:dyDescent="0.25">
      <c r="A3967">
        <v>89790</v>
      </c>
      <c r="B3967" t="str">
        <f t="shared" si="61"/>
        <v>89790U</v>
      </c>
      <c r="C3967" t="s">
        <v>12461</v>
      </c>
      <c r="D3967" t="s">
        <v>28</v>
      </c>
      <c r="E3967">
        <v>146.78</v>
      </c>
    </row>
    <row r="3968" spans="1:5" x14ac:dyDescent="0.25">
      <c r="A3968">
        <v>89791</v>
      </c>
      <c r="B3968" t="str">
        <f t="shared" si="61"/>
        <v>89791U</v>
      </c>
      <c r="C3968" t="s">
        <v>12462</v>
      </c>
      <c r="D3968" t="s">
        <v>28</v>
      </c>
      <c r="E3968">
        <v>150.19</v>
      </c>
    </row>
    <row r="3969" spans="1:5" x14ac:dyDescent="0.25">
      <c r="A3969">
        <v>89792</v>
      </c>
      <c r="B3969" t="str">
        <f t="shared" si="61"/>
        <v>89792U</v>
      </c>
      <c r="C3969" t="s">
        <v>12463</v>
      </c>
      <c r="D3969" t="s">
        <v>28</v>
      </c>
      <c r="E3969">
        <v>173.84</v>
      </c>
    </row>
    <row r="3970" spans="1:5" x14ac:dyDescent="0.25">
      <c r="A3970">
        <v>89793</v>
      </c>
      <c r="B3970" t="str">
        <f t="shared" si="61"/>
        <v>89793U</v>
      </c>
      <c r="C3970" t="s">
        <v>12464</v>
      </c>
      <c r="D3970" t="s">
        <v>28</v>
      </c>
      <c r="E3970">
        <v>178.43</v>
      </c>
    </row>
    <row r="3971" spans="1:5" x14ac:dyDescent="0.25">
      <c r="A3971">
        <v>89794</v>
      </c>
      <c r="B3971" t="str">
        <f t="shared" si="61"/>
        <v>89794U</v>
      </c>
      <c r="C3971" t="s">
        <v>12465</v>
      </c>
      <c r="D3971" t="s">
        <v>28</v>
      </c>
      <c r="E3971">
        <v>15.03</v>
      </c>
    </row>
    <row r="3972" spans="1:5" x14ac:dyDescent="0.25">
      <c r="A3972">
        <v>89795</v>
      </c>
      <c r="B3972" t="str">
        <f t="shared" si="61"/>
        <v>89795U</v>
      </c>
      <c r="C3972" t="s">
        <v>3816</v>
      </c>
      <c r="D3972" t="s">
        <v>28</v>
      </c>
      <c r="E3972">
        <v>38.520000000000003</v>
      </c>
    </row>
    <row r="3973" spans="1:5" x14ac:dyDescent="0.25">
      <c r="A3973">
        <v>89796</v>
      </c>
      <c r="B3973" t="str">
        <f t="shared" si="61"/>
        <v>89796U</v>
      </c>
      <c r="C3973" t="s">
        <v>3817</v>
      </c>
      <c r="D3973" t="s">
        <v>28</v>
      </c>
      <c r="E3973">
        <v>42.94</v>
      </c>
    </row>
    <row r="3974" spans="1:5" x14ac:dyDescent="0.25">
      <c r="A3974">
        <v>89797</v>
      </c>
      <c r="B3974" t="str">
        <f t="shared" si="61"/>
        <v>89797U</v>
      </c>
      <c r="C3974" t="s">
        <v>3818</v>
      </c>
      <c r="D3974" t="s">
        <v>28</v>
      </c>
      <c r="E3974">
        <v>50.04</v>
      </c>
    </row>
    <row r="3975" spans="1:5" x14ac:dyDescent="0.25">
      <c r="A3975">
        <v>89801</v>
      </c>
      <c r="B3975" t="str">
        <f t="shared" si="61"/>
        <v>89801U</v>
      </c>
      <c r="C3975" t="s">
        <v>3819</v>
      </c>
      <c r="D3975" t="s">
        <v>28</v>
      </c>
      <c r="E3975">
        <v>7.37</v>
      </c>
    </row>
    <row r="3976" spans="1:5" x14ac:dyDescent="0.25">
      <c r="A3976">
        <v>89802</v>
      </c>
      <c r="B3976" t="str">
        <f t="shared" ref="B3976:B4039" si="62">A3976&amp;"U"</f>
        <v>89802U</v>
      </c>
      <c r="C3976" t="s">
        <v>3820</v>
      </c>
      <c r="D3976" t="s">
        <v>28</v>
      </c>
      <c r="E3976">
        <v>8.15</v>
      </c>
    </row>
    <row r="3977" spans="1:5" x14ac:dyDescent="0.25">
      <c r="A3977">
        <v>89803</v>
      </c>
      <c r="B3977" t="str">
        <f t="shared" si="62"/>
        <v>89803U</v>
      </c>
      <c r="C3977" t="s">
        <v>3821</v>
      </c>
      <c r="D3977" t="s">
        <v>28</v>
      </c>
      <c r="E3977">
        <v>16.489999999999998</v>
      </c>
    </row>
    <row r="3978" spans="1:5" x14ac:dyDescent="0.25">
      <c r="A3978">
        <v>89804</v>
      </c>
      <c r="B3978" t="str">
        <f t="shared" si="62"/>
        <v>89804U</v>
      </c>
      <c r="C3978" t="s">
        <v>3822</v>
      </c>
      <c r="D3978" t="s">
        <v>28</v>
      </c>
      <c r="E3978">
        <v>17.760000000000002</v>
      </c>
    </row>
    <row r="3979" spans="1:5" x14ac:dyDescent="0.25">
      <c r="A3979">
        <v>89805</v>
      </c>
      <c r="B3979" t="str">
        <f t="shared" si="62"/>
        <v>89805U</v>
      </c>
      <c r="C3979" t="s">
        <v>3823</v>
      </c>
      <c r="D3979" t="s">
        <v>28</v>
      </c>
      <c r="E3979">
        <v>15.27</v>
      </c>
    </row>
    <row r="3980" spans="1:5" x14ac:dyDescent="0.25">
      <c r="A3980">
        <v>89806</v>
      </c>
      <c r="B3980" t="str">
        <f t="shared" si="62"/>
        <v>89806U</v>
      </c>
      <c r="C3980" t="s">
        <v>3824</v>
      </c>
      <c r="D3980" t="s">
        <v>28</v>
      </c>
      <c r="E3980">
        <v>16.37</v>
      </c>
    </row>
    <row r="3981" spans="1:5" x14ac:dyDescent="0.25">
      <c r="A3981">
        <v>89807</v>
      </c>
      <c r="B3981" t="str">
        <f t="shared" si="62"/>
        <v>89807U</v>
      </c>
      <c r="C3981" t="s">
        <v>3825</v>
      </c>
      <c r="D3981" t="s">
        <v>28</v>
      </c>
      <c r="E3981">
        <v>31.06</v>
      </c>
    </row>
    <row r="3982" spans="1:5" x14ac:dyDescent="0.25">
      <c r="A3982">
        <v>89808</v>
      </c>
      <c r="B3982" t="str">
        <f t="shared" si="62"/>
        <v>89808U</v>
      </c>
      <c r="C3982" t="s">
        <v>3826</v>
      </c>
      <c r="D3982" t="s">
        <v>28</v>
      </c>
      <c r="E3982">
        <v>46.91</v>
      </c>
    </row>
    <row r="3983" spans="1:5" x14ac:dyDescent="0.25">
      <c r="A3983">
        <v>89809</v>
      </c>
      <c r="B3983" t="str">
        <f t="shared" si="62"/>
        <v>89809U</v>
      </c>
      <c r="C3983" t="s">
        <v>3827</v>
      </c>
      <c r="D3983" t="s">
        <v>28</v>
      </c>
      <c r="E3983">
        <v>20.09</v>
      </c>
    </row>
    <row r="3984" spans="1:5" x14ac:dyDescent="0.25">
      <c r="A3984">
        <v>89810</v>
      </c>
      <c r="B3984" t="str">
        <f t="shared" si="62"/>
        <v>89810U</v>
      </c>
      <c r="C3984" t="s">
        <v>3828</v>
      </c>
      <c r="D3984" t="s">
        <v>28</v>
      </c>
      <c r="E3984">
        <v>20.02</v>
      </c>
    </row>
    <row r="3985" spans="1:5" x14ac:dyDescent="0.25">
      <c r="A3985">
        <v>89811</v>
      </c>
      <c r="B3985" t="str">
        <f t="shared" si="62"/>
        <v>89811U</v>
      </c>
      <c r="C3985" t="s">
        <v>3829</v>
      </c>
      <c r="D3985" t="s">
        <v>28</v>
      </c>
      <c r="E3985">
        <v>37.26</v>
      </c>
    </row>
    <row r="3986" spans="1:5" x14ac:dyDescent="0.25">
      <c r="A3986">
        <v>89812</v>
      </c>
      <c r="B3986" t="str">
        <f t="shared" si="62"/>
        <v>89812U</v>
      </c>
      <c r="C3986" t="s">
        <v>3830</v>
      </c>
      <c r="D3986" t="s">
        <v>28</v>
      </c>
      <c r="E3986">
        <v>67.739999999999995</v>
      </c>
    </row>
    <row r="3987" spans="1:5" x14ac:dyDescent="0.25">
      <c r="A3987">
        <v>89813</v>
      </c>
      <c r="B3987" t="str">
        <f t="shared" si="62"/>
        <v>89813U</v>
      </c>
      <c r="C3987" t="s">
        <v>3831</v>
      </c>
      <c r="D3987" t="s">
        <v>28</v>
      </c>
      <c r="E3987">
        <v>7.45</v>
      </c>
    </row>
    <row r="3988" spans="1:5" x14ac:dyDescent="0.25">
      <c r="A3988">
        <v>89814</v>
      </c>
      <c r="B3988" t="str">
        <f t="shared" si="62"/>
        <v>89814U</v>
      </c>
      <c r="C3988" t="s">
        <v>3832</v>
      </c>
      <c r="D3988" t="s">
        <v>28</v>
      </c>
      <c r="E3988">
        <v>16.71</v>
      </c>
    </row>
    <row r="3989" spans="1:5" x14ac:dyDescent="0.25">
      <c r="A3989">
        <v>89815</v>
      </c>
      <c r="B3989" t="str">
        <f t="shared" si="62"/>
        <v>89815U</v>
      </c>
      <c r="C3989" t="s">
        <v>12466</v>
      </c>
      <c r="D3989" t="s">
        <v>28</v>
      </c>
      <c r="E3989">
        <v>24.43</v>
      </c>
    </row>
    <row r="3990" spans="1:5" x14ac:dyDescent="0.25">
      <c r="A3990">
        <v>89816</v>
      </c>
      <c r="B3990" t="str">
        <f t="shared" si="62"/>
        <v>89816U</v>
      </c>
      <c r="C3990" t="s">
        <v>12467</v>
      </c>
      <c r="D3990" t="s">
        <v>28</v>
      </c>
      <c r="E3990">
        <v>34.51</v>
      </c>
    </row>
    <row r="3991" spans="1:5" x14ac:dyDescent="0.25">
      <c r="A3991">
        <v>89817</v>
      </c>
      <c r="B3991" t="str">
        <f t="shared" si="62"/>
        <v>89817U</v>
      </c>
      <c r="C3991" t="s">
        <v>3833</v>
      </c>
      <c r="D3991" t="s">
        <v>28</v>
      </c>
      <c r="E3991">
        <v>13.13</v>
      </c>
    </row>
    <row r="3992" spans="1:5" x14ac:dyDescent="0.25">
      <c r="A3992">
        <v>89818</v>
      </c>
      <c r="B3992" t="str">
        <f t="shared" si="62"/>
        <v>89818U</v>
      </c>
      <c r="C3992" t="s">
        <v>12468</v>
      </c>
      <c r="D3992" t="s">
        <v>28</v>
      </c>
      <c r="E3992">
        <v>134.12</v>
      </c>
    </row>
    <row r="3993" spans="1:5" x14ac:dyDescent="0.25">
      <c r="A3993">
        <v>89819</v>
      </c>
      <c r="B3993" t="str">
        <f t="shared" si="62"/>
        <v>89819U</v>
      </c>
      <c r="C3993" t="s">
        <v>3834</v>
      </c>
      <c r="D3993" t="s">
        <v>28</v>
      </c>
      <c r="E3993">
        <v>20.29</v>
      </c>
    </row>
    <row r="3994" spans="1:5" x14ac:dyDescent="0.25">
      <c r="A3994">
        <v>89821</v>
      </c>
      <c r="B3994" t="str">
        <f t="shared" si="62"/>
        <v>89821U</v>
      </c>
      <c r="C3994" t="s">
        <v>3835</v>
      </c>
      <c r="D3994" t="s">
        <v>28</v>
      </c>
      <c r="E3994">
        <v>16.02</v>
      </c>
    </row>
    <row r="3995" spans="1:5" x14ac:dyDescent="0.25">
      <c r="A3995">
        <v>89822</v>
      </c>
      <c r="B3995" t="str">
        <f t="shared" si="62"/>
        <v>89822U</v>
      </c>
      <c r="C3995" t="s">
        <v>12469</v>
      </c>
      <c r="D3995" t="s">
        <v>28</v>
      </c>
      <c r="E3995">
        <v>19.57</v>
      </c>
    </row>
    <row r="3996" spans="1:5" x14ac:dyDescent="0.25">
      <c r="A3996">
        <v>89823</v>
      </c>
      <c r="B3996" t="str">
        <f t="shared" si="62"/>
        <v>89823U</v>
      </c>
      <c r="C3996" t="s">
        <v>3836</v>
      </c>
      <c r="D3996" t="s">
        <v>28</v>
      </c>
      <c r="E3996">
        <v>29.27</v>
      </c>
    </row>
    <row r="3997" spans="1:5" x14ac:dyDescent="0.25">
      <c r="A3997">
        <v>89824</v>
      </c>
      <c r="B3997" t="str">
        <f t="shared" si="62"/>
        <v>89824U</v>
      </c>
      <c r="C3997" t="s">
        <v>12470</v>
      </c>
      <c r="D3997" t="s">
        <v>28</v>
      </c>
      <c r="E3997">
        <v>32.97</v>
      </c>
    </row>
    <row r="3998" spans="1:5" x14ac:dyDescent="0.25">
      <c r="A3998">
        <v>89825</v>
      </c>
      <c r="B3998" t="str">
        <f t="shared" si="62"/>
        <v>89825U</v>
      </c>
      <c r="C3998" t="s">
        <v>3837</v>
      </c>
      <c r="D3998" t="s">
        <v>28</v>
      </c>
      <c r="E3998">
        <v>16.57</v>
      </c>
    </row>
    <row r="3999" spans="1:5" x14ac:dyDescent="0.25">
      <c r="A3999">
        <v>89826</v>
      </c>
      <c r="B3999" t="str">
        <f t="shared" si="62"/>
        <v>89826U</v>
      </c>
      <c r="C3999" t="s">
        <v>12471</v>
      </c>
      <c r="D3999" t="s">
        <v>28</v>
      </c>
      <c r="E3999">
        <v>136.69999999999999</v>
      </c>
    </row>
    <row r="4000" spans="1:5" x14ac:dyDescent="0.25">
      <c r="A4000">
        <v>89827</v>
      </c>
      <c r="B4000" t="str">
        <f t="shared" si="62"/>
        <v>89827U</v>
      </c>
      <c r="C4000" t="s">
        <v>3838</v>
      </c>
      <c r="D4000" t="s">
        <v>28</v>
      </c>
      <c r="E4000">
        <v>18.78</v>
      </c>
    </row>
    <row r="4001" spans="1:5" x14ac:dyDescent="0.25">
      <c r="A4001">
        <v>89828</v>
      </c>
      <c r="B4001" t="str">
        <f t="shared" si="62"/>
        <v>89828U</v>
      </c>
      <c r="C4001" t="s">
        <v>12472</v>
      </c>
      <c r="D4001" t="s">
        <v>28</v>
      </c>
      <c r="E4001">
        <v>49.49</v>
      </c>
    </row>
    <row r="4002" spans="1:5" x14ac:dyDescent="0.25">
      <c r="A4002">
        <v>89829</v>
      </c>
      <c r="B4002" t="str">
        <f t="shared" si="62"/>
        <v>89829U</v>
      </c>
      <c r="C4002" t="s">
        <v>3839</v>
      </c>
      <c r="D4002" t="s">
        <v>28</v>
      </c>
      <c r="E4002">
        <v>29.94</v>
      </c>
    </row>
    <row r="4003" spans="1:5" x14ac:dyDescent="0.25">
      <c r="A4003">
        <v>89830</v>
      </c>
      <c r="B4003" t="str">
        <f t="shared" si="62"/>
        <v>89830U</v>
      </c>
      <c r="C4003" t="s">
        <v>3840</v>
      </c>
      <c r="D4003" t="s">
        <v>28</v>
      </c>
      <c r="E4003">
        <v>32.97</v>
      </c>
    </row>
    <row r="4004" spans="1:5" x14ac:dyDescent="0.25">
      <c r="A4004">
        <v>89831</v>
      </c>
      <c r="B4004" t="str">
        <f t="shared" si="62"/>
        <v>89831U</v>
      </c>
      <c r="C4004" t="s">
        <v>12473</v>
      </c>
      <c r="D4004" t="s">
        <v>28</v>
      </c>
      <c r="E4004">
        <v>163.28</v>
      </c>
    </row>
    <row r="4005" spans="1:5" x14ac:dyDescent="0.25">
      <c r="A4005">
        <v>89832</v>
      </c>
      <c r="B4005" t="str">
        <f t="shared" si="62"/>
        <v>89832U</v>
      </c>
      <c r="C4005" t="s">
        <v>12474</v>
      </c>
      <c r="D4005" t="s">
        <v>28</v>
      </c>
      <c r="E4005">
        <v>34.9</v>
      </c>
    </row>
    <row r="4006" spans="1:5" x14ac:dyDescent="0.25">
      <c r="A4006">
        <v>89833</v>
      </c>
      <c r="B4006" t="str">
        <f t="shared" si="62"/>
        <v>89833U</v>
      </c>
      <c r="C4006" t="s">
        <v>3841</v>
      </c>
      <c r="D4006" t="s">
        <v>28</v>
      </c>
      <c r="E4006">
        <v>36.19</v>
      </c>
    </row>
    <row r="4007" spans="1:5" x14ac:dyDescent="0.25">
      <c r="A4007">
        <v>89834</v>
      </c>
      <c r="B4007" t="str">
        <f t="shared" si="62"/>
        <v>89834U</v>
      </c>
      <c r="C4007" t="s">
        <v>3842</v>
      </c>
      <c r="D4007" t="s">
        <v>28</v>
      </c>
      <c r="E4007">
        <v>43.29</v>
      </c>
    </row>
    <row r="4008" spans="1:5" x14ac:dyDescent="0.25">
      <c r="A4008">
        <v>89835</v>
      </c>
      <c r="B4008" t="str">
        <f t="shared" si="62"/>
        <v>89835U</v>
      </c>
      <c r="C4008" t="s">
        <v>12475</v>
      </c>
      <c r="D4008" t="s">
        <v>28</v>
      </c>
      <c r="E4008">
        <v>34.35</v>
      </c>
    </row>
    <row r="4009" spans="1:5" x14ac:dyDescent="0.25">
      <c r="A4009">
        <v>89836</v>
      </c>
      <c r="B4009" t="str">
        <f t="shared" si="62"/>
        <v>89836U</v>
      </c>
      <c r="C4009" t="s">
        <v>12476</v>
      </c>
      <c r="D4009" t="s">
        <v>28</v>
      </c>
      <c r="E4009">
        <v>221.12</v>
      </c>
    </row>
    <row r="4010" spans="1:5" x14ac:dyDescent="0.25">
      <c r="A4010">
        <v>89837</v>
      </c>
      <c r="B4010" t="str">
        <f t="shared" si="62"/>
        <v>89837U</v>
      </c>
      <c r="C4010" t="s">
        <v>12477</v>
      </c>
      <c r="D4010" t="s">
        <v>28</v>
      </c>
      <c r="E4010">
        <v>111.04</v>
      </c>
    </row>
    <row r="4011" spans="1:5" x14ac:dyDescent="0.25">
      <c r="A4011">
        <v>89838</v>
      </c>
      <c r="B4011" t="str">
        <f t="shared" si="62"/>
        <v>89838U</v>
      </c>
      <c r="C4011" t="s">
        <v>12478</v>
      </c>
      <c r="D4011" t="s">
        <v>28</v>
      </c>
      <c r="E4011">
        <v>121.57</v>
      </c>
    </row>
    <row r="4012" spans="1:5" x14ac:dyDescent="0.25">
      <c r="A4012">
        <v>89839</v>
      </c>
      <c r="B4012" t="str">
        <f t="shared" si="62"/>
        <v>89839U</v>
      </c>
      <c r="C4012" t="s">
        <v>12479</v>
      </c>
      <c r="D4012" t="s">
        <v>28</v>
      </c>
      <c r="E4012">
        <v>159.46</v>
      </c>
    </row>
    <row r="4013" spans="1:5" x14ac:dyDescent="0.25">
      <c r="A4013">
        <v>89840</v>
      </c>
      <c r="B4013" t="str">
        <f t="shared" si="62"/>
        <v>89840U</v>
      </c>
      <c r="C4013" t="s">
        <v>12480</v>
      </c>
      <c r="D4013" t="s">
        <v>28</v>
      </c>
      <c r="E4013">
        <v>140.24</v>
      </c>
    </row>
    <row r="4014" spans="1:5" x14ac:dyDescent="0.25">
      <c r="A4014">
        <v>89841</v>
      </c>
      <c r="B4014" t="str">
        <f t="shared" si="62"/>
        <v>89841U</v>
      </c>
      <c r="C4014" t="s">
        <v>12481</v>
      </c>
      <c r="D4014" t="s">
        <v>28</v>
      </c>
      <c r="E4014">
        <v>234.98</v>
      </c>
    </row>
    <row r="4015" spans="1:5" x14ac:dyDescent="0.25">
      <c r="A4015">
        <v>89842</v>
      </c>
      <c r="B4015" t="str">
        <f t="shared" si="62"/>
        <v>89842U</v>
      </c>
      <c r="C4015" t="s">
        <v>12482</v>
      </c>
      <c r="D4015" t="s">
        <v>28</v>
      </c>
      <c r="E4015">
        <v>39.340000000000003</v>
      </c>
    </row>
    <row r="4016" spans="1:5" x14ac:dyDescent="0.25">
      <c r="A4016">
        <v>89844</v>
      </c>
      <c r="B4016" t="str">
        <f t="shared" si="62"/>
        <v>89844U</v>
      </c>
      <c r="C4016" t="s">
        <v>12483</v>
      </c>
      <c r="D4016" t="s">
        <v>28</v>
      </c>
      <c r="E4016">
        <v>49.97</v>
      </c>
    </row>
    <row r="4017" spans="1:5" x14ac:dyDescent="0.25">
      <c r="A4017">
        <v>89845</v>
      </c>
      <c r="B4017" t="str">
        <f t="shared" si="62"/>
        <v>89845U</v>
      </c>
      <c r="C4017" t="s">
        <v>12484</v>
      </c>
      <c r="D4017" t="s">
        <v>28</v>
      </c>
      <c r="E4017">
        <v>76.900000000000006</v>
      </c>
    </row>
    <row r="4018" spans="1:5" x14ac:dyDescent="0.25">
      <c r="A4018">
        <v>89846</v>
      </c>
      <c r="B4018" t="str">
        <f t="shared" si="62"/>
        <v>89846U</v>
      </c>
      <c r="C4018" t="s">
        <v>12485</v>
      </c>
      <c r="D4018" t="s">
        <v>28</v>
      </c>
      <c r="E4018">
        <v>168.73</v>
      </c>
    </row>
    <row r="4019" spans="1:5" x14ac:dyDescent="0.25">
      <c r="A4019">
        <v>89847</v>
      </c>
      <c r="B4019" t="str">
        <f t="shared" si="62"/>
        <v>89847U</v>
      </c>
      <c r="C4019" t="s">
        <v>12486</v>
      </c>
      <c r="D4019" t="s">
        <v>28</v>
      </c>
      <c r="E4019">
        <v>209.17</v>
      </c>
    </row>
    <row r="4020" spans="1:5" x14ac:dyDescent="0.25">
      <c r="A4020">
        <v>89850</v>
      </c>
      <c r="B4020" t="str">
        <f t="shared" si="62"/>
        <v>89850U</v>
      </c>
      <c r="C4020" t="s">
        <v>3843</v>
      </c>
      <c r="D4020" t="s">
        <v>28</v>
      </c>
      <c r="E4020">
        <v>24.85</v>
      </c>
    </row>
    <row r="4021" spans="1:5" x14ac:dyDescent="0.25">
      <c r="A4021">
        <v>89851</v>
      </c>
      <c r="B4021" t="str">
        <f t="shared" si="62"/>
        <v>89851U</v>
      </c>
      <c r="C4021" t="s">
        <v>3844</v>
      </c>
      <c r="D4021" t="s">
        <v>28</v>
      </c>
      <c r="E4021">
        <v>24.78</v>
      </c>
    </row>
    <row r="4022" spans="1:5" x14ac:dyDescent="0.25">
      <c r="A4022">
        <v>89852</v>
      </c>
      <c r="B4022" t="str">
        <f t="shared" si="62"/>
        <v>89852U</v>
      </c>
      <c r="C4022" t="s">
        <v>3845</v>
      </c>
      <c r="D4022" t="s">
        <v>28</v>
      </c>
      <c r="E4022">
        <v>42.02</v>
      </c>
    </row>
    <row r="4023" spans="1:5" x14ac:dyDescent="0.25">
      <c r="A4023">
        <v>89853</v>
      </c>
      <c r="B4023" t="str">
        <f t="shared" si="62"/>
        <v>89853U</v>
      </c>
      <c r="C4023" t="s">
        <v>3846</v>
      </c>
      <c r="D4023" t="s">
        <v>28</v>
      </c>
      <c r="E4023">
        <v>72.5</v>
      </c>
    </row>
    <row r="4024" spans="1:5" x14ac:dyDescent="0.25">
      <c r="A4024">
        <v>89854</v>
      </c>
      <c r="B4024" t="str">
        <f t="shared" si="62"/>
        <v>89854U</v>
      </c>
      <c r="C4024" t="s">
        <v>3847</v>
      </c>
      <c r="D4024" t="s">
        <v>28</v>
      </c>
      <c r="E4024">
        <v>92.65</v>
      </c>
    </row>
    <row r="4025" spans="1:5" x14ac:dyDescent="0.25">
      <c r="A4025">
        <v>89855</v>
      </c>
      <c r="B4025" t="str">
        <f t="shared" si="62"/>
        <v>89855U</v>
      </c>
      <c r="C4025" t="s">
        <v>3848</v>
      </c>
      <c r="D4025" t="s">
        <v>28</v>
      </c>
      <c r="E4025">
        <v>98.79</v>
      </c>
    </row>
    <row r="4026" spans="1:5" x14ac:dyDescent="0.25">
      <c r="A4026">
        <v>89856</v>
      </c>
      <c r="B4026" t="str">
        <f t="shared" si="62"/>
        <v>89856U</v>
      </c>
      <c r="C4026" t="s">
        <v>3849</v>
      </c>
      <c r="D4026" t="s">
        <v>28</v>
      </c>
      <c r="E4026">
        <v>19.190000000000001</v>
      </c>
    </row>
    <row r="4027" spans="1:5" x14ac:dyDescent="0.25">
      <c r="A4027">
        <v>89857</v>
      </c>
      <c r="B4027" t="str">
        <f t="shared" si="62"/>
        <v>89857U</v>
      </c>
      <c r="C4027" t="s">
        <v>3850</v>
      </c>
      <c r="D4027" t="s">
        <v>28</v>
      </c>
      <c r="E4027">
        <v>32.44</v>
      </c>
    </row>
    <row r="4028" spans="1:5" x14ac:dyDescent="0.25">
      <c r="A4028">
        <v>89859</v>
      </c>
      <c r="B4028" t="str">
        <f t="shared" si="62"/>
        <v>89859U</v>
      </c>
      <c r="C4028" t="s">
        <v>3851</v>
      </c>
      <c r="D4028" t="s">
        <v>28</v>
      </c>
      <c r="E4028">
        <v>116.69</v>
      </c>
    </row>
    <row r="4029" spans="1:5" x14ac:dyDescent="0.25">
      <c r="A4029">
        <v>89860</v>
      </c>
      <c r="B4029" t="str">
        <f t="shared" si="62"/>
        <v>89860U</v>
      </c>
      <c r="C4029" t="s">
        <v>3852</v>
      </c>
      <c r="D4029" t="s">
        <v>28</v>
      </c>
      <c r="E4029">
        <v>42.54</v>
      </c>
    </row>
    <row r="4030" spans="1:5" x14ac:dyDescent="0.25">
      <c r="A4030">
        <v>89861</v>
      </c>
      <c r="B4030" t="str">
        <f t="shared" si="62"/>
        <v>89861U</v>
      </c>
      <c r="C4030" t="s">
        <v>3853</v>
      </c>
      <c r="D4030" t="s">
        <v>28</v>
      </c>
      <c r="E4030">
        <v>49.64</v>
      </c>
    </row>
    <row r="4031" spans="1:5" x14ac:dyDescent="0.25">
      <c r="A4031">
        <v>89862</v>
      </c>
      <c r="B4031" t="str">
        <f t="shared" si="62"/>
        <v>89862U</v>
      </c>
      <c r="C4031" t="s">
        <v>3854</v>
      </c>
      <c r="D4031" t="s">
        <v>28</v>
      </c>
      <c r="E4031">
        <v>96.9</v>
      </c>
    </row>
    <row r="4032" spans="1:5" x14ac:dyDescent="0.25">
      <c r="A4032">
        <v>89863</v>
      </c>
      <c r="B4032" t="str">
        <f t="shared" si="62"/>
        <v>89863U</v>
      </c>
      <c r="C4032" t="s">
        <v>3855</v>
      </c>
      <c r="D4032" t="s">
        <v>28</v>
      </c>
      <c r="E4032">
        <v>215.53</v>
      </c>
    </row>
    <row r="4033" spans="1:5" x14ac:dyDescent="0.25">
      <c r="A4033">
        <v>89866</v>
      </c>
      <c r="B4033" t="str">
        <f t="shared" si="62"/>
        <v>89866U</v>
      </c>
      <c r="C4033" t="s">
        <v>3856</v>
      </c>
      <c r="D4033" t="s">
        <v>28</v>
      </c>
      <c r="E4033">
        <v>4.71</v>
      </c>
    </row>
    <row r="4034" spans="1:5" x14ac:dyDescent="0.25">
      <c r="A4034">
        <v>89867</v>
      </c>
      <c r="B4034" t="str">
        <f t="shared" si="62"/>
        <v>89867U</v>
      </c>
      <c r="C4034" t="s">
        <v>3857</v>
      </c>
      <c r="D4034" t="s">
        <v>28</v>
      </c>
      <c r="E4034">
        <v>5.91</v>
      </c>
    </row>
    <row r="4035" spans="1:5" x14ac:dyDescent="0.25">
      <c r="A4035">
        <v>89868</v>
      </c>
      <c r="B4035" t="str">
        <f t="shared" si="62"/>
        <v>89868U</v>
      </c>
      <c r="C4035" t="s">
        <v>3858</v>
      </c>
      <c r="D4035" t="s">
        <v>28</v>
      </c>
      <c r="E4035">
        <v>3.61</v>
      </c>
    </row>
    <row r="4036" spans="1:5" x14ac:dyDescent="0.25">
      <c r="A4036">
        <v>89869</v>
      </c>
      <c r="B4036" t="str">
        <f t="shared" si="62"/>
        <v>89869U</v>
      </c>
      <c r="C4036" t="s">
        <v>3859</v>
      </c>
      <c r="D4036" t="s">
        <v>28</v>
      </c>
      <c r="E4036">
        <v>7.5</v>
      </c>
    </row>
    <row r="4037" spans="1:5" x14ac:dyDescent="0.25">
      <c r="A4037">
        <v>89979</v>
      </c>
      <c r="B4037" t="str">
        <f t="shared" si="62"/>
        <v>89979U</v>
      </c>
      <c r="C4037" t="s">
        <v>12487</v>
      </c>
      <c r="D4037" t="s">
        <v>28</v>
      </c>
      <c r="E4037">
        <v>34.06</v>
      </c>
    </row>
    <row r="4038" spans="1:5" x14ac:dyDescent="0.25">
      <c r="A4038">
        <v>89981</v>
      </c>
      <c r="B4038" t="str">
        <f t="shared" si="62"/>
        <v>89981U</v>
      </c>
      <c r="C4038" t="s">
        <v>12488</v>
      </c>
      <c r="D4038" t="s">
        <v>28</v>
      </c>
      <c r="E4038">
        <v>31.68</v>
      </c>
    </row>
    <row r="4039" spans="1:5" x14ac:dyDescent="0.25">
      <c r="A4039">
        <v>90373</v>
      </c>
      <c r="B4039" t="str">
        <f t="shared" si="62"/>
        <v>90373U</v>
      </c>
      <c r="C4039" t="s">
        <v>12489</v>
      </c>
      <c r="D4039" t="s">
        <v>28</v>
      </c>
      <c r="E4039">
        <v>15.46</v>
      </c>
    </row>
    <row r="4040" spans="1:5" x14ac:dyDescent="0.25">
      <c r="A4040">
        <v>90374</v>
      </c>
      <c r="B4040" t="str">
        <f t="shared" ref="B4040:B4103" si="63">A4040&amp;"U"</f>
        <v>90374U</v>
      </c>
      <c r="C4040" t="s">
        <v>12490</v>
      </c>
      <c r="D4040" t="s">
        <v>28</v>
      </c>
      <c r="E4040">
        <v>25.72</v>
      </c>
    </row>
    <row r="4041" spans="1:5" x14ac:dyDescent="0.25">
      <c r="A4041">
        <v>92287</v>
      </c>
      <c r="B4041" t="str">
        <f t="shared" si="63"/>
        <v>92287U</v>
      </c>
      <c r="C4041" t="s">
        <v>6775</v>
      </c>
      <c r="D4041" t="s">
        <v>28</v>
      </c>
      <c r="E4041">
        <v>17.61</v>
      </c>
    </row>
    <row r="4042" spans="1:5" x14ac:dyDescent="0.25">
      <c r="A4042">
        <v>92288</v>
      </c>
      <c r="B4042" t="str">
        <f t="shared" si="63"/>
        <v>92288U</v>
      </c>
      <c r="C4042" t="s">
        <v>6776</v>
      </c>
      <c r="D4042" t="s">
        <v>28</v>
      </c>
      <c r="E4042">
        <v>28.14</v>
      </c>
    </row>
    <row r="4043" spans="1:5" x14ac:dyDescent="0.25">
      <c r="A4043">
        <v>92289</v>
      </c>
      <c r="B4043" t="str">
        <f t="shared" si="63"/>
        <v>92289U</v>
      </c>
      <c r="C4043" t="s">
        <v>6777</v>
      </c>
      <c r="D4043" t="s">
        <v>28</v>
      </c>
      <c r="E4043">
        <v>50.69</v>
      </c>
    </row>
    <row r="4044" spans="1:5" x14ac:dyDescent="0.25">
      <c r="A4044">
        <v>92290</v>
      </c>
      <c r="B4044" t="str">
        <f t="shared" si="63"/>
        <v>92290U</v>
      </c>
      <c r="C4044" t="s">
        <v>6778</v>
      </c>
      <c r="D4044" t="s">
        <v>28</v>
      </c>
      <c r="E4044">
        <v>77.42</v>
      </c>
    </row>
    <row r="4045" spans="1:5" x14ac:dyDescent="0.25">
      <c r="A4045">
        <v>92291</v>
      </c>
      <c r="B4045" t="str">
        <f t="shared" si="63"/>
        <v>92291U</v>
      </c>
      <c r="C4045" t="s">
        <v>6779</v>
      </c>
      <c r="D4045" t="s">
        <v>28</v>
      </c>
      <c r="E4045">
        <v>120.58</v>
      </c>
    </row>
    <row r="4046" spans="1:5" x14ac:dyDescent="0.25">
      <c r="A4046">
        <v>92292</v>
      </c>
      <c r="B4046" t="str">
        <f t="shared" si="63"/>
        <v>92292U</v>
      </c>
      <c r="C4046" t="s">
        <v>6780</v>
      </c>
      <c r="D4046" t="s">
        <v>28</v>
      </c>
      <c r="E4046">
        <v>379.52</v>
      </c>
    </row>
    <row r="4047" spans="1:5" x14ac:dyDescent="0.25">
      <c r="A4047">
        <v>92293</v>
      </c>
      <c r="B4047" t="str">
        <f t="shared" si="63"/>
        <v>92293U</v>
      </c>
      <c r="C4047" t="s">
        <v>6781</v>
      </c>
      <c r="D4047" t="s">
        <v>28</v>
      </c>
      <c r="E4047">
        <v>9.8699999999999992</v>
      </c>
    </row>
    <row r="4048" spans="1:5" x14ac:dyDescent="0.25">
      <c r="A4048">
        <v>92294</v>
      </c>
      <c r="B4048" t="str">
        <f t="shared" si="63"/>
        <v>92294U</v>
      </c>
      <c r="C4048" t="s">
        <v>6782</v>
      </c>
      <c r="D4048" t="s">
        <v>28</v>
      </c>
      <c r="E4048">
        <v>17.05</v>
      </c>
    </row>
    <row r="4049" spans="1:5" x14ac:dyDescent="0.25">
      <c r="A4049">
        <v>92295</v>
      </c>
      <c r="B4049" t="str">
        <f t="shared" si="63"/>
        <v>92295U</v>
      </c>
      <c r="C4049" t="s">
        <v>6783</v>
      </c>
      <c r="D4049" t="s">
        <v>28</v>
      </c>
      <c r="E4049">
        <v>32.83</v>
      </c>
    </row>
    <row r="4050" spans="1:5" x14ac:dyDescent="0.25">
      <c r="A4050">
        <v>92296</v>
      </c>
      <c r="B4050" t="str">
        <f t="shared" si="63"/>
        <v>92296U</v>
      </c>
      <c r="C4050" t="s">
        <v>6784</v>
      </c>
      <c r="D4050" t="s">
        <v>28</v>
      </c>
      <c r="E4050">
        <v>43.65</v>
      </c>
    </row>
    <row r="4051" spans="1:5" x14ac:dyDescent="0.25">
      <c r="A4051">
        <v>92297</v>
      </c>
      <c r="B4051" t="str">
        <f t="shared" si="63"/>
        <v>92297U</v>
      </c>
      <c r="C4051" t="s">
        <v>6785</v>
      </c>
      <c r="D4051" t="s">
        <v>28</v>
      </c>
      <c r="E4051">
        <v>68.16</v>
      </c>
    </row>
    <row r="4052" spans="1:5" x14ac:dyDescent="0.25">
      <c r="A4052">
        <v>92298</v>
      </c>
      <c r="B4052" t="str">
        <f t="shared" si="63"/>
        <v>92298U</v>
      </c>
      <c r="C4052" t="s">
        <v>6786</v>
      </c>
      <c r="D4052" t="s">
        <v>28</v>
      </c>
      <c r="E4052">
        <v>194.9</v>
      </c>
    </row>
    <row r="4053" spans="1:5" x14ac:dyDescent="0.25">
      <c r="A4053">
        <v>92299</v>
      </c>
      <c r="B4053" t="str">
        <f t="shared" si="63"/>
        <v>92299U</v>
      </c>
      <c r="C4053" t="s">
        <v>6787</v>
      </c>
      <c r="D4053" t="s">
        <v>28</v>
      </c>
      <c r="E4053">
        <v>23.14</v>
      </c>
    </row>
    <row r="4054" spans="1:5" x14ac:dyDescent="0.25">
      <c r="A4054">
        <v>92300</v>
      </c>
      <c r="B4054" t="str">
        <f t="shared" si="63"/>
        <v>92300U</v>
      </c>
      <c r="C4054" t="s">
        <v>6788</v>
      </c>
      <c r="D4054" t="s">
        <v>28</v>
      </c>
      <c r="E4054">
        <v>35.67</v>
      </c>
    </row>
    <row r="4055" spans="1:5" x14ac:dyDescent="0.25">
      <c r="A4055">
        <v>92301</v>
      </c>
      <c r="B4055" t="str">
        <f t="shared" si="63"/>
        <v>92301U</v>
      </c>
      <c r="C4055" t="s">
        <v>6789</v>
      </c>
      <c r="D4055" t="s">
        <v>28</v>
      </c>
      <c r="E4055">
        <v>72.150000000000006</v>
      </c>
    </row>
    <row r="4056" spans="1:5" x14ac:dyDescent="0.25">
      <c r="A4056">
        <v>92302</v>
      </c>
      <c r="B4056" t="str">
        <f t="shared" si="63"/>
        <v>92302U</v>
      </c>
      <c r="C4056" t="s">
        <v>6790</v>
      </c>
      <c r="D4056" t="s">
        <v>28</v>
      </c>
      <c r="E4056">
        <v>95.64</v>
      </c>
    </row>
    <row r="4057" spans="1:5" x14ac:dyDescent="0.25">
      <c r="A4057">
        <v>92303</v>
      </c>
      <c r="B4057" t="str">
        <f t="shared" si="63"/>
        <v>92303U</v>
      </c>
      <c r="C4057" t="s">
        <v>6791</v>
      </c>
      <c r="D4057" t="s">
        <v>28</v>
      </c>
      <c r="E4057">
        <v>177.34</v>
      </c>
    </row>
    <row r="4058" spans="1:5" x14ac:dyDescent="0.25">
      <c r="A4058">
        <v>92304</v>
      </c>
      <c r="B4058" t="str">
        <f t="shared" si="63"/>
        <v>92304U</v>
      </c>
      <c r="C4058" t="s">
        <v>6792</v>
      </c>
      <c r="D4058" t="s">
        <v>28</v>
      </c>
      <c r="E4058">
        <v>466.25</v>
      </c>
    </row>
    <row r="4059" spans="1:5" x14ac:dyDescent="0.25">
      <c r="A4059">
        <v>92311</v>
      </c>
      <c r="B4059" t="str">
        <f t="shared" si="63"/>
        <v>92311U</v>
      </c>
      <c r="C4059" t="s">
        <v>12491</v>
      </c>
      <c r="D4059" t="s">
        <v>28</v>
      </c>
      <c r="E4059">
        <v>12.11</v>
      </c>
    </row>
    <row r="4060" spans="1:5" x14ac:dyDescent="0.25">
      <c r="A4060">
        <v>92312</v>
      </c>
      <c r="B4060" t="str">
        <f t="shared" si="63"/>
        <v>92312U</v>
      </c>
      <c r="C4060" t="s">
        <v>6793</v>
      </c>
      <c r="D4060" t="s">
        <v>28</v>
      </c>
      <c r="E4060">
        <v>20.96</v>
      </c>
    </row>
    <row r="4061" spans="1:5" x14ac:dyDescent="0.25">
      <c r="A4061">
        <v>92313</v>
      </c>
      <c r="B4061" t="str">
        <f t="shared" si="63"/>
        <v>92313U</v>
      </c>
      <c r="C4061" t="s">
        <v>6794</v>
      </c>
      <c r="D4061" t="s">
        <v>28</v>
      </c>
      <c r="E4061">
        <v>31.23</v>
      </c>
    </row>
    <row r="4062" spans="1:5" x14ac:dyDescent="0.25">
      <c r="A4062">
        <v>92314</v>
      </c>
      <c r="B4062" t="str">
        <f t="shared" si="63"/>
        <v>92314U</v>
      </c>
      <c r="C4062" t="s">
        <v>6795</v>
      </c>
      <c r="D4062" t="s">
        <v>28</v>
      </c>
      <c r="E4062">
        <v>8.01</v>
      </c>
    </row>
    <row r="4063" spans="1:5" x14ac:dyDescent="0.25">
      <c r="A4063">
        <v>92315</v>
      </c>
      <c r="B4063" t="str">
        <f t="shared" si="63"/>
        <v>92315U</v>
      </c>
      <c r="C4063" t="s">
        <v>6796</v>
      </c>
      <c r="D4063" t="s">
        <v>28</v>
      </c>
      <c r="E4063">
        <v>12.11</v>
      </c>
    </row>
    <row r="4064" spans="1:5" x14ac:dyDescent="0.25">
      <c r="A4064">
        <v>92316</v>
      </c>
      <c r="B4064" t="str">
        <f t="shared" si="63"/>
        <v>92316U</v>
      </c>
      <c r="C4064" t="s">
        <v>6797</v>
      </c>
      <c r="D4064" t="s">
        <v>28</v>
      </c>
      <c r="E4064">
        <v>19.12</v>
      </c>
    </row>
    <row r="4065" spans="1:5" x14ac:dyDescent="0.25">
      <c r="A4065">
        <v>92317</v>
      </c>
      <c r="B4065" t="str">
        <f t="shared" si="63"/>
        <v>92317U</v>
      </c>
      <c r="C4065" t="s">
        <v>6798</v>
      </c>
      <c r="D4065" t="s">
        <v>28</v>
      </c>
      <c r="E4065">
        <v>16.91</v>
      </c>
    </row>
    <row r="4066" spans="1:5" x14ac:dyDescent="0.25">
      <c r="A4066">
        <v>92318</v>
      </c>
      <c r="B4066" t="str">
        <f t="shared" si="63"/>
        <v>92318U</v>
      </c>
      <c r="C4066" t="s">
        <v>6799</v>
      </c>
      <c r="D4066" t="s">
        <v>28</v>
      </c>
      <c r="E4066">
        <v>27.62</v>
      </c>
    </row>
    <row r="4067" spans="1:5" x14ac:dyDescent="0.25">
      <c r="A4067">
        <v>92319</v>
      </c>
      <c r="B4067" t="str">
        <f t="shared" si="63"/>
        <v>92319U</v>
      </c>
      <c r="C4067" t="s">
        <v>6800</v>
      </c>
      <c r="D4067" t="s">
        <v>28</v>
      </c>
      <c r="E4067">
        <v>39.79</v>
      </c>
    </row>
    <row r="4068" spans="1:5" x14ac:dyDescent="0.25">
      <c r="A4068">
        <v>92326</v>
      </c>
      <c r="B4068" t="str">
        <f t="shared" si="63"/>
        <v>92326U</v>
      </c>
      <c r="C4068" t="s">
        <v>6801</v>
      </c>
      <c r="D4068" t="s">
        <v>28</v>
      </c>
      <c r="E4068">
        <v>12.62</v>
      </c>
    </row>
    <row r="4069" spans="1:5" x14ac:dyDescent="0.25">
      <c r="A4069">
        <v>92327</v>
      </c>
      <c r="B4069" t="str">
        <f t="shared" si="63"/>
        <v>92327U</v>
      </c>
      <c r="C4069" t="s">
        <v>6802</v>
      </c>
      <c r="D4069" t="s">
        <v>28</v>
      </c>
      <c r="E4069">
        <v>23.43</v>
      </c>
    </row>
    <row r="4070" spans="1:5" x14ac:dyDescent="0.25">
      <c r="A4070">
        <v>92328</v>
      </c>
      <c r="B4070" t="str">
        <f t="shared" si="63"/>
        <v>92328U</v>
      </c>
      <c r="C4070" t="s">
        <v>6803</v>
      </c>
      <c r="D4070" t="s">
        <v>28</v>
      </c>
      <c r="E4070">
        <v>35.659999999999997</v>
      </c>
    </row>
    <row r="4071" spans="1:5" x14ac:dyDescent="0.25">
      <c r="A4071">
        <v>92329</v>
      </c>
      <c r="B4071" t="str">
        <f t="shared" si="63"/>
        <v>92329U</v>
      </c>
      <c r="C4071" t="s">
        <v>6804</v>
      </c>
      <c r="D4071" t="s">
        <v>28</v>
      </c>
      <c r="E4071">
        <v>8.14</v>
      </c>
    </row>
    <row r="4072" spans="1:5" x14ac:dyDescent="0.25">
      <c r="A4072">
        <v>92330</v>
      </c>
      <c r="B4072" t="str">
        <f t="shared" si="63"/>
        <v>92330U</v>
      </c>
      <c r="C4072" t="s">
        <v>6805</v>
      </c>
      <c r="D4072" t="s">
        <v>28</v>
      </c>
      <c r="E4072">
        <v>13.78</v>
      </c>
    </row>
    <row r="4073" spans="1:5" x14ac:dyDescent="0.25">
      <c r="A4073">
        <v>92331</v>
      </c>
      <c r="B4073" t="str">
        <f t="shared" si="63"/>
        <v>92331U</v>
      </c>
      <c r="C4073" t="s">
        <v>6806</v>
      </c>
      <c r="D4073" t="s">
        <v>28</v>
      </c>
      <c r="E4073">
        <v>22.1</v>
      </c>
    </row>
    <row r="4074" spans="1:5" x14ac:dyDescent="0.25">
      <c r="A4074">
        <v>92332</v>
      </c>
      <c r="B4074" t="str">
        <f t="shared" si="63"/>
        <v>92332U</v>
      </c>
      <c r="C4074" t="s">
        <v>6807</v>
      </c>
      <c r="D4074" t="s">
        <v>28</v>
      </c>
      <c r="E4074">
        <v>17.18</v>
      </c>
    </row>
    <row r="4075" spans="1:5" x14ac:dyDescent="0.25">
      <c r="A4075">
        <v>92333</v>
      </c>
      <c r="B4075" t="str">
        <f t="shared" si="63"/>
        <v>92333U</v>
      </c>
      <c r="C4075" t="s">
        <v>6808</v>
      </c>
      <c r="D4075" t="s">
        <v>28</v>
      </c>
      <c r="E4075">
        <v>30.92</v>
      </c>
    </row>
    <row r="4076" spans="1:5" x14ac:dyDescent="0.25">
      <c r="A4076">
        <v>92334</v>
      </c>
      <c r="B4076" t="str">
        <f t="shared" si="63"/>
        <v>92334U</v>
      </c>
      <c r="C4076" t="s">
        <v>6809</v>
      </c>
      <c r="D4076" t="s">
        <v>28</v>
      </c>
      <c r="E4076">
        <v>45.7</v>
      </c>
    </row>
    <row r="4077" spans="1:5" x14ac:dyDescent="0.25">
      <c r="A4077">
        <v>92344</v>
      </c>
      <c r="B4077" t="str">
        <f t="shared" si="63"/>
        <v>92344U</v>
      </c>
      <c r="C4077" t="s">
        <v>3860</v>
      </c>
      <c r="D4077" t="s">
        <v>28</v>
      </c>
      <c r="E4077">
        <v>62.96</v>
      </c>
    </row>
    <row r="4078" spans="1:5" x14ac:dyDescent="0.25">
      <c r="A4078">
        <v>92345</v>
      </c>
      <c r="B4078" t="str">
        <f t="shared" si="63"/>
        <v>92345U</v>
      </c>
      <c r="C4078" t="s">
        <v>3861</v>
      </c>
      <c r="D4078" t="s">
        <v>28</v>
      </c>
      <c r="E4078">
        <v>62.93</v>
      </c>
    </row>
    <row r="4079" spans="1:5" x14ac:dyDescent="0.25">
      <c r="A4079">
        <v>92346</v>
      </c>
      <c r="B4079" t="str">
        <f t="shared" si="63"/>
        <v>92346U</v>
      </c>
      <c r="C4079" t="s">
        <v>3862</v>
      </c>
      <c r="D4079" t="s">
        <v>28</v>
      </c>
      <c r="E4079">
        <v>84.9</v>
      </c>
    </row>
    <row r="4080" spans="1:5" x14ac:dyDescent="0.25">
      <c r="A4080">
        <v>92347</v>
      </c>
      <c r="B4080" t="str">
        <f t="shared" si="63"/>
        <v>92347U</v>
      </c>
      <c r="C4080" t="s">
        <v>3863</v>
      </c>
      <c r="D4080" t="s">
        <v>28</v>
      </c>
      <c r="E4080">
        <v>95.68</v>
      </c>
    </row>
    <row r="4081" spans="1:5" x14ac:dyDescent="0.25">
      <c r="A4081">
        <v>92348</v>
      </c>
      <c r="B4081" t="str">
        <f t="shared" si="63"/>
        <v>92348U</v>
      </c>
      <c r="C4081" t="s">
        <v>3864</v>
      </c>
      <c r="D4081" t="s">
        <v>28</v>
      </c>
      <c r="E4081">
        <v>122.57</v>
      </c>
    </row>
    <row r="4082" spans="1:5" x14ac:dyDescent="0.25">
      <c r="A4082">
        <v>92349</v>
      </c>
      <c r="B4082" t="str">
        <f t="shared" si="63"/>
        <v>92349U</v>
      </c>
      <c r="C4082" t="s">
        <v>3865</v>
      </c>
      <c r="D4082" t="s">
        <v>28</v>
      </c>
      <c r="E4082">
        <v>132.16</v>
      </c>
    </row>
    <row r="4083" spans="1:5" x14ac:dyDescent="0.25">
      <c r="A4083">
        <v>92350</v>
      </c>
      <c r="B4083" t="str">
        <f t="shared" si="63"/>
        <v>92350U</v>
      </c>
      <c r="C4083" t="s">
        <v>3866</v>
      </c>
      <c r="D4083" t="s">
        <v>28</v>
      </c>
      <c r="E4083">
        <v>93.58</v>
      </c>
    </row>
    <row r="4084" spans="1:5" x14ac:dyDescent="0.25">
      <c r="A4084">
        <v>92351</v>
      </c>
      <c r="B4084" t="str">
        <f t="shared" si="63"/>
        <v>92351U</v>
      </c>
      <c r="C4084" t="s">
        <v>3867</v>
      </c>
      <c r="D4084" t="s">
        <v>28</v>
      </c>
      <c r="E4084">
        <v>91.18</v>
      </c>
    </row>
    <row r="4085" spans="1:5" x14ac:dyDescent="0.25">
      <c r="A4085">
        <v>92352</v>
      </c>
      <c r="B4085" t="str">
        <f t="shared" si="63"/>
        <v>92352U</v>
      </c>
      <c r="C4085" t="s">
        <v>3868</v>
      </c>
      <c r="D4085" t="s">
        <v>28</v>
      </c>
      <c r="E4085">
        <v>148.11000000000001</v>
      </c>
    </row>
    <row r="4086" spans="1:5" x14ac:dyDescent="0.25">
      <c r="A4086">
        <v>92353</v>
      </c>
      <c r="B4086" t="str">
        <f t="shared" si="63"/>
        <v>92353U</v>
      </c>
      <c r="C4086" t="s">
        <v>3869</v>
      </c>
      <c r="D4086" t="s">
        <v>28</v>
      </c>
      <c r="E4086">
        <v>137.57</v>
      </c>
    </row>
    <row r="4087" spans="1:5" x14ac:dyDescent="0.25">
      <c r="A4087">
        <v>92354</v>
      </c>
      <c r="B4087" t="str">
        <f t="shared" si="63"/>
        <v>92354U</v>
      </c>
      <c r="C4087" t="s">
        <v>3870</v>
      </c>
      <c r="D4087" t="s">
        <v>28</v>
      </c>
      <c r="E4087">
        <v>200.44</v>
      </c>
    </row>
    <row r="4088" spans="1:5" x14ac:dyDescent="0.25">
      <c r="A4088">
        <v>92355</v>
      </c>
      <c r="B4088" t="str">
        <f t="shared" si="63"/>
        <v>92355U</v>
      </c>
      <c r="C4088" t="s">
        <v>3871</v>
      </c>
      <c r="D4088" t="s">
        <v>28</v>
      </c>
      <c r="E4088">
        <v>180.12</v>
      </c>
    </row>
    <row r="4089" spans="1:5" x14ac:dyDescent="0.25">
      <c r="A4089">
        <v>92356</v>
      </c>
      <c r="B4089" t="str">
        <f t="shared" si="63"/>
        <v>92356U</v>
      </c>
      <c r="C4089" t="s">
        <v>3872</v>
      </c>
      <c r="D4089" t="s">
        <v>28</v>
      </c>
      <c r="E4089">
        <v>121.52</v>
      </c>
    </row>
    <row r="4090" spans="1:5" x14ac:dyDescent="0.25">
      <c r="A4090">
        <v>92357</v>
      </c>
      <c r="B4090" t="str">
        <f t="shared" si="63"/>
        <v>92357U</v>
      </c>
      <c r="C4090" t="s">
        <v>3873</v>
      </c>
      <c r="D4090" t="s">
        <v>28</v>
      </c>
      <c r="E4090">
        <v>188.7</v>
      </c>
    </row>
    <row r="4091" spans="1:5" x14ac:dyDescent="0.25">
      <c r="A4091">
        <v>92358</v>
      </c>
      <c r="B4091" t="str">
        <f t="shared" si="63"/>
        <v>92358U</v>
      </c>
      <c r="C4091" t="s">
        <v>3874</v>
      </c>
      <c r="D4091" t="s">
        <v>28</v>
      </c>
      <c r="E4091">
        <v>238.19</v>
      </c>
    </row>
    <row r="4092" spans="1:5" x14ac:dyDescent="0.25">
      <c r="A4092">
        <v>92369</v>
      </c>
      <c r="B4092" t="str">
        <f t="shared" si="63"/>
        <v>92369U</v>
      </c>
      <c r="C4092" t="s">
        <v>3875</v>
      </c>
      <c r="D4092" t="s">
        <v>28</v>
      </c>
      <c r="E4092">
        <v>31.8</v>
      </c>
    </row>
    <row r="4093" spans="1:5" x14ac:dyDescent="0.25">
      <c r="A4093">
        <v>92370</v>
      </c>
      <c r="B4093" t="str">
        <f t="shared" si="63"/>
        <v>92370U</v>
      </c>
      <c r="C4093" t="s">
        <v>3876</v>
      </c>
      <c r="D4093" t="s">
        <v>28</v>
      </c>
      <c r="E4093">
        <v>33.74</v>
      </c>
    </row>
    <row r="4094" spans="1:5" x14ac:dyDescent="0.25">
      <c r="A4094">
        <v>92371</v>
      </c>
      <c r="B4094" t="str">
        <f t="shared" si="63"/>
        <v>92371U</v>
      </c>
      <c r="C4094" t="s">
        <v>3877</v>
      </c>
      <c r="D4094" t="s">
        <v>28</v>
      </c>
      <c r="E4094">
        <v>39.340000000000003</v>
      </c>
    </row>
    <row r="4095" spans="1:5" x14ac:dyDescent="0.25">
      <c r="A4095">
        <v>92372</v>
      </c>
      <c r="B4095" t="str">
        <f t="shared" si="63"/>
        <v>92372U</v>
      </c>
      <c r="C4095" t="s">
        <v>3878</v>
      </c>
      <c r="D4095" t="s">
        <v>28</v>
      </c>
      <c r="E4095">
        <v>41.14</v>
      </c>
    </row>
    <row r="4096" spans="1:5" x14ac:dyDescent="0.25">
      <c r="A4096">
        <v>92373</v>
      </c>
      <c r="B4096" t="str">
        <f t="shared" si="63"/>
        <v>92373U</v>
      </c>
      <c r="C4096" t="s">
        <v>3879</v>
      </c>
      <c r="D4096" t="s">
        <v>28</v>
      </c>
      <c r="E4096">
        <v>47.21</v>
      </c>
    </row>
    <row r="4097" spans="1:5" x14ac:dyDescent="0.25">
      <c r="A4097">
        <v>92374</v>
      </c>
      <c r="B4097" t="str">
        <f t="shared" si="63"/>
        <v>92374U</v>
      </c>
      <c r="C4097" t="s">
        <v>3880</v>
      </c>
      <c r="D4097" t="s">
        <v>28</v>
      </c>
      <c r="E4097">
        <v>47.56</v>
      </c>
    </row>
    <row r="4098" spans="1:5" x14ac:dyDescent="0.25">
      <c r="A4098">
        <v>92375</v>
      </c>
      <c r="B4098" t="str">
        <f t="shared" si="63"/>
        <v>92375U</v>
      </c>
      <c r="C4098" t="s">
        <v>3881</v>
      </c>
      <c r="D4098" t="s">
        <v>28</v>
      </c>
      <c r="E4098">
        <v>62.92</v>
      </c>
    </row>
    <row r="4099" spans="1:5" x14ac:dyDescent="0.25">
      <c r="A4099">
        <v>92376</v>
      </c>
      <c r="B4099" t="str">
        <f t="shared" si="63"/>
        <v>92376U</v>
      </c>
      <c r="C4099" t="s">
        <v>3882</v>
      </c>
      <c r="D4099" t="s">
        <v>28</v>
      </c>
      <c r="E4099">
        <v>62.89</v>
      </c>
    </row>
    <row r="4100" spans="1:5" x14ac:dyDescent="0.25">
      <c r="A4100">
        <v>92377</v>
      </c>
      <c r="B4100" t="str">
        <f t="shared" si="63"/>
        <v>92377U</v>
      </c>
      <c r="C4100" t="s">
        <v>3883</v>
      </c>
      <c r="D4100" t="s">
        <v>28</v>
      </c>
      <c r="E4100">
        <v>86.24</v>
      </c>
    </row>
    <row r="4101" spans="1:5" x14ac:dyDescent="0.25">
      <c r="A4101">
        <v>92378</v>
      </c>
      <c r="B4101" t="str">
        <f t="shared" si="63"/>
        <v>92378U</v>
      </c>
      <c r="C4101" t="s">
        <v>3884</v>
      </c>
      <c r="D4101" t="s">
        <v>28</v>
      </c>
      <c r="E4101">
        <v>97.02</v>
      </c>
    </row>
    <row r="4102" spans="1:5" x14ac:dyDescent="0.25">
      <c r="A4102">
        <v>92379</v>
      </c>
      <c r="B4102" t="str">
        <f t="shared" si="63"/>
        <v>92379U</v>
      </c>
      <c r="C4102" t="s">
        <v>3885</v>
      </c>
      <c r="D4102" t="s">
        <v>28</v>
      </c>
      <c r="E4102">
        <v>125.34</v>
      </c>
    </row>
    <row r="4103" spans="1:5" x14ac:dyDescent="0.25">
      <c r="A4103">
        <v>92380</v>
      </c>
      <c r="B4103" t="str">
        <f t="shared" si="63"/>
        <v>92380U</v>
      </c>
      <c r="C4103" t="s">
        <v>3886</v>
      </c>
      <c r="D4103" t="s">
        <v>28</v>
      </c>
      <c r="E4103">
        <v>134.93</v>
      </c>
    </row>
    <row r="4104" spans="1:5" x14ac:dyDescent="0.25">
      <c r="A4104">
        <v>92381</v>
      </c>
      <c r="B4104" t="str">
        <f t="shared" ref="B4104:B4167" si="64">A4104&amp;"U"</f>
        <v>92381U</v>
      </c>
      <c r="C4104" t="s">
        <v>3887</v>
      </c>
      <c r="D4104" t="s">
        <v>28</v>
      </c>
      <c r="E4104">
        <v>48.31</v>
      </c>
    </row>
    <row r="4105" spans="1:5" x14ac:dyDescent="0.25">
      <c r="A4105">
        <v>92382</v>
      </c>
      <c r="B4105" t="str">
        <f t="shared" si="64"/>
        <v>92382U</v>
      </c>
      <c r="C4105" t="s">
        <v>3888</v>
      </c>
      <c r="D4105" t="s">
        <v>28</v>
      </c>
      <c r="E4105">
        <v>45.74</v>
      </c>
    </row>
    <row r="4106" spans="1:5" x14ac:dyDescent="0.25">
      <c r="A4106">
        <v>92383</v>
      </c>
      <c r="B4106" t="str">
        <f t="shared" si="64"/>
        <v>92383U</v>
      </c>
      <c r="C4106" t="s">
        <v>3889</v>
      </c>
      <c r="D4106" t="s">
        <v>28</v>
      </c>
      <c r="E4106">
        <v>62.75</v>
      </c>
    </row>
    <row r="4107" spans="1:5" x14ac:dyDescent="0.25">
      <c r="A4107">
        <v>92384</v>
      </c>
      <c r="B4107" t="str">
        <f t="shared" si="64"/>
        <v>92384U</v>
      </c>
      <c r="C4107" t="s">
        <v>3890</v>
      </c>
      <c r="D4107" t="s">
        <v>28</v>
      </c>
      <c r="E4107">
        <v>57.63</v>
      </c>
    </row>
    <row r="4108" spans="1:5" x14ac:dyDescent="0.25">
      <c r="A4108">
        <v>92385</v>
      </c>
      <c r="B4108" t="str">
        <f t="shared" si="64"/>
        <v>92385U</v>
      </c>
      <c r="C4108" t="s">
        <v>3891</v>
      </c>
      <c r="D4108" t="s">
        <v>28</v>
      </c>
      <c r="E4108">
        <v>72.599999999999994</v>
      </c>
    </row>
    <row r="4109" spans="1:5" x14ac:dyDescent="0.25">
      <c r="A4109">
        <v>92386</v>
      </c>
      <c r="B4109" t="str">
        <f t="shared" si="64"/>
        <v>92386U</v>
      </c>
      <c r="C4109" t="s">
        <v>3892</v>
      </c>
      <c r="D4109" t="s">
        <v>28</v>
      </c>
      <c r="E4109">
        <v>69.069999999999993</v>
      </c>
    </row>
    <row r="4110" spans="1:5" x14ac:dyDescent="0.25">
      <c r="A4110">
        <v>92387</v>
      </c>
      <c r="B4110" t="str">
        <f t="shared" si="64"/>
        <v>92387U</v>
      </c>
      <c r="C4110" t="s">
        <v>3893</v>
      </c>
      <c r="D4110" t="s">
        <v>28</v>
      </c>
      <c r="E4110">
        <v>93.5</v>
      </c>
    </row>
    <row r="4111" spans="1:5" x14ac:dyDescent="0.25">
      <c r="A4111">
        <v>92388</v>
      </c>
      <c r="B4111" t="str">
        <f t="shared" si="64"/>
        <v>92388U</v>
      </c>
      <c r="C4111" t="s">
        <v>3894</v>
      </c>
      <c r="D4111" t="s">
        <v>28</v>
      </c>
      <c r="E4111">
        <v>91.1</v>
      </c>
    </row>
    <row r="4112" spans="1:5" x14ac:dyDescent="0.25">
      <c r="A4112">
        <v>92389</v>
      </c>
      <c r="B4112" t="str">
        <f t="shared" si="64"/>
        <v>92389U</v>
      </c>
      <c r="C4112" t="s">
        <v>3895</v>
      </c>
      <c r="D4112" t="s">
        <v>28</v>
      </c>
      <c r="E4112">
        <v>150.16999999999999</v>
      </c>
    </row>
    <row r="4113" spans="1:5" x14ac:dyDescent="0.25">
      <c r="A4113">
        <v>92390</v>
      </c>
      <c r="B4113" t="str">
        <f t="shared" si="64"/>
        <v>92390U</v>
      </c>
      <c r="C4113" t="s">
        <v>3896</v>
      </c>
      <c r="D4113" t="s">
        <v>28</v>
      </c>
      <c r="E4113">
        <v>139.63</v>
      </c>
    </row>
    <row r="4114" spans="1:5" x14ac:dyDescent="0.25">
      <c r="A4114">
        <v>92635</v>
      </c>
      <c r="B4114" t="str">
        <f t="shared" si="64"/>
        <v>92635U</v>
      </c>
      <c r="C4114" t="s">
        <v>3897</v>
      </c>
      <c r="D4114" t="s">
        <v>28</v>
      </c>
      <c r="E4114">
        <v>204.6</v>
      </c>
    </row>
    <row r="4115" spans="1:5" x14ac:dyDescent="0.25">
      <c r="A4115">
        <v>92636</v>
      </c>
      <c r="B4115" t="str">
        <f t="shared" si="64"/>
        <v>92636U</v>
      </c>
      <c r="C4115" t="s">
        <v>3898</v>
      </c>
      <c r="D4115" t="s">
        <v>28</v>
      </c>
      <c r="E4115">
        <v>184.28</v>
      </c>
    </row>
    <row r="4116" spans="1:5" x14ac:dyDescent="0.25">
      <c r="A4116">
        <v>92637</v>
      </c>
      <c r="B4116" t="str">
        <f t="shared" si="64"/>
        <v>92637U</v>
      </c>
      <c r="C4116" t="s">
        <v>3899</v>
      </c>
      <c r="D4116" t="s">
        <v>28</v>
      </c>
      <c r="E4116">
        <v>61.94</v>
      </c>
    </row>
    <row r="4117" spans="1:5" x14ac:dyDescent="0.25">
      <c r="A4117">
        <v>92638</v>
      </c>
      <c r="B4117" t="str">
        <f t="shared" si="64"/>
        <v>92638U</v>
      </c>
      <c r="C4117" t="s">
        <v>3900</v>
      </c>
      <c r="D4117" t="s">
        <v>28</v>
      </c>
      <c r="E4117">
        <v>77.48</v>
      </c>
    </row>
    <row r="4118" spans="1:5" x14ac:dyDescent="0.25">
      <c r="A4118">
        <v>92639</v>
      </c>
      <c r="B4118" t="str">
        <f t="shared" si="64"/>
        <v>92639U</v>
      </c>
      <c r="C4118" t="s">
        <v>3901</v>
      </c>
      <c r="D4118" t="s">
        <v>28</v>
      </c>
      <c r="E4118">
        <v>90.7</v>
      </c>
    </row>
    <row r="4119" spans="1:5" x14ac:dyDescent="0.25">
      <c r="A4119">
        <v>92640</v>
      </c>
      <c r="B4119" t="str">
        <f t="shared" si="64"/>
        <v>92640U</v>
      </c>
      <c r="C4119" t="s">
        <v>3902</v>
      </c>
      <c r="D4119" t="s">
        <v>28</v>
      </c>
      <c r="E4119">
        <v>121.4</v>
      </c>
    </row>
    <row r="4120" spans="1:5" x14ac:dyDescent="0.25">
      <c r="A4120">
        <v>92642</v>
      </c>
      <c r="B4120" t="str">
        <f t="shared" si="64"/>
        <v>92642U</v>
      </c>
      <c r="C4120" t="s">
        <v>3903</v>
      </c>
      <c r="D4120" t="s">
        <v>28</v>
      </c>
      <c r="E4120">
        <v>191.4</v>
      </c>
    </row>
    <row r="4121" spans="1:5" x14ac:dyDescent="0.25">
      <c r="A4121">
        <v>92644</v>
      </c>
      <c r="B4121" t="str">
        <f t="shared" si="64"/>
        <v>92644U</v>
      </c>
      <c r="C4121" t="s">
        <v>3904</v>
      </c>
      <c r="D4121" t="s">
        <v>28</v>
      </c>
      <c r="E4121">
        <v>243.73</v>
      </c>
    </row>
    <row r="4122" spans="1:5" x14ac:dyDescent="0.25">
      <c r="A4122">
        <v>92657</v>
      </c>
      <c r="B4122" t="str">
        <f t="shared" si="64"/>
        <v>92657U</v>
      </c>
      <c r="C4122" t="s">
        <v>3905</v>
      </c>
      <c r="D4122" t="s">
        <v>28</v>
      </c>
      <c r="E4122">
        <v>24.31</v>
      </c>
    </row>
    <row r="4123" spans="1:5" x14ac:dyDescent="0.25">
      <c r="A4123">
        <v>92658</v>
      </c>
      <c r="B4123" t="str">
        <f t="shared" si="64"/>
        <v>92658U</v>
      </c>
      <c r="C4123" t="s">
        <v>3906</v>
      </c>
      <c r="D4123" t="s">
        <v>28</v>
      </c>
      <c r="E4123">
        <v>26.25</v>
      </c>
    </row>
    <row r="4124" spans="1:5" x14ac:dyDescent="0.25">
      <c r="A4124">
        <v>92659</v>
      </c>
      <c r="B4124" t="str">
        <f t="shared" si="64"/>
        <v>92659U</v>
      </c>
      <c r="C4124" t="s">
        <v>3907</v>
      </c>
      <c r="D4124" t="s">
        <v>28</v>
      </c>
      <c r="E4124">
        <v>30.82</v>
      </c>
    </row>
    <row r="4125" spans="1:5" x14ac:dyDescent="0.25">
      <c r="A4125">
        <v>92660</v>
      </c>
      <c r="B4125" t="str">
        <f t="shared" si="64"/>
        <v>92660U</v>
      </c>
      <c r="C4125" t="s">
        <v>3908</v>
      </c>
      <c r="D4125" t="s">
        <v>28</v>
      </c>
      <c r="E4125">
        <v>32.619999999999997</v>
      </c>
    </row>
    <row r="4126" spans="1:5" x14ac:dyDescent="0.25">
      <c r="A4126">
        <v>92661</v>
      </c>
      <c r="B4126" t="str">
        <f t="shared" si="64"/>
        <v>92661U</v>
      </c>
      <c r="C4126" t="s">
        <v>3909</v>
      </c>
      <c r="D4126" t="s">
        <v>28</v>
      </c>
      <c r="E4126">
        <v>37.5</v>
      </c>
    </row>
    <row r="4127" spans="1:5" x14ac:dyDescent="0.25">
      <c r="A4127">
        <v>92662</v>
      </c>
      <c r="B4127" t="str">
        <f t="shared" si="64"/>
        <v>92662U</v>
      </c>
      <c r="C4127" t="s">
        <v>3910</v>
      </c>
      <c r="D4127" t="s">
        <v>28</v>
      </c>
      <c r="E4127">
        <v>37.85</v>
      </c>
    </row>
    <row r="4128" spans="1:5" x14ac:dyDescent="0.25">
      <c r="A4128">
        <v>92663</v>
      </c>
      <c r="B4128" t="str">
        <f t="shared" si="64"/>
        <v>92663U</v>
      </c>
      <c r="C4128" t="s">
        <v>3911</v>
      </c>
      <c r="D4128" t="s">
        <v>28</v>
      </c>
      <c r="E4128">
        <v>51.74</v>
      </c>
    </row>
    <row r="4129" spans="1:5" x14ac:dyDescent="0.25">
      <c r="A4129">
        <v>92664</v>
      </c>
      <c r="B4129" t="str">
        <f t="shared" si="64"/>
        <v>92664U</v>
      </c>
      <c r="C4129" t="s">
        <v>3912</v>
      </c>
      <c r="D4129" t="s">
        <v>28</v>
      </c>
      <c r="E4129">
        <v>51.71</v>
      </c>
    </row>
    <row r="4130" spans="1:5" x14ac:dyDescent="0.25">
      <c r="A4130">
        <v>92665</v>
      </c>
      <c r="B4130" t="str">
        <f t="shared" si="64"/>
        <v>92665U</v>
      </c>
      <c r="C4130" t="s">
        <v>3913</v>
      </c>
      <c r="D4130" t="s">
        <v>28</v>
      </c>
      <c r="E4130">
        <v>72.849999999999994</v>
      </c>
    </row>
    <row r="4131" spans="1:5" x14ac:dyDescent="0.25">
      <c r="A4131">
        <v>92666</v>
      </c>
      <c r="B4131" t="str">
        <f t="shared" si="64"/>
        <v>92666U</v>
      </c>
      <c r="C4131" t="s">
        <v>3914</v>
      </c>
      <c r="D4131" t="s">
        <v>28</v>
      </c>
      <c r="E4131">
        <v>83.63</v>
      </c>
    </row>
    <row r="4132" spans="1:5" x14ac:dyDescent="0.25">
      <c r="A4132">
        <v>92667</v>
      </c>
      <c r="B4132" t="str">
        <f t="shared" si="64"/>
        <v>92667U</v>
      </c>
      <c r="C4132" t="s">
        <v>3915</v>
      </c>
      <c r="D4132" t="s">
        <v>28</v>
      </c>
      <c r="E4132">
        <v>109.77</v>
      </c>
    </row>
    <row r="4133" spans="1:5" x14ac:dyDescent="0.25">
      <c r="A4133">
        <v>92668</v>
      </c>
      <c r="B4133" t="str">
        <f t="shared" si="64"/>
        <v>92668U</v>
      </c>
      <c r="C4133" t="s">
        <v>3916</v>
      </c>
      <c r="D4133" t="s">
        <v>28</v>
      </c>
      <c r="E4133">
        <v>119.36</v>
      </c>
    </row>
    <row r="4134" spans="1:5" x14ac:dyDescent="0.25">
      <c r="A4134">
        <v>92669</v>
      </c>
      <c r="B4134" t="str">
        <f t="shared" si="64"/>
        <v>92669U</v>
      </c>
      <c r="C4134" t="s">
        <v>3917</v>
      </c>
      <c r="D4134" t="s">
        <v>28</v>
      </c>
      <c r="E4134">
        <v>37.04</v>
      </c>
    </row>
    <row r="4135" spans="1:5" x14ac:dyDescent="0.25">
      <c r="A4135">
        <v>92670</v>
      </c>
      <c r="B4135" t="str">
        <f t="shared" si="64"/>
        <v>92670U</v>
      </c>
      <c r="C4135" t="s">
        <v>3918</v>
      </c>
      <c r="D4135" t="s">
        <v>28</v>
      </c>
      <c r="E4135">
        <v>34.47</v>
      </c>
    </row>
    <row r="4136" spans="1:5" x14ac:dyDescent="0.25">
      <c r="A4136">
        <v>92671</v>
      </c>
      <c r="B4136" t="str">
        <f t="shared" si="64"/>
        <v>92671U</v>
      </c>
      <c r="C4136" t="s">
        <v>3919</v>
      </c>
      <c r="D4136" t="s">
        <v>28</v>
      </c>
      <c r="E4136">
        <v>49.99</v>
      </c>
    </row>
    <row r="4137" spans="1:5" x14ac:dyDescent="0.25">
      <c r="A4137">
        <v>92672</v>
      </c>
      <c r="B4137" t="str">
        <f t="shared" si="64"/>
        <v>92672U</v>
      </c>
      <c r="C4137" t="s">
        <v>3920</v>
      </c>
      <c r="D4137" t="s">
        <v>28</v>
      </c>
      <c r="E4137">
        <v>44.87</v>
      </c>
    </row>
    <row r="4138" spans="1:5" x14ac:dyDescent="0.25">
      <c r="A4138">
        <v>92673</v>
      </c>
      <c r="B4138" t="str">
        <f t="shared" si="64"/>
        <v>92673U</v>
      </c>
      <c r="C4138" t="s">
        <v>3921</v>
      </c>
      <c r="D4138" t="s">
        <v>28</v>
      </c>
      <c r="E4138">
        <v>58.05</v>
      </c>
    </row>
    <row r="4139" spans="1:5" x14ac:dyDescent="0.25">
      <c r="A4139">
        <v>92674</v>
      </c>
      <c r="B4139" t="str">
        <f t="shared" si="64"/>
        <v>92674U</v>
      </c>
      <c r="C4139" t="s">
        <v>3922</v>
      </c>
      <c r="D4139" t="s">
        <v>28</v>
      </c>
      <c r="E4139">
        <v>54.52</v>
      </c>
    </row>
    <row r="4140" spans="1:5" x14ac:dyDescent="0.25">
      <c r="A4140">
        <v>92675</v>
      </c>
      <c r="B4140" t="str">
        <f t="shared" si="64"/>
        <v>92675U</v>
      </c>
      <c r="C4140" t="s">
        <v>3923</v>
      </c>
      <c r="D4140" t="s">
        <v>28</v>
      </c>
      <c r="E4140">
        <v>76.78</v>
      </c>
    </row>
    <row r="4141" spans="1:5" x14ac:dyDescent="0.25">
      <c r="A4141">
        <v>92676</v>
      </c>
      <c r="B4141" t="str">
        <f t="shared" si="64"/>
        <v>92676U</v>
      </c>
      <c r="C4141" t="s">
        <v>3924</v>
      </c>
      <c r="D4141" t="s">
        <v>28</v>
      </c>
      <c r="E4141">
        <v>74.38</v>
      </c>
    </row>
    <row r="4142" spans="1:5" x14ac:dyDescent="0.25">
      <c r="A4142">
        <v>92677</v>
      </c>
      <c r="B4142" t="str">
        <f t="shared" si="64"/>
        <v>92677U</v>
      </c>
      <c r="C4142" t="s">
        <v>3925</v>
      </c>
      <c r="D4142" t="s">
        <v>28</v>
      </c>
      <c r="E4142">
        <v>130.11000000000001</v>
      </c>
    </row>
    <row r="4143" spans="1:5" x14ac:dyDescent="0.25">
      <c r="A4143">
        <v>92678</v>
      </c>
      <c r="B4143" t="str">
        <f t="shared" si="64"/>
        <v>92678U</v>
      </c>
      <c r="C4143" t="s">
        <v>3926</v>
      </c>
      <c r="D4143" t="s">
        <v>28</v>
      </c>
      <c r="E4143">
        <v>119.57</v>
      </c>
    </row>
    <row r="4144" spans="1:5" x14ac:dyDescent="0.25">
      <c r="A4144">
        <v>92679</v>
      </c>
      <c r="B4144" t="str">
        <f t="shared" si="64"/>
        <v>92679U</v>
      </c>
      <c r="C4144" t="s">
        <v>3927</v>
      </c>
      <c r="D4144" t="s">
        <v>28</v>
      </c>
      <c r="E4144">
        <v>181.25</v>
      </c>
    </row>
    <row r="4145" spans="1:5" x14ac:dyDescent="0.25">
      <c r="A4145">
        <v>92680</v>
      </c>
      <c r="B4145" t="str">
        <f t="shared" si="64"/>
        <v>92680U</v>
      </c>
      <c r="C4145" t="s">
        <v>3928</v>
      </c>
      <c r="D4145" t="s">
        <v>28</v>
      </c>
      <c r="E4145">
        <v>160.93</v>
      </c>
    </row>
    <row r="4146" spans="1:5" x14ac:dyDescent="0.25">
      <c r="A4146">
        <v>92681</v>
      </c>
      <c r="B4146" t="str">
        <f t="shared" si="64"/>
        <v>92681U</v>
      </c>
      <c r="C4146" t="s">
        <v>3929</v>
      </c>
      <c r="D4146" t="s">
        <v>28</v>
      </c>
      <c r="E4146">
        <v>46.91</v>
      </c>
    </row>
    <row r="4147" spans="1:5" x14ac:dyDescent="0.25">
      <c r="A4147">
        <v>92682</v>
      </c>
      <c r="B4147" t="str">
        <f t="shared" si="64"/>
        <v>92682U</v>
      </c>
      <c r="C4147" t="s">
        <v>3930</v>
      </c>
      <c r="D4147" t="s">
        <v>28</v>
      </c>
      <c r="E4147">
        <v>60.39</v>
      </c>
    </row>
    <row r="4148" spans="1:5" x14ac:dyDescent="0.25">
      <c r="A4148">
        <v>92683</v>
      </c>
      <c r="B4148" t="str">
        <f t="shared" si="64"/>
        <v>92683U</v>
      </c>
      <c r="C4148" t="s">
        <v>3931</v>
      </c>
      <c r="D4148" t="s">
        <v>28</v>
      </c>
      <c r="E4148">
        <v>71.319999999999993</v>
      </c>
    </row>
    <row r="4149" spans="1:5" x14ac:dyDescent="0.25">
      <c r="A4149">
        <v>92684</v>
      </c>
      <c r="B4149" t="str">
        <f t="shared" si="64"/>
        <v>92684U</v>
      </c>
      <c r="C4149" t="s">
        <v>3932</v>
      </c>
      <c r="D4149" t="s">
        <v>28</v>
      </c>
      <c r="E4149">
        <v>99.08</v>
      </c>
    </row>
    <row r="4150" spans="1:5" x14ac:dyDescent="0.25">
      <c r="A4150">
        <v>92685</v>
      </c>
      <c r="B4150" t="str">
        <f t="shared" si="64"/>
        <v>92685U</v>
      </c>
      <c r="C4150" t="s">
        <v>3933</v>
      </c>
      <c r="D4150" t="s">
        <v>28</v>
      </c>
      <c r="E4150">
        <v>164.68</v>
      </c>
    </row>
    <row r="4151" spans="1:5" x14ac:dyDescent="0.25">
      <c r="A4151">
        <v>92686</v>
      </c>
      <c r="B4151" t="str">
        <f t="shared" si="64"/>
        <v>92686U</v>
      </c>
      <c r="C4151" t="s">
        <v>3934</v>
      </c>
      <c r="D4151" t="s">
        <v>28</v>
      </c>
      <c r="E4151">
        <v>212.58</v>
      </c>
    </row>
    <row r="4152" spans="1:5" x14ac:dyDescent="0.25">
      <c r="A4152">
        <v>92692</v>
      </c>
      <c r="B4152" t="str">
        <f t="shared" si="64"/>
        <v>92692U</v>
      </c>
      <c r="C4152" t="s">
        <v>3935</v>
      </c>
      <c r="D4152" t="s">
        <v>28</v>
      </c>
      <c r="E4152">
        <v>12.95</v>
      </c>
    </row>
    <row r="4153" spans="1:5" x14ac:dyDescent="0.25">
      <c r="A4153">
        <v>92693</v>
      </c>
      <c r="B4153" t="str">
        <f t="shared" si="64"/>
        <v>92693U</v>
      </c>
      <c r="C4153" t="s">
        <v>3936</v>
      </c>
      <c r="D4153" t="s">
        <v>28</v>
      </c>
      <c r="E4153">
        <v>13.38</v>
      </c>
    </row>
    <row r="4154" spans="1:5" x14ac:dyDescent="0.25">
      <c r="A4154">
        <v>92694</v>
      </c>
      <c r="B4154" t="str">
        <f t="shared" si="64"/>
        <v>92694U</v>
      </c>
      <c r="C4154" t="s">
        <v>3937</v>
      </c>
      <c r="D4154" t="s">
        <v>28</v>
      </c>
      <c r="E4154">
        <v>20.23</v>
      </c>
    </row>
    <row r="4155" spans="1:5" x14ac:dyDescent="0.25">
      <c r="A4155">
        <v>92695</v>
      </c>
      <c r="B4155" t="str">
        <f t="shared" si="64"/>
        <v>92695U</v>
      </c>
      <c r="C4155" t="s">
        <v>3938</v>
      </c>
      <c r="D4155" t="s">
        <v>28</v>
      </c>
      <c r="E4155">
        <v>20.66</v>
      </c>
    </row>
    <row r="4156" spans="1:5" x14ac:dyDescent="0.25">
      <c r="A4156">
        <v>92696</v>
      </c>
      <c r="B4156" t="str">
        <f t="shared" si="64"/>
        <v>92696U</v>
      </c>
      <c r="C4156" t="s">
        <v>3939</v>
      </c>
      <c r="D4156" t="s">
        <v>28</v>
      </c>
      <c r="E4156">
        <v>31.49</v>
      </c>
    </row>
    <row r="4157" spans="1:5" x14ac:dyDescent="0.25">
      <c r="A4157">
        <v>92697</v>
      </c>
      <c r="B4157" t="str">
        <f t="shared" si="64"/>
        <v>92697U</v>
      </c>
      <c r="C4157" t="s">
        <v>3940</v>
      </c>
      <c r="D4157" t="s">
        <v>28</v>
      </c>
      <c r="E4157">
        <v>33.43</v>
      </c>
    </row>
    <row r="4158" spans="1:5" x14ac:dyDescent="0.25">
      <c r="A4158">
        <v>92698</v>
      </c>
      <c r="B4158" t="str">
        <f t="shared" si="64"/>
        <v>92698U</v>
      </c>
      <c r="C4158" t="s">
        <v>3941</v>
      </c>
      <c r="D4158" t="s">
        <v>28</v>
      </c>
      <c r="E4158">
        <v>19.100000000000001</v>
      </c>
    </row>
    <row r="4159" spans="1:5" x14ac:dyDescent="0.25">
      <c r="A4159">
        <v>92699</v>
      </c>
      <c r="B4159" t="str">
        <f t="shared" si="64"/>
        <v>92699U</v>
      </c>
      <c r="C4159" t="s">
        <v>3942</v>
      </c>
      <c r="D4159" t="s">
        <v>28</v>
      </c>
      <c r="E4159">
        <v>17.7</v>
      </c>
    </row>
    <row r="4160" spans="1:5" x14ac:dyDescent="0.25">
      <c r="A4160">
        <v>92700</v>
      </c>
      <c r="B4160" t="str">
        <f t="shared" si="64"/>
        <v>92700U</v>
      </c>
      <c r="C4160" t="s">
        <v>3943</v>
      </c>
      <c r="D4160" t="s">
        <v>28</v>
      </c>
      <c r="E4160">
        <v>30.84</v>
      </c>
    </row>
    <row r="4161" spans="1:5" x14ac:dyDescent="0.25">
      <c r="A4161">
        <v>92701</v>
      </c>
      <c r="B4161" t="str">
        <f t="shared" si="64"/>
        <v>92701U</v>
      </c>
      <c r="C4161" t="s">
        <v>3944</v>
      </c>
      <c r="D4161" t="s">
        <v>28</v>
      </c>
      <c r="E4161">
        <v>28.76</v>
      </c>
    </row>
    <row r="4162" spans="1:5" x14ac:dyDescent="0.25">
      <c r="A4162">
        <v>92702</v>
      </c>
      <c r="B4162" t="str">
        <f t="shared" si="64"/>
        <v>92702U</v>
      </c>
      <c r="C4162" t="s">
        <v>3945</v>
      </c>
      <c r="D4162" t="s">
        <v>28</v>
      </c>
      <c r="E4162">
        <v>47.87</v>
      </c>
    </row>
    <row r="4163" spans="1:5" x14ac:dyDescent="0.25">
      <c r="A4163">
        <v>92703</v>
      </c>
      <c r="B4163" t="str">
        <f t="shared" si="64"/>
        <v>92703U</v>
      </c>
      <c r="C4163" t="s">
        <v>3946</v>
      </c>
      <c r="D4163" t="s">
        <v>28</v>
      </c>
      <c r="E4163">
        <v>45.3</v>
      </c>
    </row>
    <row r="4164" spans="1:5" x14ac:dyDescent="0.25">
      <c r="A4164">
        <v>92704</v>
      </c>
      <c r="B4164" t="str">
        <f t="shared" si="64"/>
        <v>92704U</v>
      </c>
      <c r="C4164" t="s">
        <v>3947</v>
      </c>
      <c r="D4164" t="s">
        <v>28</v>
      </c>
      <c r="E4164">
        <v>23.86</v>
      </c>
    </row>
    <row r="4165" spans="1:5" x14ac:dyDescent="0.25">
      <c r="A4165">
        <v>92705</v>
      </c>
      <c r="B4165" t="str">
        <f t="shared" si="64"/>
        <v>92705U</v>
      </c>
      <c r="C4165" t="s">
        <v>3948</v>
      </c>
      <c r="D4165" t="s">
        <v>28</v>
      </c>
      <c r="E4165">
        <v>37.94</v>
      </c>
    </row>
    <row r="4166" spans="1:5" x14ac:dyDescent="0.25">
      <c r="A4166">
        <v>92706</v>
      </c>
      <c r="B4166" t="str">
        <f t="shared" si="64"/>
        <v>92706U</v>
      </c>
      <c r="C4166" t="s">
        <v>3949</v>
      </c>
      <c r="D4166" t="s">
        <v>28</v>
      </c>
      <c r="E4166">
        <v>61.34</v>
      </c>
    </row>
    <row r="4167" spans="1:5" x14ac:dyDescent="0.25">
      <c r="A4167">
        <v>92889</v>
      </c>
      <c r="B4167" t="str">
        <f t="shared" si="64"/>
        <v>92889U</v>
      </c>
      <c r="C4167" t="s">
        <v>3950</v>
      </c>
      <c r="D4167" t="s">
        <v>28</v>
      </c>
      <c r="E4167">
        <v>132.88999999999999</v>
      </c>
    </row>
    <row r="4168" spans="1:5" x14ac:dyDescent="0.25">
      <c r="A4168">
        <v>92890</v>
      </c>
      <c r="B4168" t="str">
        <f t="shared" ref="B4168:B4231" si="65">A4168&amp;"U"</f>
        <v>92890U</v>
      </c>
      <c r="C4168" t="s">
        <v>3951</v>
      </c>
      <c r="D4168" t="s">
        <v>28</v>
      </c>
      <c r="E4168">
        <v>205.17</v>
      </c>
    </row>
    <row r="4169" spans="1:5" x14ac:dyDescent="0.25">
      <c r="A4169">
        <v>92891</v>
      </c>
      <c r="B4169" t="str">
        <f t="shared" si="65"/>
        <v>92891U</v>
      </c>
      <c r="C4169" t="s">
        <v>3952</v>
      </c>
      <c r="D4169" t="s">
        <v>28</v>
      </c>
      <c r="E4169">
        <v>304.52</v>
      </c>
    </row>
    <row r="4170" spans="1:5" x14ac:dyDescent="0.25">
      <c r="A4170">
        <v>92892</v>
      </c>
      <c r="B4170" t="str">
        <f t="shared" si="65"/>
        <v>92892U</v>
      </c>
      <c r="C4170" t="s">
        <v>3953</v>
      </c>
      <c r="D4170" t="s">
        <v>28</v>
      </c>
      <c r="E4170">
        <v>54.56</v>
      </c>
    </row>
    <row r="4171" spans="1:5" x14ac:dyDescent="0.25">
      <c r="A4171">
        <v>92893</v>
      </c>
      <c r="B4171" t="str">
        <f t="shared" si="65"/>
        <v>92893U</v>
      </c>
      <c r="C4171" t="s">
        <v>3954</v>
      </c>
      <c r="D4171" t="s">
        <v>28</v>
      </c>
      <c r="E4171">
        <v>79.84</v>
      </c>
    </row>
    <row r="4172" spans="1:5" x14ac:dyDescent="0.25">
      <c r="A4172">
        <v>92894</v>
      </c>
      <c r="B4172" t="str">
        <f t="shared" si="65"/>
        <v>92894U</v>
      </c>
      <c r="C4172" t="s">
        <v>3955</v>
      </c>
      <c r="D4172" t="s">
        <v>28</v>
      </c>
      <c r="E4172">
        <v>96.13</v>
      </c>
    </row>
    <row r="4173" spans="1:5" x14ac:dyDescent="0.25">
      <c r="A4173">
        <v>92895</v>
      </c>
      <c r="B4173" t="str">
        <f t="shared" si="65"/>
        <v>92895U</v>
      </c>
      <c r="C4173" t="s">
        <v>3956</v>
      </c>
      <c r="D4173" t="s">
        <v>28</v>
      </c>
      <c r="E4173">
        <v>132.85</v>
      </c>
    </row>
    <row r="4174" spans="1:5" x14ac:dyDescent="0.25">
      <c r="A4174">
        <v>92896</v>
      </c>
      <c r="B4174" t="str">
        <f t="shared" si="65"/>
        <v>92896U</v>
      </c>
      <c r="C4174" t="s">
        <v>3957</v>
      </c>
      <c r="D4174" t="s">
        <v>28</v>
      </c>
      <c r="E4174">
        <v>206.51</v>
      </c>
    </row>
    <row r="4175" spans="1:5" x14ac:dyDescent="0.25">
      <c r="A4175">
        <v>92897</v>
      </c>
      <c r="B4175" t="str">
        <f t="shared" si="65"/>
        <v>92897U</v>
      </c>
      <c r="C4175" t="s">
        <v>3958</v>
      </c>
      <c r="D4175" t="s">
        <v>28</v>
      </c>
      <c r="E4175">
        <v>307.29000000000002</v>
      </c>
    </row>
    <row r="4176" spans="1:5" x14ac:dyDescent="0.25">
      <c r="A4176">
        <v>92898</v>
      </c>
      <c r="B4176" t="str">
        <f t="shared" si="65"/>
        <v>92898U</v>
      </c>
      <c r="C4176" t="s">
        <v>3959</v>
      </c>
      <c r="D4176" t="s">
        <v>28</v>
      </c>
      <c r="E4176">
        <v>47.07</v>
      </c>
    </row>
    <row r="4177" spans="1:5" x14ac:dyDescent="0.25">
      <c r="A4177">
        <v>92899</v>
      </c>
      <c r="B4177" t="str">
        <f t="shared" si="65"/>
        <v>92899U</v>
      </c>
      <c r="C4177" t="s">
        <v>3960</v>
      </c>
      <c r="D4177" t="s">
        <v>28</v>
      </c>
      <c r="E4177">
        <v>71.319999999999993</v>
      </c>
    </row>
    <row r="4178" spans="1:5" x14ac:dyDescent="0.25">
      <c r="A4178">
        <v>92900</v>
      </c>
      <c r="B4178" t="str">
        <f t="shared" si="65"/>
        <v>92900U</v>
      </c>
      <c r="C4178" t="s">
        <v>3961</v>
      </c>
      <c r="D4178" t="s">
        <v>28</v>
      </c>
      <c r="E4178">
        <v>86.42</v>
      </c>
    </row>
    <row r="4179" spans="1:5" x14ac:dyDescent="0.25">
      <c r="A4179">
        <v>92901</v>
      </c>
      <c r="B4179" t="str">
        <f t="shared" si="65"/>
        <v>92901U</v>
      </c>
      <c r="C4179" t="s">
        <v>3962</v>
      </c>
      <c r="D4179" t="s">
        <v>28</v>
      </c>
      <c r="E4179">
        <v>121.67</v>
      </c>
    </row>
    <row r="4180" spans="1:5" x14ac:dyDescent="0.25">
      <c r="A4180">
        <v>92902</v>
      </c>
      <c r="B4180" t="str">
        <f t="shared" si="65"/>
        <v>92902U</v>
      </c>
      <c r="C4180" t="s">
        <v>3963</v>
      </c>
      <c r="D4180" t="s">
        <v>28</v>
      </c>
      <c r="E4180">
        <v>193.12</v>
      </c>
    </row>
    <row r="4181" spans="1:5" x14ac:dyDescent="0.25">
      <c r="A4181">
        <v>92903</v>
      </c>
      <c r="B4181" t="str">
        <f t="shared" si="65"/>
        <v>92903U</v>
      </c>
      <c r="C4181" t="s">
        <v>3964</v>
      </c>
      <c r="D4181" t="s">
        <v>28</v>
      </c>
      <c r="E4181">
        <v>291.72000000000003</v>
      </c>
    </row>
    <row r="4182" spans="1:5" x14ac:dyDescent="0.25">
      <c r="A4182">
        <v>92904</v>
      </c>
      <c r="B4182" t="str">
        <f t="shared" si="65"/>
        <v>92904U</v>
      </c>
      <c r="C4182" t="s">
        <v>3965</v>
      </c>
      <c r="D4182" t="s">
        <v>28</v>
      </c>
      <c r="E4182">
        <v>32.49</v>
      </c>
    </row>
    <row r="4183" spans="1:5" x14ac:dyDescent="0.25">
      <c r="A4183">
        <v>92905</v>
      </c>
      <c r="B4183" t="str">
        <f t="shared" si="65"/>
        <v>92905U</v>
      </c>
      <c r="C4183" t="s">
        <v>3966</v>
      </c>
      <c r="D4183" t="s">
        <v>28</v>
      </c>
      <c r="E4183">
        <v>45.73</v>
      </c>
    </row>
    <row r="4184" spans="1:5" x14ac:dyDescent="0.25">
      <c r="A4184">
        <v>92906</v>
      </c>
      <c r="B4184" t="str">
        <f t="shared" si="65"/>
        <v>92906U</v>
      </c>
      <c r="C4184" t="s">
        <v>3967</v>
      </c>
      <c r="D4184" t="s">
        <v>28</v>
      </c>
      <c r="E4184">
        <v>54.25</v>
      </c>
    </row>
    <row r="4185" spans="1:5" x14ac:dyDescent="0.25">
      <c r="A4185">
        <v>92907</v>
      </c>
      <c r="B4185" t="str">
        <f t="shared" si="65"/>
        <v>92907U</v>
      </c>
      <c r="C4185" t="s">
        <v>3968</v>
      </c>
      <c r="D4185" t="s">
        <v>28</v>
      </c>
      <c r="E4185">
        <v>67</v>
      </c>
    </row>
    <row r="4186" spans="1:5" x14ac:dyDescent="0.25">
      <c r="A4186">
        <v>92908</v>
      </c>
      <c r="B4186" t="str">
        <f t="shared" si="65"/>
        <v>92908U</v>
      </c>
      <c r="C4186" t="s">
        <v>3969</v>
      </c>
      <c r="D4186" t="s">
        <v>28</v>
      </c>
      <c r="E4186">
        <v>67</v>
      </c>
    </row>
    <row r="4187" spans="1:5" x14ac:dyDescent="0.25">
      <c r="A4187">
        <v>92909</v>
      </c>
      <c r="B4187" t="str">
        <f t="shared" si="65"/>
        <v>92909U</v>
      </c>
      <c r="C4187" t="s">
        <v>3970</v>
      </c>
      <c r="D4187" t="s">
        <v>28</v>
      </c>
      <c r="E4187">
        <v>67</v>
      </c>
    </row>
    <row r="4188" spans="1:5" x14ac:dyDescent="0.25">
      <c r="A4188">
        <v>92910</v>
      </c>
      <c r="B4188" t="str">
        <f t="shared" si="65"/>
        <v>92910U</v>
      </c>
      <c r="C4188" t="s">
        <v>3971</v>
      </c>
      <c r="D4188" t="s">
        <v>28</v>
      </c>
      <c r="E4188">
        <v>100.23</v>
      </c>
    </row>
    <row r="4189" spans="1:5" x14ac:dyDescent="0.25">
      <c r="A4189">
        <v>92911</v>
      </c>
      <c r="B4189" t="str">
        <f t="shared" si="65"/>
        <v>92911U</v>
      </c>
      <c r="C4189" t="s">
        <v>3972</v>
      </c>
      <c r="D4189" t="s">
        <v>28</v>
      </c>
      <c r="E4189">
        <v>100.23</v>
      </c>
    </row>
    <row r="4190" spans="1:5" x14ac:dyDescent="0.25">
      <c r="A4190">
        <v>92912</v>
      </c>
      <c r="B4190" t="str">
        <f t="shared" si="65"/>
        <v>92912U</v>
      </c>
      <c r="C4190" t="s">
        <v>3973</v>
      </c>
      <c r="D4190" t="s">
        <v>28</v>
      </c>
      <c r="E4190">
        <v>137.78</v>
      </c>
    </row>
    <row r="4191" spans="1:5" x14ac:dyDescent="0.25">
      <c r="A4191">
        <v>92913</v>
      </c>
      <c r="B4191" t="str">
        <f t="shared" si="65"/>
        <v>92913U</v>
      </c>
      <c r="C4191" t="s">
        <v>3974</v>
      </c>
      <c r="D4191" t="s">
        <v>28</v>
      </c>
      <c r="E4191">
        <v>140.1</v>
      </c>
    </row>
    <row r="4192" spans="1:5" x14ac:dyDescent="0.25">
      <c r="A4192">
        <v>92914</v>
      </c>
      <c r="B4192" t="str">
        <f t="shared" si="65"/>
        <v>92914U</v>
      </c>
      <c r="C4192" t="s">
        <v>3975</v>
      </c>
      <c r="D4192" t="s">
        <v>28</v>
      </c>
      <c r="E4192">
        <v>140.1</v>
      </c>
    </row>
    <row r="4193" spans="1:5" x14ac:dyDescent="0.25">
      <c r="A4193">
        <v>92918</v>
      </c>
      <c r="B4193" t="str">
        <f t="shared" si="65"/>
        <v>92918U</v>
      </c>
      <c r="C4193" t="s">
        <v>3976</v>
      </c>
      <c r="D4193" t="s">
        <v>28</v>
      </c>
      <c r="E4193">
        <v>33.58</v>
      </c>
    </row>
    <row r="4194" spans="1:5" x14ac:dyDescent="0.25">
      <c r="A4194">
        <v>92920</v>
      </c>
      <c r="B4194" t="str">
        <f t="shared" si="65"/>
        <v>92920U</v>
      </c>
      <c r="C4194" t="s">
        <v>3977</v>
      </c>
      <c r="D4194" t="s">
        <v>28</v>
      </c>
      <c r="E4194">
        <v>33.85</v>
      </c>
    </row>
    <row r="4195" spans="1:5" x14ac:dyDescent="0.25">
      <c r="A4195">
        <v>92925</v>
      </c>
      <c r="B4195" t="str">
        <f t="shared" si="65"/>
        <v>92925U</v>
      </c>
      <c r="C4195" t="s">
        <v>3978</v>
      </c>
      <c r="D4195" t="s">
        <v>28</v>
      </c>
      <c r="E4195">
        <v>42.58</v>
      </c>
    </row>
    <row r="4196" spans="1:5" x14ac:dyDescent="0.25">
      <c r="A4196">
        <v>92926</v>
      </c>
      <c r="B4196" t="str">
        <f t="shared" si="65"/>
        <v>92926U</v>
      </c>
      <c r="C4196" t="s">
        <v>3979</v>
      </c>
      <c r="D4196" t="s">
        <v>28</v>
      </c>
      <c r="E4196">
        <v>42.57</v>
      </c>
    </row>
    <row r="4197" spans="1:5" x14ac:dyDescent="0.25">
      <c r="A4197">
        <v>92927</v>
      </c>
      <c r="B4197" t="str">
        <f t="shared" si="65"/>
        <v>92927U</v>
      </c>
      <c r="C4197" t="s">
        <v>3980</v>
      </c>
      <c r="D4197" t="s">
        <v>28</v>
      </c>
      <c r="E4197">
        <v>42.57</v>
      </c>
    </row>
    <row r="4198" spans="1:5" x14ac:dyDescent="0.25">
      <c r="A4198">
        <v>92928</v>
      </c>
      <c r="B4198" t="str">
        <f t="shared" si="65"/>
        <v>92928U</v>
      </c>
      <c r="C4198" t="s">
        <v>3981</v>
      </c>
      <c r="D4198" t="s">
        <v>28</v>
      </c>
      <c r="E4198">
        <v>49.05</v>
      </c>
    </row>
    <row r="4199" spans="1:5" x14ac:dyDescent="0.25">
      <c r="A4199">
        <v>92929</v>
      </c>
      <c r="B4199" t="str">
        <f t="shared" si="65"/>
        <v>92929U</v>
      </c>
      <c r="C4199" t="s">
        <v>3982</v>
      </c>
      <c r="D4199" t="s">
        <v>28</v>
      </c>
      <c r="E4199">
        <v>49.05</v>
      </c>
    </row>
    <row r="4200" spans="1:5" x14ac:dyDescent="0.25">
      <c r="A4200">
        <v>92930</v>
      </c>
      <c r="B4200" t="str">
        <f t="shared" si="65"/>
        <v>92930U</v>
      </c>
      <c r="C4200" t="s">
        <v>3983</v>
      </c>
      <c r="D4200" t="s">
        <v>28</v>
      </c>
      <c r="E4200">
        <v>49.05</v>
      </c>
    </row>
    <row r="4201" spans="1:5" x14ac:dyDescent="0.25">
      <c r="A4201">
        <v>92931</v>
      </c>
      <c r="B4201" t="str">
        <f t="shared" si="65"/>
        <v>92931U</v>
      </c>
      <c r="C4201" t="s">
        <v>3984</v>
      </c>
      <c r="D4201" t="s">
        <v>28</v>
      </c>
      <c r="E4201">
        <v>66.959999999999994</v>
      </c>
    </row>
    <row r="4202" spans="1:5" x14ac:dyDescent="0.25">
      <c r="A4202">
        <v>92932</v>
      </c>
      <c r="B4202" t="str">
        <f t="shared" si="65"/>
        <v>92932U</v>
      </c>
      <c r="C4202" t="s">
        <v>3985</v>
      </c>
      <c r="D4202" t="s">
        <v>28</v>
      </c>
      <c r="E4202">
        <v>66.959999999999994</v>
      </c>
    </row>
    <row r="4203" spans="1:5" x14ac:dyDescent="0.25">
      <c r="A4203">
        <v>92933</v>
      </c>
      <c r="B4203" t="str">
        <f t="shared" si="65"/>
        <v>92933U</v>
      </c>
      <c r="C4203" t="s">
        <v>3986</v>
      </c>
      <c r="D4203" t="s">
        <v>28</v>
      </c>
      <c r="E4203">
        <v>66.959999999999994</v>
      </c>
    </row>
    <row r="4204" spans="1:5" x14ac:dyDescent="0.25">
      <c r="A4204">
        <v>92934</v>
      </c>
      <c r="B4204" t="str">
        <f t="shared" si="65"/>
        <v>92934U</v>
      </c>
      <c r="C4204" t="s">
        <v>3987</v>
      </c>
      <c r="D4204" t="s">
        <v>28</v>
      </c>
      <c r="E4204">
        <v>101.57</v>
      </c>
    </row>
    <row r="4205" spans="1:5" x14ac:dyDescent="0.25">
      <c r="A4205">
        <v>92935</v>
      </c>
      <c r="B4205" t="str">
        <f t="shared" si="65"/>
        <v>92935U</v>
      </c>
      <c r="C4205" t="s">
        <v>3988</v>
      </c>
      <c r="D4205" t="s">
        <v>28</v>
      </c>
      <c r="E4205">
        <v>101.57</v>
      </c>
    </row>
    <row r="4206" spans="1:5" x14ac:dyDescent="0.25">
      <c r="A4206">
        <v>92936</v>
      </c>
      <c r="B4206" t="str">
        <f t="shared" si="65"/>
        <v>92936U</v>
      </c>
      <c r="C4206" t="s">
        <v>3989</v>
      </c>
      <c r="D4206" t="s">
        <v>28</v>
      </c>
      <c r="E4206">
        <v>142.87</v>
      </c>
    </row>
    <row r="4207" spans="1:5" x14ac:dyDescent="0.25">
      <c r="A4207">
        <v>92937</v>
      </c>
      <c r="B4207" t="str">
        <f t="shared" si="65"/>
        <v>92937U</v>
      </c>
      <c r="C4207" t="s">
        <v>3990</v>
      </c>
      <c r="D4207" t="s">
        <v>28</v>
      </c>
      <c r="E4207">
        <v>142.87</v>
      </c>
    </row>
    <row r="4208" spans="1:5" x14ac:dyDescent="0.25">
      <c r="A4208">
        <v>92938</v>
      </c>
      <c r="B4208" t="str">
        <f t="shared" si="65"/>
        <v>92938U</v>
      </c>
      <c r="C4208" t="s">
        <v>3991</v>
      </c>
      <c r="D4208" t="s">
        <v>28</v>
      </c>
      <c r="E4208">
        <v>26.09</v>
      </c>
    </row>
    <row r="4209" spans="1:5" x14ac:dyDescent="0.25">
      <c r="A4209">
        <v>92939</v>
      </c>
      <c r="B4209" t="str">
        <f t="shared" si="65"/>
        <v>92939U</v>
      </c>
      <c r="C4209" t="s">
        <v>3992</v>
      </c>
      <c r="D4209" t="s">
        <v>28</v>
      </c>
      <c r="E4209">
        <v>26.36</v>
      </c>
    </row>
    <row r="4210" spans="1:5" x14ac:dyDescent="0.25">
      <c r="A4210">
        <v>92940</v>
      </c>
      <c r="B4210" t="str">
        <f t="shared" si="65"/>
        <v>92940U</v>
      </c>
      <c r="C4210" t="s">
        <v>3993</v>
      </c>
      <c r="D4210" t="s">
        <v>28</v>
      </c>
      <c r="E4210">
        <v>34.06</v>
      </c>
    </row>
    <row r="4211" spans="1:5" x14ac:dyDescent="0.25">
      <c r="A4211">
        <v>92941</v>
      </c>
      <c r="B4211" t="str">
        <f t="shared" si="65"/>
        <v>92941U</v>
      </c>
      <c r="C4211" t="s">
        <v>3994</v>
      </c>
      <c r="D4211" t="s">
        <v>28</v>
      </c>
      <c r="E4211">
        <v>34.049999999999997</v>
      </c>
    </row>
    <row r="4212" spans="1:5" x14ac:dyDescent="0.25">
      <c r="A4212">
        <v>92942</v>
      </c>
      <c r="B4212" t="str">
        <f t="shared" si="65"/>
        <v>92942U</v>
      </c>
      <c r="C4212" t="s">
        <v>3995</v>
      </c>
      <c r="D4212" t="s">
        <v>28</v>
      </c>
      <c r="E4212">
        <v>34.049999999999997</v>
      </c>
    </row>
    <row r="4213" spans="1:5" x14ac:dyDescent="0.25">
      <c r="A4213">
        <v>92943</v>
      </c>
      <c r="B4213" t="str">
        <f t="shared" si="65"/>
        <v>92943U</v>
      </c>
      <c r="C4213" t="s">
        <v>3996</v>
      </c>
      <c r="D4213" t="s">
        <v>28</v>
      </c>
      <c r="E4213">
        <v>39.340000000000003</v>
      </c>
    </row>
    <row r="4214" spans="1:5" x14ac:dyDescent="0.25">
      <c r="A4214">
        <v>92944</v>
      </c>
      <c r="B4214" t="str">
        <f t="shared" si="65"/>
        <v>92944U</v>
      </c>
      <c r="C4214" t="s">
        <v>3997</v>
      </c>
      <c r="D4214" t="s">
        <v>28</v>
      </c>
      <c r="E4214">
        <v>39.340000000000003</v>
      </c>
    </row>
    <row r="4215" spans="1:5" x14ac:dyDescent="0.25">
      <c r="A4215">
        <v>92945</v>
      </c>
      <c r="B4215" t="str">
        <f t="shared" si="65"/>
        <v>92945U</v>
      </c>
      <c r="C4215" t="s">
        <v>3998</v>
      </c>
      <c r="D4215" t="s">
        <v>28</v>
      </c>
      <c r="E4215">
        <v>39.340000000000003</v>
      </c>
    </row>
    <row r="4216" spans="1:5" x14ac:dyDescent="0.25">
      <c r="A4216">
        <v>92946</v>
      </c>
      <c r="B4216" t="str">
        <f t="shared" si="65"/>
        <v>92946U</v>
      </c>
      <c r="C4216" t="s">
        <v>3999</v>
      </c>
      <c r="D4216" t="s">
        <v>28</v>
      </c>
      <c r="E4216">
        <v>55.78</v>
      </c>
    </row>
    <row r="4217" spans="1:5" x14ac:dyDescent="0.25">
      <c r="A4217">
        <v>92947</v>
      </c>
      <c r="B4217" t="str">
        <f t="shared" si="65"/>
        <v>92947U</v>
      </c>
      <c r="C4217" t="s">
        <v>4000</v>
      </c>
      <c r="D4217" t="s">
        <v>28</v>
      </c>
      <c r="E4217">
        <v>55.78</v>
      </c>
    </row>
    <row r="4218" spans="1:5" x14ac:dyDescent="0.25">
      <c r="A4218">
        <v>92948</v>
      </c>
      <c r="B4218" t="str">
        <f t="shared" si="65"/>
        <v>92948U</v>
      </c>
      <c r="C4218" t="s">
        <v>4001</v>
      </c>
      <c r="D4218" t="s">
        <v>28</v>
      </c>
      <c r="E4218">
        <v>55.78</v>
      </c>
    </row>
    <row r="4219" spans="1:5" x14ac:dyDescent="0.25">
      <c r="A4219">
        <v>92949</v>
      </c>
      <c r="B4219" t="str">
        <f t="shared" si="65"/>
        <v>92949U</v>
      </c>
      <c r="C4219" t="s">
        <v>4002</v>
      </c>
      <c r="D4219" t="s">
        <v>28</v>
      </c>
      <c r="E4219">
        <v>88.18</v>
      </c>
    </row>
    <row r="4220" spans="1:5" x14ac:dyDescent="0.25">
      <c r="A4220">
        <v>92950</v>
      </c>
      <c r="B4220" t="str">
        <f t="shared" si="65"/>
        <v>92950U</v>
      </c>
      <c r="C4220" t="s">
        <v>4003</v>
      </c>
      <c r="D4220" t="s">
        <v>28</v>
      </c>
      <c r="E4220">
        <v>88.18</v>
      </c>
    </row>
    <row r="4221" spans="1:5" x14ac:dyDescent="0.25">
      <c r="A4221">
        <v>92951</v>
      </c>
      <c r="B4221" t="str">
        <f t="shared" si="65"/>
        <v>92951U</v>
      </c>
      <c r="C4221" t="s">
        <v>4004</v>
      </c>
      <c r="D4221" t="s">
        <v>28</v>
      </c>
      <c r="E4221">
        <v>127.3</v>
      </c>
    </row>
    <row r="4222" spans="1:5" x14ac:dyDescent="0.25">
      <c r="A4222">
        <v>92952</v>
      </c>
      <c r="B4222" t="str">
        <f t="shared" si="65"/>
        <v>92952U</v>
      </c>
      <c r="C4222" t="s">
        <v>4005</v>
      </c>
      <c r="D4222" t="s">
        <v>28</v>
      </c>
      <c r="E4222">
        <v>127.3</v>
      </c>
    </row>
    <row r="4223" spans="1:5" x14ac:dyDescent="0.25">
      <c r="A4223">
        <v>92953</v>
      </c>
      <c r="B4223" t="str">
        <f t="shared" si="65"/>
        <v>92953U</v>
      </c>
      <c r="C4223" t="s">
        <v>4006</v>
      </c>
      <c r="D4223" t="s">
        <v>28</v>
      </c>
      <c r="E4223">
        <v>22.06</v>
      </c>
    </row>
    <row r="4224" spans="1:5" x14ac:dyDescent="0.25">
      <c r="A4224">
        <v>93050</v>
      </c>
      <c r="B4224" t="str">
        <f t="shared" si="65"/>
        <v>93050U</v>
      </c>
      <c r="C4224" t="s">
        <v>6810</v>
      </c>
      <c r="D4224" t="s">
        <v>28</v>
      </c>
      <c r="E4224">
        <v>11.28</v>
      </c>
    </row>
    <row r="4225" spans="1:5" x14ac:dyDescent="0.25">
      <c r="A4225">
        <v>93052</v>
      </c>
      <c r="B4225" t="str">
        <f t="shared" si="65"/>
        <v>93052U</v>
      </c>
      <c r="C4225" t="s">
        <v>6811</v>
      </c>
      <c r="D4225" t="s">
        <v>28</v>
      </c>
      <c r="E4225">
        <v>556.66</v>
      </c>
    </row>
    <row r="4226" spans="1:5" x14ac:dyDescent="0.25">
      <c r="A4226">
        <v>93054</v>
      </c>
      <c r="B4226" t="str">
        <f t="shared" si="65"/>
        <v>93054U</v>
      </c>
      <c r="C4226" t="s">
        <v>6812</v>
      </c>
      <c r="D4226" t="s">
        <v>28</v>
      </c>
      <c r="E4226">
        <v>22.91</v>
      </c>
    </row>
    <row r="4227" spans="1:5" x14ac:dyDescent="0.25">
      <c r="A4227">
        <v>93055</v>
      </c>
      <c r="B4227" t="str">
        <f t="shared" si="65"/>
        <v>93055U</v>
      </c>
      <c r="C4227" t="s">
        <v>6813</v>
      </c>
      <c r="D4227" t="s">
        <v>28</v>
      </c>
      <c r="E4227">
        <v>47.4</v>
      </c>
    </row>
    <row r="4228" spans="1:5" x14ac:dyDescent="0.25">
      <c r="A4228">
        <v>93056</v>
      </c>
      <c r="B4228" t="str">
        <f t="shared" si="65"/>
        <v>93056U</v>
      </c>
      <c r="C4228" t="s">
        <v>6814</v>
      </c>
      <c r="D4228" t="s">
        <v>28</v>
      </c>
      <c r="E4228">
        <v>17.05</v>
      </c>
    </row>
    <row r="4229" spans="1:5" x14ac:dyDescent="0.25">
      <c r="A4229">
        <v>93057</v>
      </c>
      <c r="B4229" t="str">
        <f t="shared" si="65"/>
        <v>93057U</v>
      </c>
      <c r="C4229" t="s">
        <v>6815</v>
      </c>
      <c r="D4229" t="s">
        <v>28</v>
      </c>
      <c r="E4229">
        <v>14.11</v>
      </c>
    </row>
    <row r="4230" spans="1:5" x14ac:dyDescent="0.25">
      <c r="A4230">
        <v>93058</v>
      </c>
      <c r="B4230" t="str">
        <f t="shared" si="65"/>
        <v>93058U</v>
      </c>
      <c r="C4230" t="s">
        <v>6816</v>
      </c>
      <c r="D4230" t="s">
        <v>28</v>
      </c>
      <c r="E4230">
        <v>612.27</v>
      </c>
    </row>
    <row r="4231" spans="1:5" x14ac:dyDescent="0.25">
      <c r="A4231">
        <v>93059</v>
      </c>
      <c r="B4231" t="str">
        <f t="shared" si="65"/>
        <v>93059U</v>
      </c>
      <c r="C4231" t="s">
        <v>6817</v>
      </c>
      <c r="D4231" t="s">
        <v>28</v>
      </c>
      <c r="E4231">
        <v>30.42</v>
      </c>
    </row>
    <row r="4232" spans="1:5" x14ac:dyDescent="0.25">
      <c r="A4232">
        <v>93060</v>
      </c>
      <c r="B4232" t="str">
        <f t="shared" ref="B4232:B4295" si="66">A4232&amp;"U"</f>
        <v>93060U</v>
      </c>
      <c r="C4232" t="s">
        <v>6818</v>
      </c>
      <c r="D4232" t="s">
        <v>28</v>
      </c>
      <c r="E4232">
        <v>83.46</v>
      </c>
    </row>
    <row r="4233" spans="1:5" x14ac:dyDescent="0.25">
      <c r="A4233">
        <v>93061</v>
      </c>
      <c r="B4233" t="str">
        <f t="shared" si="66"/>
        <v>93061U</v>
      </c>
      <c r="C4233" t="s">
        <v>6819</v>
      </c>
      <c r="D4233" t="s">
        <v>28</v>
      </c>
      <c r="E4233">
        <v>32.97</v>
      </c>
    </row>
    <row r="4234" spans="1:5" x14ac:dyDescent="0.25">
      <c r="A4234">
        <v>93062</v>
      </c>
      <c r="B4234" t="str">
        <f t="shared" si="66"/>
        <v>93062U</v>
      </c>
      <c r="C4234" t="s">
        <v>6820</v>
      </c>
      <c r="D4234" t="s">
        <v>28</v>
      </c>
      <c r="E4234">
        <v>27.73</v>
      </c>
    </row>
    <row r="4235" spans="1:5" x14ac:dyDescent="0.25">
      <c r="A4235">
        <v>93063</v>
      </c>
      <c r="B4235" t="str">
        <f t="shared" si="66"/>
        <v>93063U</v>
      </c>
      <c r="C4235" t="s">
        <v>6821</v>
      </c>
      <c r="D4235" t="s">
        <v>28</v>
      </c>
      <c r="E4235">
        <v>701.49</v>
      </c>
    </row>
    <row r="4236" spans="1:5" x14ac:dyDescent="0.25">
      <c r="A4236">
        <v>93064</v>
      </c>
      <c r="B4236" t="str">
        <f t="shared" si="66"/>
        <v>93064U</v>
      </c>
      <c r="C4236" t="s">
        <v>6822</v>
      </c>
      <c r="D4236" t="s">
        <v>28</v>
      </c>
      <c r="E4236">
        <v>51.02</v>
      </c>
    </row>
    <row r="4237" spans="1:5" x14ac:dyDescent="0.25">
      <c r="A4237">
        <v>93065</v>
      </c>
      <c r="B4237" t="str">
        <f t="shared" si="66"/>
        <v>93065U</v>
      </c>
      <c r="C4237" t="s">
        <v>6823</v>
      </c>
      <c r="D4237" t="s">
        <v>28</v>
      </c>
      <c r="E4237">
        <v>45.79</v>
      </c>
    </row>
    <row r="4238" spans="1:5" x14ac:dyDescent="0.25">
      <c r="A4238">
        <v>93066</v>
      </c>
      <c r="B4238" t="str">
        <f t="shared" si="66"/>
        <v>93066U</v>
      </c>
      <c r="C4238" t="s">
        <v>6824</v>
      </c>
      <c r="D4238" t="s">
        <v>28</v>
      </c>
      <c r="E4238">
        <v>880.39</v>
      </c>
    </row>
    <row r="4239" spans="1:5" x14ac:dyDescent="0.25">
      <c r="A4239">
        <v>93067</v>
      </c>
      <c r="B4239" t="str">
        <f t="shared" si="66"/>
        <v>93067U</v>
      </c>
      <c r="C4239" t="s">
        <v>6825</v>
      </c>
      <c r="D4239" t="s">
        <v>28</v>
      </c>
      <c r="E4239">
        <v>76.180000000000007</v>
      </c>
    </row>
    <row r="4240" spans="1:5" x14ac:dyDescent="0.25">
      <c r="A4240">
        <v>93068</v>
      </c>
      <c r="B4240" t="str">
        <f t="shared" si="66"/>
        <v>93068U</v>
      </c>
      <c r="C4240" t="s">
        <v>6826</v>
      </c>
      <c r="D4240" t="s">
        <v>28</v>
      </c>
      <c r="E4240">
        <v>64.72</v>
      </c>
    </row>
    <row r="4241" spans="1:5" x14ac:dyDescent="0.25">
      <c r="A4241">
        <v>93069</v>
      </c>
      <c r="B4241" t="str">
        <f t="shared" si="66"/>
        <v>93069U</v>
      </c>
      <c r="C4241" t="s">
        <v>6827</v>
      </c>
      <c r="D4241" t="s">
        <v>28</v>
      </c>
      <c r="E4241">
        <v>1220.51</v>
      </c>
    </row>
    <row r="4242" spans="1:5" x14ac:dyDescent="0.25">
      <c r="A4242">
        <v>93070</v>
      </c>
      <c r="B4242" t="str">
        <f t="shared" si="66"/>
        <v>93070U</v>
      </c>
      <c r="C4242" t="s">
        <v>6828</v>
      </c>
      <c r="D4242" t="s">
        <v>28</v>
      </c>
      <c r="E4242">
        <v>194.9</v>
      </c>
    </row>
    <row r="4243" spans="1:5" x14ac:dyDescent="0.25">
      <c r="A4243">
        <v>93071</v>
      </c>
      <c r="B4243" t="str">
        <f t="shared" si="66"/>
        <v>93071U</v>
      </c>
      <c r="C4243" t="s">
        <v>6829</v>
      </c>
      <c r="D4243" t="s">
        <v>28</v>
      </c>
      <c r="E4243">
        <v>179.21</v>
      </c>
    </row>
    <row r="4244" spans="1:5" x14ac:dyDescent="0.25">
      <c r="A4244">
        <v>93072</v>
      </c>
      <c r="B4244" t="str">
        <f t="shared" si="66"/>
        <v>93072U</v>
      </c>
      <c r="C4244" t="s">
        <v>6830</v>
      </c>
      <c r="D4244" t="s">
        <v>28</v>
      </c>
      <c r="E4244">
        <v>1610.93</v>
      </c>
    </row>
    <row r="4245" spans="1:5" x14ac:dyDescent="0.25">
      <c r="A4245">
        <v>93074</v>
      </c>
      <c r="B4245" t="str">
        <f t="shared" si="66"/>
        <v>93074U</v>
      </c>
      <c r="C4245" t="s">
        <v>6831</v>
      </c>
      <c r="D4245" t="s">
        <v>28</v>
      </c>
      <c r="E4245">
        <v>12.41</v>
      </c>
    </row>
    <row r="4246" spans="1:5" x14ac:dyDescent="0.25">
      <c r="A4246">
        <v>93075</v>
      </c>
      <c r="B4246" t="str">
        <f t="shared" si="66"/>
        <v>93075U</v>
      </c>
      <c r="C4246" t="s">
        <v>6832</v>
      </c>
      <c r="D4246" t="s">
        <v>28</v>
      </c>
      <c r="E4246">
        <v>19.68</v>
      </c>
    </row>
    <row r="4247" spans="1:5" x14ac:dyDescent="0.25">
      <c r="A4247">
        <v>93076</v>
      </c>
      <c r="B4247" t="str">
        <f t="shared" si="66"/>
        <v>93076U</v>
      </c>
      <c r="C4247" t="s">
        <v>6833</v>
      </c>
      <c r="D4247" t="s">
        <v>28</v>
      </c>
      <c r="E4247">
        <v>20.65</v>
      </c>
    </row>
    <row r="4248" spans="1:5" x14ac:dyDescent="0.25">
      <c r="A4248">
        <v>93077</v>
      </c>
      <c r="B4248" t="str">
        <f t="shared" si="66"/>
        <v>93077U</v>
      </c>
      <c r="C4248" t="s">
        <v>6834</v>
      </c>
      <c r="D4248" t="s">
        <v>28</v>
      </c>
      <c r="E4248">
        <v>28.27</v>
      </c>
    </row>
    <row r="4249" spans="1:5" x14ac:dyDescent="0.25">
      <c r="A4249">
        <v>93078</v>
      </c>
      <c r="B4249" t="str">
        <f t="shared" si="66"/>
        <v>93078U</v>
      </c>
      <c r="C4249" t="s">
        <v>6835</v>
      </c>
      <c r="D4249" t="s">
        <v>28</v>
      </c>
      <c r="E4249">
        <v>31.77</v>
      </c>
    </row>
    <row r="4250" spans="1:5" x14ac:dyDescent="0.25">
      <c r="A4250">
        <v>93079</v>
      </c>
      <c r="B4250" t="str">
        <f t="shared" si="66"/>
        <v>93079U</v>
      </c>
      <c r="C4250" t="s">
        <v>6836</v>
      </c>
      <c r="D4250" t="s">
        <v>28</v>
      </c>
      <c r="E4250">
        <v>29.33</v>
      </c>
    </row>
    <row r="4251" spans="1:5" x14ac:dyDescent="0.25">
      <c r="A4251">
        <v>93080</v>
      </c>
      <c r="B4251" t="str">
        <f t="shared" si="66"/>
        <v>93080U</v>
      </c>
      <c r="C4251" t="s">
        <v>6837</v>
      </c>
      <c r="D4251" t="s">
        <v>28</v>
      </c>
      <c r="E4251">
        <v>8.0500000000000007</v>
      </c>
    </row>
    <row r="4252" spans="1:5" x14ac:dyDescent="0.25">
      <c r="A4252">
        <v>93081</v>
      </c>
      <c r="B4252" t="str">
        <f t="shared" si="66"/>
        <v>93081U</v>
      </c>
      <c r="C4252" t="s">
        <v>6838</v>
      </c>
      <c r="D4252" t="s">
        <v>28</v>
      </c>
      <c r="E4252">
        <v>18.809999999999999</v>
      </c>
    </row>
    <row r="4253" spans="1:5" x14ac:dyDescent="0.25">
      <c r="A4253">
        <v>93082</v>
      </c>
      <c r="B4253" t="str">
        <f t="shared" si="66"/>
        <v>93082U</v>
      </c>
      <c r="C4253" t="s">
        <v>6839</v>
      </c>
      <c r="D4253" t="s">
        <v>28</v>
      </c>
      <c r="E4253">
        <v>24.48</v>
      </c>
    </row>
    <row r="4254" spans="1:5" x14ac:dyDescent="0.25">
      <c r="A4254">
        <v>93083</v>
      </c>
      <c r="B4254" t="str">
        <f t="shared" si="66"/>
        <v>93083U</v>
      </c>
      <c r="C4254" t="s">
        <v>6840</v>
      </c>
      <c r="D4254" t="s">
        <v>28</v>
      </c>
      <c r="E4254">
        <v>481.43</v>
      </c>
    </row>
    <row r="4255" spans="1:5" x14ac:dyDescent="0.25">
      <c r="A4255">
        <v>93084</v>
      </c>
      <c r="B4255" t="str">
        <f t="shared" si="66"/>
        <v>93084U</v>
      </c>
      <c r="C4255" t="s">
        <v>6841</v>
      </c>
      <c r="D4255" t="s">
        <v>28</v>
      </c>
      <c r="E4255">
        <v>13.52</v>
      </c>
    </row>
    <row r="4256" spans="1:5" x14ac:dyDescent="0.25">
      <c r="A4256">
        <v>93085</v>
      </c>
      <c r="B4256" t="str">
        <f t="shared" si="66"/>
        <v>93085U</v>
      </c>
      <c r="C4256" t="s">
        <v>6842</v>
      </c>
      <c r="D4256" t="s">
        <v>28</v>
      </c>
      <c r="E4256">
        <v>14.05</v>
      </c>
    </row>
    <row r="4257" spans="1:5" x14ac:dyDescent="0.25">
      <c r="A4257">
        <v>93086</v>
      </c>
      <c r="B4257" t="str">
        <f t="shared" si="66"/>
        <v>93086U</v>
      </c>
      <c r="C4257" t="s">
        <v>6843</v>
      </c>
      <c r="D4257" t="s">
        <v>28</v>
      </c>
      <c r="E4257">
        <v>558.9</v>
      </c>
    </row>
    <row r="4258" spans="1:5" x14ac:dyDescent="0.25">
      <c r="A4258">
        <v>93087</v>
      </c>
      <c r="B4258" t="str">
        <f t="shared" si="66"/>
        <v>93087U</v>
      </c>
      <c r="C4258" t="s">
        <v>6844</v>
      </c>
      <c r="D4258" t="s">
        <v>28</v>
      </c>
      <c r="E4258">
        <v>19.63</v>
      </c>
    </row>
    <row r="4259" spans="1:5" x14ac:dyDescent="0.25">
      <c r="A4259">
        <v>93088</v>
      </c>
      <c r="B4259" t="str">
        <f t="shared" si="66"/>
        <v>93088U</v>
      </c>
      <c r="C4259" t="s">
        <v>6845</v>
      </c>
      <c r="D4259" t="s">
        <v>28</v>
      </c>
      <c r="E4259">
        <v>24.36</v>
      </c>
    </row>
    <row r="4260" spans="1:5" x14ac:dyDescent="0.25">
      <c r="A4260">
        <v>93089</v>
      </c>
      <c r="B4260" t="str">
        <f t="shared" si="66"/>
        <v>93089U</v>
      </c>
      <c r="C4260" t="s">
        <v>6846</v>
      </c>
      <c r="D4260" t="s">
        <v>28</v>
      </c>
      <c r="E4260">
        <v>49.64</v>
      </c>
    </row>
    <row r="4261" spans="1:5" x14ac:dyDescent="0.25">
      <c r="A4261">
        <v>93090</v>
      </c>
      <c r="B4261" t="str">
        <f t="shared" si="66"/>
        <v>93090U</v>
      </c>
      <c r="C4261" t="s">
        <v>6847</v>
      </c>
      <c r="D4261" t="s">
        <v>28</v>
      </c>
      <c r="E4261">
        <v>19.12</v>
      </c>
    </row>
    <row r="4262" spans="1:5" x14ac:dyDescent="0.25">
      <c r="A4262">
        <v>93091</v>
      </c>
      <c r="B4262" t="str">
        <f t="shared" si="66"/>
        <v>93091U</v>
      </c>
      <c r="C4262" t="s">
        <v>6848</v>
      </c>
      <c r="D4262" t="s">
        <v>28</v>
      </c>
      <c r="E4262">
        <v>16.27</v>
      </c>
    </row>
    <row r="4263" spans="1:5" x14ac:dyDescent="0.25">
      <c r="A4263">
        <v>93092</v>
      </c>
      <c r="B4263" t="str">
        <f t="shared" si="66"/>
        <v>93092U</v>
      </c>
      <c r="C4263" t="s">
        <v>6849</v>
      </c>
      <c r="D4263" t="s">
        <v>28</v>
      </c>
      <c r="E4263">
        <v>614.34</v>
      </c>
    </row>
    <row r="4264" spans="1:5" x14ac:dyDescent="0.25">
      <c r="A4264">
        <v>93093</v>
      </c>
      <c r="B4264" t="str">
        <f t="shared" si="66"/>
        <v>93093U</v>
      </c>
      <c r="C4264" t="s">
        <v>6850</v>
      </c>
      <c r="D4264" t="s">
        <v>28</v>
      </c>
      <c r="E4264">
        <v>31.45</v>
      </c>
    </row>
    <row r="4265" spans="1:5" x14ac:dyDescent="0.25">
      <c r="A4265">
        <v>93094</v>
      </c>
      <c r="B4265" t="str">
        <f t="shared" si="66"/>
        <v>93094U</v>
      </c>
      <c r="C4265" t="s">
        <v>6851</v>
      </c>
      <c r="D4265" t="s">
        <v>28</v>
      </c>
      <c r="E4265">
        <v>85.53</v>
      </c>
    </row>
    <row r="4266" spans="1:5" x14ac:dyDescent="0.25">
      <c r="A4266">
        <v>93097</v>
      </c>
      <c r="B4266" t="str">
        <f t="shared" si="66"/>
        <v>93097U</v>
      </c>
      <c r="C4266" t="s">
        <v>6852</v>
      </c>
      <c r="D4266" t="s">
        <v>28</v>
      </c>
      <c r="E4266">
        <v>12.61</v>
      </c>
    </row>
    <row r="4267" spans="1:5" x14ac:dyDescent="0.25">
      <c r="A4267">
        <v>93098</v>
      </c>
      <c r="B4267" t="str">
        <f t="shared" si="66"/>
        <v>93098U</v>
      </c>
      <c r="C4267" t="s">
        <v>6853</v>
      </c>
      <c r="D4267" t="s">
        <v>28</v>
      </c>
      <c r="E4267">
        <v>19.78</v>
      </c>
    </row>
    <row r="4268" spans="1:5" x14ac:dyDescent="0.25">
      <c r="A4268">
        <v>93099</v>
      </c>
      <c r="B4268" t="str">
        <f t="shared" si="66"/>
        <v>93099U</v>
      </c>
      <c r="C4268" t="s">
        <v>6854</v>
      </c>
      <c r="D4268" t="s">
        <v>28</v>
      </c>
      <c r="E4268">
        <v>23.12</v>
      </c>
    </row>
    <row r="4269" spans="1:5" x14ac:dyDescent="0.25">
      <c r="A4269">
        <v>93100</v>
      </c>
      <c r="B4269" t="str">
        <f t="shared" si="66"/>
        <v>93100U</v>
      </c>
      <c r="C4269" t="s">
        <v>6855</v>
      </c>
      <c r="D4269" t="s">
        <v>28</v>
      </c>
      <c r="E4269">
        <v>29.51</v>
      </c>
    </row>
    <row r="4270" spans="1:5" x14ac:dyDescent="0.25">
      <c r="A4270">
        <v>93101</v>
      </c>
      <c r="B4270" t="str">
        <f t="shared" si="66"/>
        <v>93101U</v>
      </c>
      <c r="C4270" t="s">
        <v>6856</v>
      </c>
      <c r="D4270" t="s">
        <v>28</v>
      </c>
      <c r="E4270">
        <v>33.01</v>
      </c>
    </row>
    <row r="4271" spans="1:5" x14ac:dyDescent="0.25">
      <c r="A4271">
        <v>93102</v>
      </c>
      <c r="B4271" t="str">
        <f t="shared" si="66"/>
        <v>93102U</v>
      </c>
      <c r="C4271" t="s">
        <v>6857</v>
      </c>
      <c r="D4271" t="s">
        <v>28</v>
      </c>
      <c r="E4271">
        <v>33.76</v>
      </c>
    </row>
    <row r="4272" spans="1:5" x14ac:dyDescent="0.25">
      <c r="A4272">
        <v>93103</v>
      </c>
      <c r="B4272" t="str">
        <f t="shared" si="66"/>
        <v>93103U</v>
      </c>
      <c r="C4272" t="s">
        <v>6858</v>
      </c>
      <c r="D4272" t="s">
        <v>28</v>
      </c>
      <c r="E4272">
        <v>8.18</v>
      </c>
    </row>
    <row r="4273" spans="1:5" x14ac:dyDescent="0.25">
      <c r="A4273">
        <v>93104</v>
      </c>
      <c r="B4273" t="str">
        <f t="shared" si="66"/>
        <v>93104U</v>
      </c>
      <c r="C4273" t="s">
        <v>6859</v>
      </c>
      <c r="D4273" t="s">
        <v>28</v>
      </c>
      <c r="E4273">
        <v>18.86</v>
      </c>
    </row>
    <row r="4274" spans="1:5" x14ac:dyDescent="0.25">
      <c r="A4274">
        <v>93105</v>
      </c>
      <c r="B4274" t="str">
        <f t="shared" si="66"/>
        <v>93105U</v>
      </c>
      <c r="C4274" t="s">
        <v>6860</v>
      </c>
      <c r="D4274" t="s">
        <v>28</v>
      </c>
      <c r="E4274">
        <v>24.61</v>
      </c>
    </row>
    <row r="4275" spans="1:5" x14ac:dyDescent="0.25">
      <c r="A4275">
        <v>93106</v>
      </c>
      <c r="B4275" t="str">
        <f t="shared" si="66"/>
        <v>93106U</v>
      </c>
      <c r="C4275" t="s">
        <v>6861</v>
      </c>
      <c r="D4275" t="s">
        <v>28</v>
      </c>
      <c r="E4275">
        <v>481.56</v>
      </c>
    </row>
    <row r="4276" spans="1:5" x14ac:dyDescent="0.25">
      <c r="A4276">
        <v>93107</v>
      </c>
      <c r="B4276" t="str">
        <f t="shared" si="66"/>
        <v>93107U</v>
      </c>
      <c r="C4276" t="s">
        <v>6862</v>
      </c>
      <c r="D4276" t="s">
        <v>28</v>
      </c>
      <c r="E4276">
        <v>15.19</v>
      </c>
    </row>
    <row r="4277" spans="1:5" x14ac:dyDescent="0.25">
      <c r="A4277">
        <v>93108</v>
      </c>
      <c r="B4277" t="str">
        <f t="shared" si="66"/>
        <v>93108U</v>
      </c>
      <c r="C4277" t="s">
        <v>6863</v>
      </c>
      <c r="D4277" t="s">
        <v>28</v>
      </c>
      <c r="E4277">
        <v>12.83</v>
      </c>
    </row>
    <row r="4278" spans="1:5" x14ac:dyDescent="0.25">
      <c r="A4278">
        <v>93109</v>
      </c>
      <c r="B4278" t="str">
        <f t="shared" si="66"/>
        <v>93109U</v>
      </c>
      <c r="C4278" t="s">
        <v>6864</v>
      </c>
      <c r="D4278" t="s">
        <v>28</v>
      </c>
      <c r="E4278">
        <v>560.57000000000005</v>
      </c>
    </row>
    <row r="4279" spans="1:5" x14ac:dyDescent="0.25">
      <c r="A4279">
        <v>93110</v>
      </c>
      <c r="B4279" t="str">
        <f t="shared" si="66"/>
        <v>93110U</v>
      </c>
      <c r="C4279" t="s">
        <v>6865</v>
      </c>
      <c r="D4279" t="s">
        <v>28</v>
      </c>
      <c r="E4279">
        <v>20.46</v>
      </c>
    </row>
    <row r="4280" spans="1:5" x14ac:dyDescent="0.25">
      <c r="A4280">
        <v>93111</v>
      </c>
      <c r="B4280" t="str">
        <f t="shared" si="66"/>
        <v>93111U</v>
      </c>
      <c r="C4280" t="s">
        <v>6866</v>
      </c>
      <c r="D4280" t="s">
        <v>28</v>
      </c>
      <c r="E4280">
        <v>24.86</v>
      </c>
    </row>
    <row r="4281" spans="1:5" x14ac:dyDescent="0.25">
      <c r="A4281">
        <v>93112</v>
      </c>
      <c r="B4281" t="str">
        <f t="shared" si="66"/>
        <v>93112U</v>
      </c>
      <c r="C4281" t="s">
        <v>6867</v>
      </c>
      <c r="D4281" t="s">
        <v>28</v>
      </c>
      <c r="E4281">
        <v>51.31</v>
      </c>
    </row>
    <row r="4282" spans="1:5" x14ac:dyDescent="0.25">
      <c r="A4282">
        <v>93113</v>
      </c>
      <c r="B4282" t="str">
        <f t="shared" si="66"/>
        <v>93113U</v>
      </c>
      <c r="C4282" t="s">
        <v>6868</v>
      </c>
      <c r="D4282" t="s">
        <v>28</v>
      </c>
      <c r="E4282">
        <v>22.1</v>
      </c>
    </row>
    <row r="4283" spans="1:5" x14ac:dyDescent="0.25">
      <c r="A4283">
        <v>93114</v>
      </c>
      <c r="B4283" t="str">
        <f t="shared" si="66"/>
        <v>93114U</v>
      </c>
      <c r="C4283" t="s">
        <v>6869</v>
      </c>
      <c r="D4283" t="s">
        <v>28</v>
      </c>
      <c r="E4283">
        <v>32.94</v>
      </c>
    </row>
    <row r="4284" spans="1:5" x14ac:dyDescent="0.25">
      <c r="A4284">
        <v>93115</v>
      </c>
      <c r="B4284" t="str">
        <f t="shared" si="66"/>
        <v>93115U</v>
      </c>
      <c r="C4284" t="s">
        <v>6870</v>
      </c>
      <c r="D4284" t="s">
        <v>28</v>
      </c>
      <c r="E4284">
        <v>88.51</v>
      </c>
    </row>
    <row r="4285" spans="1:5" x14ac:dyDescent="0.25">
      <c r="A4285">
        <v>93116</v>
      </c>
      <c r="B4285" t="str">
        <f t="shared" si="66"/>
        <v>93116U</v>
      </c>
      <c r="C4285" t="s">
        <v>6871</v>
      </c>
      <c r="D4285" t="s">
        <v>28</v>
      </c>
      <c r="E4285">
        <v>617.32000000000005</v>
      </c>
    </row>
    <row r="4286" spans="1:5" x14ac:dyDescent="0.25">
      <c r="A4286">
        <v>93117</v>
      </c>
      <c r="B4286" t="str">
        <f t="shared" si="66"/>
        <v>93117U</v>
      </c>
      <c r="C4286" t="s">
        <v>6872</v>
      </c>
      <c r="D4286" t="s">
        <v>28</v>
      </c>
      <c r="E4286">
        <v>60.44</v>
      </c>
    </row>
    <row r="4287" spans="1:5" x14ac:dyDescent="0.25">
      <c r="A4287">
        <v>93118</v>
      </c>
      <c r="B4287" t="str">
        <f t="shared" si="66"/>
        <v>93118U</v>
      </c>
      <c r="C4287" t="s">
        <v>6873</v>
      </c>
      <c r="D4287" t="s">
        <v>28</v>
      </c>
      <c r="E4287">
        <v>88.98</v>
      </c>
    </row>
    <row r="4288" spans="1:5" x14ac:dyDescent="0.25">
      <c r="A4288">
        <v>93119</v>
      </c>
      <c r="B4288" t="str">
        <f t="shared" si="66"/>
        <v>93119U</v>
      </c>
      <c r="C4288" t="s">
        <v>6874</v>
      </c>
      <c r="D4288" t="s">
        <v>28</v>
      </c>
      <c r="E4288">
        <v>17.3</v>
      </c>
    </row>
    <row r="4289" spans="1:5" x14ac:dyDescent="0.25">
      <c r="A4289">
        <v>93120</v>
      </c>
      <c r="B4289" t="str">
        <f t="shared" si="66"/>
        <v>93120U</v>
      </c>
      <c r="C4289" t="s">
        <v>6875</v>
      </c>
      <c r="D4289" t="s">
        <v>28</v>
      </c>
      <c r="E4289">
        <v>26.6</v>
      </c>
    </row>
    <row r="4290" spans="1:5" x14ac:dyDescent="0.25">
      <c r="A4290">
        <v>93121</v>
      </c>
      <c r="B4290" t="str">
        <f t="shared" si="66"/>
        <v>93121U</v>
      </c>
      <c r="C4290" t="s">
        <v>6876</v>
      </c>
      <c r="D4290" t="s">
        <v>28</v>
      </c>
      <c r="E4290">
        <v>30.1</v>
      </c>
    </row>
    <row r="4291" spans="1:5" x14ac:dyDescent="0.25">
      <c r="A4291">
        <v>93122</v>
      </c>
      <c r="B4291" t="str">
        <f t="shared" si="66"/>
        <v>93122U</v>
      </c>
      <c r="C4291" t="s">
        <v>6877</v>
      </c>
      <c r="D4291" t="s">
        <v>28</v>
      </c>
      <c r="E4291">
        <v>26.24</v>
      </c>
    </row>
    <row r="4292" spans="1:5" x14ac:dyDescent="0.25">
      <c r="A4292">
        <v>93123</v>
      </c>
      <c r="B4292" t="str">
        <f t="shared" si="66"/>
        <v>93123U</v>
      </c>
      <c r="C4292" t="s">
        <v>6878</v>
      </c>
      <c r="D4292" t="s">
        <v>28</v>
      </c>
      <c r="E4292">
        <v>60</v>
      </c>
    </row>
    <row r="4293" spans="1:5" x14ac:dyDescent="0.25">
      <c r="A4293">
        <v>93124</v>
      </c>
      <c r="B4293" t="str">
        <f t="shared" si="66"/>
        <v>93124U</v>
      </c>
      <c r="C4293" t="s">
        <v>6879</v>
      </c>
      <c r="D4293" t="s">
        <v>28</v>
      </c>
      <c r="E4293">
        <v>94.91</v>
      </c>
    </row>
    <row r="4294" spans="1:5" x14ac:dyDescent="0.25">
      <c r="A4294">
        <v>93125</v>
      </c>
      <c r="B4294" t="str">
        <f t="shared" si="66"/>
        <v>93125U</v>
      </c>
      <c r="C4294" t="s">
        <v>6880</v>
      </c>
      <c r="D4294" t="s">
        <v>28</v>
      </c>
      <c r="E4294">
        <v>139.96</v>
      </c>
    </row>
    <row r="4295" spans="1:5" x14ac:dyDescent="0.25">
      <c r="A4295">
        <v>93126</v>
      </c>
      <c r="B4295" t="str">
        <f t="shared" si="66"/>
        <v>93126U</v>
      </c>
      <c r="C4295" t="s">
        <v>6881</v>
      </c>
      <c r="D4295" t="s">
        <v>28</v>
      </c>
      <c r="E4295">
        <v>312.16000000000003</v>
      </c>
    </row>
    <row r="4296" spans="1:5" x14ac:dyDescent="0.25">
      <c r="A4296">
        <v>93133</v>
      </c>
      <c r="B4296" t="str">
        <f t="shared" ref="B4296:B4359" si="67">A4296&amp;"U"</f>
        <v>93133U</v>
      </c>
      <c r="C4296" t="s">
        <v>6882</v>
      </c>
      <c r="D4296" t="s">
        <v>28</v>
      </c>
      <c r="E4296">
        <v>18.59</v>
      </c>
    </row>
    <row r="4297" spans="1:5" x14ac:dyDescent="0.25">
      <c r="A4297">
        <v>94465</v>
      </c>
      <c r="B4297" t="str">
        <f t="shared" si="67"/>
        <v>94465U</v>
      </c>
      <c r="C4297" t="s">
        <v>4007</v>
      </c>
      <c r="D4297" t="s">
        <v>28</v>
      </c>
      <c r="E4297">
        <v>51.1</v>
      </c>
    </row>
    <row r="4298" spans="1:5" x14ac:dyDescent="0.25">
      <c r="A4298">
        <v>94466</v>
      </c>
      <c r="B4298" t="str">
        <f t="shared" si="67"/>
        <v>94466U</v>
      </c>
      <c r="C4298" t="s">
        <v>4008</v>
      </c>
      <c r="D4298" t="s">
        <v>28</v>
      </c>
      <c r="E4298">
        <v>51.13</v>
      </c>
    </row>
    <row r="4299" spans="1:5" x14ac:dyDescent="0.25">
      <c r="A4299">
        <v>94467</v>
      </c>
      <c r="B4299" t="str">
        <f t="shared" si="67"/>
        <v>94467U</v>
      </c>
      <c r="C4299" t="s">
        <v>4009</v>
      </c>
      <c r="D4299" t="s">
        <v>28</v>
      </c>
      <c r="E4299">
        <v>81.459999999999994</v>
      </c>
    </row>
    <row r="4300" spans="1:5" x14ac:dyDescent="0.25">
      <c r="A4300">
        <v>94468</v>
      </c>
      <c r="B4300" t="str">
        <f t="shared" si="67"/>
        <v>94468U</v>
      </c>
      <c r="C4300" t="s">
        <v>4010</v>
      </c>
      <c r="D4300" t="s">
        <v>28</v>
      </c>
      <c r="E4300">
        <v>70.680000000000007</v>
      </c>
    </row>
    <row r="4301" spans="1:5" x14ac:dyDescent="0.25">
      <c r="A4301">
        <v>94469</v>
      </c>
      <c r="B4301" t="str">
        <f t="shared" si="67"/>
        <v>94469U</v>
      </c>
      <c r="C4301" t="s">
        <v>4011</v>
      </c>
      <c r="D4301" t="s">
        <v>28</v>
      </c>
      <c r="E4301">
        <v>119.22</v>
      </c>
    </row>
    <row r="4302" spans="1:5" x14ac:dyDescent="0.25">
      <c r="A4302">
        <v>94470</v>
      </c>
      <c r="B4302" t="str">
        <f t="shared" si="67"/>
        <v>94470U</v>
      </c>
      <c r="C4302" t="s">
        <v>4012</v>
      </c>
      <c r="D4302" t="s">
        <v>28</v>
      </c>
      <c r="E4302">
        <v>109.63</v>
      </c>
    </row>
    <row r="4303" spans="1:5" x14ac:dyDescent="0.25">
      <c r="A4303">
        <v>94471</v>
      </c>
      <c r="B4303" t="str">
        <f t="shared" si="67"/>
        <v>94471U</v>
      </c>
      <c r="C4303" t="s">
        <v>4013</v>
      </c>
      <c r="D4303" t="s">
        <v>28</v>
      </c>
      <c r="E4303">
        <v>73.489999999999995</v>
      </c>
    </row>
    <row r="4304" spans="1:5" x14ac:dyDescent="0.25">
      <c r="A4304">
        <v>94472</v>
      </c>
      <c r="B4304" t="str">
        <f t="shared" si="67"/>
        <v>94472U</v>
      </c>
      <c r="C4304" t="s">
        <v>4014</v>
      </c>
      <c r="D4304" t="s">
        <v>28</v>
      </c>
      <c r="E4304">
        <v>75.89</v>
      </c>
    </row>
    <row r="4305" spans="1:5" x14ac:dyDescent="0.25">
      <c r="A4305">
        <v>94473</v>
      </c>
      <c r="B4305" t="str">
        <f t="shared" si="67"/>
        <v>94473U</v>
      </c>
      <c r="C4305" t="s">
        <v>4015</v>
      </c>
      <c r="D4305" t="s">
        <v>28</v>
      </c>
      <c r="E4305">
        <v>116.38</v>
      </c>
    </row>
    <row r="4306" spans="1:5" x14ac:dyDescent="0.25">
      <c r="A4306">
        <v>94474</v>
      </c>
      <c r="B4306" t="str">
        <f t="shared" si="67"/>
        <v>94474U</v>
      </c>
      <c r="C4306" t="s">
        <v>4016</v>
      </c>
      <c r="D4306" t="s">
        <v>28</v>
      </c>
      <c r="E4306">
        <v>126.92</v>
      </c>
    </row>
    <row r="4307" spans="1:5" x14ac:dyDescent="0.25">
      <c r="A4307">
        <v>94475</v>
      </c>
      <c r="B4307" t="str">
        <f t="shared" si="67"/>
        <v>94475U</v>
      </c>
      <c r="C4307" t="s">
        <v>4017</v>
      </c>
      <c r="D4307" t="s">
        <v>28</v>
      </c>
      <c r="E4307">
        <v>160.75</v>
      </c>
    </row>
    <row r="4308" spans="1:5" x14ac:dyDescent="0.25">
      <c r="A4308">
        <v>94476</v>
      </c>
      <c r="B4308" t="str">
        <f t="shared" si="67"/>
        <v>94476U</v>
      </c>
      <c r="C4308" t="s">
        <v>4018</v>
      </c>
      <c r="D4308" t="s">
        <v>28</v>
      </c>
      <c r="E4308">
        <v>181.07</v>
      </c>
    </row>
    <row r="4309" spans="1:5" x14ac:dyDescent="0.25">
      <c r="A4309">
        <v>94477</v>
      </c>
      <c r="B4309" t="str">
        <f t="shared" si="67"/>
        <v>94477U</v>
      </c>
      <c r="C4309" t="s">
        <v>4019</v>
      </c>
      <c r="D4309" t="s">
        <v>28</v>
      </c>
      <c r="E4309">
        <v>97.78</v>
      </c>
    </row>
    <row r="4310" spans="1:5" x14ac:dyDescent="0.25">
      <c r="A4310">
        <v>94478</v>
      </c>
      <c r="B4310" t="str">
        <f t="shared" si="67"/>
        <v>94478U</v>
      </c>
      <c r="C4310" t="s">
        <v>4020</v>
      </c>
      <c r="D4310" t="s">
        <v>28</v>
      </c>
      <c r="E4310">
        <v>160.29</v>
      </c>
    </row>
    <row r="4311" spans="1:5" x14ac:dyDescent="0.25">
      <c r="A4311">
        <v>94479</v>
      </c>
      <c r="B4311" t="str">
        <f t="shared" si="67"/>
        <v>94479U</v>
      </c>
      <c r="C4311" t="s">
        <v>4021</v>
      </c>
      <c r="D4311" t="s">
        <v>28</v>
      </c>
      <c r="E4311">
        <v>212.21</v>
      </c>
    </row>
    <row r="4312" spans="1:5" x14ac:dyDescent="0.25">
      <c r="A4312">
        <v>94606</v>
      </c>
      <c r="B4312" t="str">
        <f t="shared" si="67"/>
        <v>94606U</v>
      </c>
      <c r="C4312" t="s">
        <v>4022</v>
      </c>
      <c r="D4312" t="s">
        <v>28</v>
      </c>
      <c r="E4312">
        <v>80.739999999999995</v>
      </c>
    </row>
    <row r="4313" spans="1:5" x14ac:dyDescent="0.25">
      <c r="A4313">
        <v>94608</v>
      </c>
      <c r="B4313" t="str">
        <f t="shared" si="67"/>
        <v>94608U</v>
      </c>
      <c r="C4313" t="s">
        <v>4023</v>
      </c>
      <c r="D4313" t="s">
        <v>28</v>
      </c>
      <c r="E4313">
        <v>204.16</v>
      </c>
    </row>
    <row r="4314" spans="1:5" x14ac:dyDescent="0.25">
      <c r="A4314">
        <v>94610</v>
      </c>
      <c r="B4314" t="str">
        <f t="shared" si="67"/>
        <v>94610U</v>
      </c>
      <c r="C4314" t="s">
        <v>4024</v>
      </c>
      <c r="D4314" t="s">
        <v>28</v>
      </c>
      <c r="E4314">
        <v>304.83</v>
      </c>
    </row>
    <row r="4315" spans="1:5" x14ac:dyDescent="0.25">
      <c r="A4315">
        <v>94612</v>
      </c>
      <c r="B4315" t="str">
        <f t="shared" si="67"/>
        <v>94612U</v>
      </c>
      <c r="C4315" t="s">
        <v>4025</v>
      </c>
      <c r="D4315" t="s">
        <v>28</v>
      </c>
      <c r="E4315">
        <v>429.43</v>
      </c>
    </row>
    <row r="4316" spans="1:5" x14ac:dyDescent="0.25">
      <c r="A4316">
        <v>94614</v>
      </c>
      <c r="B4316" t="str">
        <f t="shared" si="67"/>
        <v>94614U</v>
      </c>
      <c r="C4316" t="s">
        <v>4026</v>
      </c>
      <c r="D4316" t="s">
        <v>28</v>
      </c>
      <c r="E4316">
        <v>137.31</v>
      </c>
    </row>
    <row r="4317" spans="1:5" x14ac:dyDescent="0.25">
      <c r="A4317">
        <v>94615</v>
      </c>
      <c r="B4317" t="str">
        <f t="shared" si="67"/>
        <v>94615U</v>
      </c>
      <c r="C4317" t="s">
        <v>4027</v>
      </c>
      <c r="D4317" t="s">
        <v>28</v>
      </c>
      <c r="E4317">
        <v>156.69</v>
      </c>
    </row>
    <row r="4318" spans="1:5" x14ac:dyDescent="0.25">
      <c r="A4318">
        <v>94616</v>
      </c>
      <c r="B4318" t="str">
        <f t="shared" si="67"/>
        <v>94616U</v>
      </c>
      <c r="C4318" t="s">
        <v>4028</v>
      </c>
      <c r="D4318" t="s">
        <v>28</v>
      </c>
      <c r="E4318">
        <v>391.95</v>
      </c>
    </row>
    <row r="4319" spans="1:5" x14ac:dyDescent="0.25">
      <c r="A4319">
        <v>94617</v>
      </c>
      <c r="B4319" t="str">
        <f t="shared" si="67"/>
        <v>94617U</v>
      </c>
      <c r="C4319" t="s">
        <v>4029</v>
      </c>
      <c r="D4319" t="s">
        <v>28</v>
      </c>
      <c r="E4319">
        <v>324.58999999999997</v>
      </c>
    </row>
    <row r="4320" spans="1:5" x14ac:dyDescent="0.25">
      <c r="A4320">
        <v>94618</v>
      </c>
      <c r="B4320" t="str">
        <f t="shared" si="67"/>
        <v>94618U</v>
      </c>
      <c r="C4320" t="s">
        <v>4030</v>
      </c>
      <c r="D4320" t="s">
        <v>28</v>
      </c>
      <c r="E4320">
        <v>384.3</v>
      </c>
    </row>
    <row r="4321" spans="1:5" x14ac:dyDescent="0.25">
      <c r="A4321">
        <v>94620</v>
      </c>
      <c r="B4321" t="str">
        <f t="shared" si="67"/>
        <v>94620U</v>
      </c>
      <c r="C4321" t="s">
        <v>4031</v>
      </c>
      <c r="D4321" t="s">
        <v>28</v>
      </c>
      <c r="E4321">
        <v>888.2</v>
      </c>
    </row>
    <row r="4322" spans="1:5" x14ac:dyDescent="0.25">
      <c r="A4322">
        <v>94622</v>
      </c>
      <c r="B4322" t="str">
        <f t="shared" si="67"/>
        <v>94622U</v>
      </c>
      <c r="C4322" t="s">
        <v>4032</v>
      </c>
      <c r="D4322" t="s">
        <v>28</v>
      </c>
      <c r="E4322">
        <v>201.63</v>
      </c>
    </row>
    <row r="4323" spans="1:5" x14ac:dyDescent="0.25">
      <c r="A4323">
        <v>94623</v>
      </c>
      <c r="B4323" t="str">
        <f t="shared" si="67"/>
        <v>94623U</v>
      </c>
      <c r="C4323" t="s">
        <v>4033</v>
      </c>
      <c r="D4323" t="s">
        <v>28</v>
      </c>
      <c r="E4323">
        <v>484.87</v>
      </c>
    </row>
    <row r="4324" spans="1:5" x14ac:dyDescent="0.25">
      <c r="A4324">
        <v>94624</v>
      </c>
      <c r="B4324" t="str">
        <f t="shared" si="67"/>
        <v>94624U</v>
      </c>
      <c r="C4324" t="s">
        <v>4034</v>
      </c>
      <c r="D4324" t="s">
        <v>28</v>
      </c>
      <c r="E4324">
        <v>741.26</v>
      </c>
    </row>
    <row r="4325" spans="1:5" x14ac:dyDescent="0.25">
      <c r="A4325">
        <v>94625</v>
      </c>
      <c r="B4325" t="str">
        <f t="shared" si="67"/>
        <v>94625U</v>
      </c>
      <c r="C4325" t="s">
        <v>4035</v>
      </c>
      <c r="D4325" t="s">
        <v>28</v>
      </c>
      <c r="E4325">
        <v>1551.75</v>
      </c>
    </row>
    <row r="4326" spans="1:5" x14ac:dyDescent="0.25">
      <c r="A4326">
        <v>94656</v>
      </c>
      <c r="B4326" t="str">
        <f t="shared" si="67"/>
        <v>94656U</v>
      </c>
      <c r="C4326" t="s">
        <v>4036</v>
      </c>
      <c r="D4326" t="s">
        <v>28</v>
      </c>
      <c r="E4326">
        <v>5.71</v>
      </c>
    </row>
    <row r="4327" spans="1:5" x14ac:dyDescent="0.25">
      <c r="A4327">
        <v>94657</v>
      </c>
      <c r="B4327" t="str">
        <f t="shared" si="67"/>
        <v>94657U</v>
      </c>
      <c r="C4327" t="s">
        <v>4037</v>
      </c>
      <c r="D4327" t="s">
        <v>28</v>
      </c>
      <c r="E4327">
        <v>5.57</v>
      </c>
    </row>
    <row r="4328" spans="1:5" x14ac:dyDescent="0.25">
      <c r="A4328">
        <v>94658</v>
      </c>
      <c r="B4328" t="str">
        <f t="shared" si="67"/>
        <v>94658U</v>
      </c>
      <c r="C4328" t="s">
        <v>4038</v>
      </c>
      <c r="D4328" t="s">
        <v>28</v>
      </c>
      <c r="E4328">
        <v>7.18</v>
      </c>
    </row>
    <row r="4329" spans="1:5" x14ac:dyDescent="0.25">
      <c r="A4329">
        <v>94659</v>
      </c>
      <c r="B4329" t="str">
        <f t="shared" si="67"/>
        <v>94659U</v>
      </c>
      <c r="C4329" t="s">
        <v>4039</v>
      </c>
      <c r="D4329" t="s">
        <v>28</v>
      </c>
      <c r="E4329">
        <v>7.35</v>
      </c>
    </row>
    <row r="4330" spans="1:5" x14ac:dyDescent="0.25">
      <c r="A4330">
        <v>94660</v>
      </c>
      <c r="B4330" t="str">
        <f t="shared" si="67"/>
        <v>94660U</v>
      </c>
      <c r="C4330" t="s">
        <v>4040</v>
      </c>
      <c r="D4330" t="s">
        <v>28</v>
      </c>
      <c r="E4330">
        <v>12.04</v>
      </c>
    </row>
    <row r="4331" spans="1:5" x14ac:dyDescent="0.25">
      <c r="A4331">
        <v>94661</v>
      </c>
      <c r="B4331" t="str">
        <f t="shared" si="67"/>
        <v>94661U</v>
      </c>
      <c r="C4331" t="s">
        <v>4041</v>
      </c>
      <c r="D4331" t="s">
        <v>28</v>
      </c>
      <c r="E4331">
        <v>12.74</v>
      </c>
    </row>
    <row r="4332" spans="1:5" x14ac:dyDescent="0.25">
      <c r="A4332">
        <v>94662</v>
      </c>
      <c r="B4332" t="str">
        <f t="shared" si="67"/>
        <v>94662U</v>
      </c>
      <c r="C4332" t="s">
        <v>4042</v>
      </c>
      <c r="D4332" t="s">
        <v>28</v>
      </c>
      <c r="E4332">
        <v>13.52</v>
      </c>
    </row>
    <row r="4333" spans="1:5" x14ac:dyDescent="0.25">
      <c r="A4333">
        <v>94663</v>
      </c>
      <c r="B4333" t="str">
        <f t="shared" si="67"/>
        <v>94663U</v>
      </c>
      <c r="C4333" t="s">
        <v>4043</v>
      </c>
      <c r="D4333" t="s">
        <v>28</v>
      </c>
      <c r="E4333">
        <v>13.8</v>
      </c>
    </row>
    <row r="4334" spans="1:5" x14ac:dyDescent="0.25">
      <c r="A4334">
        <v>94664</v>
      </c>
      <c r="B4334" t="str">
        <f t="shared" si="67"/>
        <v>94664U</v>
      </c>
      <c r="C4334" t="s">
        <v>4044</v>
      </c>
      <c r="D4334" t="s">
        <v>28</v>
      </c>
      <c r="E4334">
        <v>30.7</v>
      </c>
    </row>
    <row r="4335" spans="1:5" x14ac:dyDescent="0.25">
      <c r="A4335">
        <v>94665</v>
      </c>
      <c r="B4335" t="str">
        <f t="shared" si="67"/>
        <v>94665U</v>
      </c>
      <c r="C4335" t="s">
        <v>4045</v>
      </c>
      <c r="D4335" t="s">
        <v>28</v>
      </c>
      <c r="E4335">
        <v>30.68</v>
      </c>
    </row>
    <row r="4336" spans="1:5" x14ac:dyDescent="0.25">
      <c r="A4336">
        <v>94666</v>
      </c>
      <c r="B4336" t="str">
        <f t="shared" si="67"/>
        <v>94666U</v>
      </c>
      <c r="C4336" t="s">
        <v>4046</v>
      </c>
      <c r="D4336" t="s">
        <v>28</v>
      </c>
      <c r="E4336">
        <v>39.21</v>
      </c>
    </row>
    <row r="4337" spans="1:5" x14ac:dyDescent="0.25">
      <c r="A4337">
        <v>94667</v>
      </c>
      <c r="B4337" t="str">
        <f t="shared" si="67"/>
        <v>94667U</v>
      </c>
      <c r="C4337" t="s">
        <v>4047</v>
      </c>
      <c r="D4337" t="s">
        <v>28</v>
      </c>
      <c r="E4337">
        <v>44.52</v>
      </c>
    </row>
    <row r="4338" spans="1:5" x14ac:dyDescent="0.25">
      <c r="A4338">
        <v>94668</v>
      </c>
      <c r="B4338" t="str">
        <f t="shared" si="67"/>
        <v>94668U</v>
      </c>
      <c r="C4338" t="s">
        <v>4048</v>
      </c>
      <c r="D4338" t="s">
        <v>28</v>
      </c>
      <c r="E4338">
        <v>66.290000000000006</v>
      </c>
    </row>
    <row r="4339" spans="1:5" x14ac:dyDescent="0.25">
      <c r="A4339">
        <v>94669</v>
      </c>
      <c r="B4339" t="str">
        <f t="shared" si="67"/>
        <v>94669U</v>
      </c>
      <c r="C4339" t="s">
        <v>4049</v>
      </c>
      <c r="D4339" t="s">
        <v>28</v>
      </c>
      <c r="E4339">
        <v>96.04</v>
      </c>
    </row>
    <row r="4340" spans="1:5" x14ac:dyDescent="0.25">
      <c r="A4340">
        <v>94670</v>
      </c>
      <c r="B4340" t="str">
        <f t="shared" si="67"/>
        <v>94670U</v>
      </c>
      <c r="C4340" t="s">
        <v>4050</v>
      </c>
      <c r="D4340" t="s">
        <v>28</v>
      </c>
      <c r="E4340">
        <v>92.77</v>
      </c>
    </row>
    <row r="4341" spans="1:5" x14ac:dyDescent="0.25">
      <c r="A4341">
        <v>94671</v>
      </c>
      <c r="B4341" t="str">
        <f t="shared" si="67"/>
        <v>94671U</v>
      </c>
      <c r="C4341" t="s">
        <v>4051</v>
      </c>
      <c r="D4341" t="s">
        <v>28</v>
      </c>
      <c r="E4341">
        <v>142.38</v>
      </c>
    </row>
    <row r="4342" spans="1:5" x14ac:dyDescent="0.25">
      <c r="A4342">
        <v>94672</v>
      </c>
      <c r="B4342" t="str">
        <f t="shared" si="67"/>
        <v>94672U</v>
      </c>
      <c r="C4342" t="s">
        <v>4052</v>
      </c>
      <c r="D4342" t="s">
        <v>28</v>
      </c>
      <c r="E4342">
        <v>11.15</v>
      </c>
    </row>
    <row r="4343" spans="1:5" x14ac:dyDescent="0.25">
      <c r="A4343">
        <v>94673</v>
      </c>
      <c r="B4343" t="str">
        <f t="shared" si="67"/>
        <v>94673U</v>
      </c>
      <c r="C4343" t="s">
        <v>4053</v>
      </c>
      <c r="D4343" t="s">
        <v>28</v>
      </c>
      <c r="E4343">
        <v>10.74</v>
      </c>
    </row>
    <row r="4344" spans="1:5" x14ac:dyDescent="0.25">
      <c r="A4344">
        <v>94674</v>
      </c>
      <c r="B4344" t="str">
        <f t="shared" si="67"/>
        <v>94674U</v>
      </c>
      <c r="C4344" t="s">
        <v>4054</v>
      </c>
      <c r="D4344" t="s">
        <v>28</v>
      </c>
      <c r="E4344">
        <v>9.35</v>
      </c>
    </row>
    <row r="4345" spans="1:5" x14ac:dyDescent="0.25">
      <c r="A4345">
        <v>94675</v>
      </c>
      <c r="B4345" t="str">
        <f t="shared" si="67"/>
        <v>94675U</v>
      </c>
      <c r="C4345" t="s">
        <v>4055</v>
      </c>
      <c r="D4345" t="s">
        <v>28</v>
      </c>
      <c r="E4345">
        <v>16.850000000000001</v>
      </c>
    </row>
    <row r="4346" spans="1:5" x14ac:dyDescent="0.25">
      <c r="A4346">
        <v>94676</v>
      </c>
      <c r="B4346" t="str">
        <f t="shared" si="67"/>
        <v>94676U</v>
      </c>
      <c r="C4346" t="s">
        <v>4056</v>
      </c>
      <c r="D4346" t="s">
        <v>28</v>
      </c>
      <c r="E4346">
        <v>16.989999999999998</v>
      </c>
    </row>
    <row r="4347" spans="1:5" x14ac:dyDescent="0.25">
      <c r="A4347">
        <v>94677</v>
      </c>
      <c r="B4347" t="str">
        <f t="shared" si="67"/>
        <v>94677U</v>
      </c>
      <c r="C4347" t="s">
        <v>4057</v>
      </c>
      <c r="D4347" t="s">
        <v>28</v>
      </c>
      <c r="E4347">
        <v>28.27</v>
      </c>
    </row>
    <row r="4348" spans="1:5" x14ac:dyDescent="0.25">
      <c r="A4348">
        <v>94678</v>
      </c>
      <c r="B4348" t="str">
        <f t="shared" si="67"/>
        <v>94678U</v>
      </c>
      <c r="C4348" t="s">
        <v>4058</v>
      </c>
      <c r="D4348" t="s">
        <v>28</v>
      </c>
      <c r="E4348">
        <v>17.66</v>
      </c>
    </row>
    <row r="4349" spans="1:5" x14ac:dyDescent="0.25">
      <c r="A4349">
        <v>94679</v>
      </c>
      <c r="B4349" t="str">
        <f t="shared" si="67"/>
        <v>94679U</v>
      </c>
      <c r="C4349" t="s">
        <v>4059</v>
      </c>
      <c r="D4349" t="s">
        <v>28</v>
      </c>
      <c r="E4349">
        <v>32.51</v>
      </c>
    </row>
    <row r="4350" spans="1:5" x14ac:dyDescent="0.25">
      <c r="A4350">
        <v>94680</v>
      </c>
      <c r="B4350" t="str">
        <f t="shared" si="67"/>
        <v>94680U</v>
      </c>
      <c r="C4350" t="s">
        <v>4060</v>
      </c>
      <c r="D4350" t="s">
        <v>28</v>
      </c>
      <c r="E4350">
        <v>53.68</v>
      </c>
    </row>
    <row r="4351" spans="1:5" x14ac:dyDescent="0.25">
      <c r="A4351">
        <v>94681</v>
      </c>
      <c r="B4351" t="str">
        <f t="shared" si="67"/>
        <v>94681U</v>
      </c>
      <c r="C4351" t="s">
        <v>4061</v>
      </c>
      <c r="D4351" t="s">
        <v>28</v>
      </c>
      <c r="E4351">
        <v>74.040000000000006</v>
      </c>
    </row>
    <row r="4352" spans="1:5" x14ac:dyDescent="0.25">
      <c r="A4352">
        <v>94682</v>
      </c>
      <c r="B4352" t="str">
        <f t="shared" si="67"/>
        <v>94682U</v>
      </c>
      <c r="C4352" t="s">
        <v>4062</v>
      </c>
      <c r="D4352" t="s">
        <v>28</v>
      </c>
      <c r="E4352">
        <v>158.44</v>
      </c>
    </row>
    <row r="4353" spans="1:5" x14ac:dyDescent="0.25">
      <c r="A4353">
        <v>94683</v>
      </c>
      <c r="B4353" t="str">
        <f t="shared" si="67"/>
        <v>94683U</v>
      </c>
      <c r="C4353" t="s">
        <v>4063</v>
      </c>
      <c r="D4353" t="s">
        <v>28</v>
      </c>
      <c r="E4353">
        <v>98.66</v>
      </c>
    </row>
    <row r="4354" spans="1:5" x14ac:dyDescent="0.25">
      <c r="A4354">
        <v>94684</v>
      </c>
      <c r="B4354" t="str">
        <f t="shared" si="67"/>
        <v>94684U</v>
      </c>
      <c r="C4354" t="s">
        <v>4064</v>
      </c>
      <c r="D4354" t="s">
        <v>28</v>
      </c>
      <c r="E4354">
        <v>197.08</v>
      </c>
    </row>
    <row r="4355" spans="1:5" x14ac:dyDescent="0.25">
      <c r="A4355">
        <v>94685</v>
      </c>
      <c r="B4355" t="str">
        <f t="shared" si="67"/>
        <v>94685U</v>
      </c>
      <c r="C4355" t="s">
        <v>4065</v>
      </c>
      <c r="D4355" t="s">
        <v>28</v>
      </c>
      <c r="E4355">
        <v>147.32</v>
      </c>
    </row>
    <row r="4356" spans="1:5" x14ac:dyDescent="0.25">
      <c r="A4356">
        <v>94686</v>
      </c>
      <c r="B4356" t="str">
        <f t="shared" si="67"/>
        <v>94686U</v>
      </c>
      <c r="C4356" t="s">
        <v>4066</v>
      </c>
      <c r="D4356" t="s">
        <v>28</v>
      </c>
      <c r="E4356">
        <v>384.65</v>
      </c>
    </row>
    <row r="4357" spans="1:5" x14ac:dyDescent="0.25">
      <c r="A4357">
        <v>94687</v>
      </c>
      <c r="B4357" t="str">
        <f t="shared" si="67"/>
        <v>94687U</v>
      </c>
      <c r="C4357" t="s">
        <v>4067</v>
      </c>
      <c r="D4357" t="s">
        <v>28</v>
      </c>
      <c r="E4357">
        <v>309.64999999999998</v>
      </c>
    </row>
    <row r="4358" spans="1:5" x14ac:dyDescent="0.25">
      <c r="A4358">
        <v>94688</v>
      </c>
      <c r="B4358" t="str">
        <f t="shared" si="67"/>
        <v>94688U</v>
      </c>
      <c r="C4358" t="s">
        <v>4068</v>
      </c>
      <c r="D4358" t="s">
        <v>28</v>
      </c>
      <c r="E4358">
        <v>9.98</v>
      </c>
    </row>
    <row r="4359" spans="1:5" x14ac:dyDescent="0.25">
      <c r="A4359">
        <v>94689</v>
      </c>
      <c r="B4359" t="str">
        <f t="shared" si="67"/>
        <v>94689U</v>
      </c>
      <c r="C4359" t="s">
        <v>4069</v>
      </c>
      <c r="D4359" t="s">
        <v>28</v>
      </c>
      <c r="E4359">
        <v>15.37</v>
      </c>
    </row>
    <row r="4360" spans="1:5" x14ac:dyDescent="0.25">
      <c r="A4360">
        <v>94690</v>
      </c>
      <c r="B4360" t="str">
        <f t="shared" ref="B4360:B4423" si="68">A4360&amp;"U"</f>
        <v>94690U</v>
      </c>
      <c r="C4360" t="s">
        <v>4070</v>
      </c>
      <c r="D4360" t="s">
        <v>28</v>
      </c>
      <c r="E4360">
        <v>14.49</v>
      </c>
    </row>
    <row r="4361" spans="1:5" x14ac:dyDescent="0.25">
      <c r="A4361">
        <v>94691</v>
      </c>
      <c r="B4361" t="str">
        <f t="shared" si="68"/>
        <v>94691U</v>
      </c>
      <c r="C4361" t="s">
        <v>4071</v>
      </c>
      <c r="D4361" t="s">
        <v>28</v>
      </c>
      <c r="E4361">
        <v>17.62</v>
      </c>
    </row>
    <row r="4362" spans="1:5" x14ac:dyDescent="0.25">
      <c r="A4362">
        <v>94692</v>
      </c>
      <c r="B4362" t="str">
        <f t="shared" si="68"/>
        <v>94692U</v>
      </c>
      <c r="C4362" t="s">
        <v>4072</v>
      </c>
      <c r="D4362" t="s">
        <v>28</v>
      </c>
      <c r="E4362">
        <v>26.32</v>
      </c>
    </row>
    <row r="4363" spans="1:5" x14ac:dyDescent="0.25">
      <c r="A4363">
        <v>94693</v>
      </c>
      <c r="B4363" t="str">
        <f t="shared" si="68"/>
        <v>94693U</v>
      </c>
      <c r="C4363" t="s">
        <v>4073</v>
      </c>
      <c r="D4363" t="s">
        <v>28</v>
      </c>
      <c r="E4363">
        <v>27.89</v>
      </c>
    </row>
    <row r="4364" spans="1:5" x14ac:dyDescent="0.25">
      <c r="A4364">
        <v>94694</v>
      </c>
      <c r="B4364" t="str">
        <f t="shared" si="68"/>
        <v>94694U</v>
      </c>
      <c r="C4364" t="s">
        <v>4074</v>
      </c>
      <c r="D4364" t="s">
        <v>28</v>
      </c>
      <c r="E4364">
        <v>27.98</v>
      </c>
    </row>
    <row r="4365" spans="1:5" x14ac:dyDescent="0.25">
      <c r="A4365">
        <v>94695</v>
      </c>
      <c r="B4365" t="str">
        <f t="shared" si="68"/>
        <v>94695U</v>
      </c>
      <c r="C4365" t="s">
        <v>4075</v>
      </c>
      <c r="D4365" t="s">
        <v>28</v>
      </c>
      <c r="E4365">
        <v>40.130000000000003</v>
      </c>
    </row>
    <row r="4366" spans="1:5" x14ac:dyDescent="0.25">
      <c r="A4366">
        <v>94696</v>
      </c>
      <c r="B4366" t="str">
        <f t="shared" si="68"/>
        <v>94696U</v>
      </c>
      <c r="C4366" t="s">
        <v>4076</v>
      </c>
      <c r="D4366" t="s">
        <v>28</v>
      </c>
      <c r="E4366">
        <v>68.75</v>
      </c>
    </row>
    <row r="4367" spans="1:5" x14ac:dyDescent="0.25">
      <c r="A4367">
        <v>94697</v>
      </c>
      <c r="B4367" t="str">
        <f t="shared" si="68"/>
        <v>94697U</v>
      </c>
      <c r="C4367" t="s">
        <v>4077</v>
      </c>
      <c r="D4367" t="s">
        <v>28</v>
      </c>
      <c r="E4367">
        <v>115.8</v>
      </c>
    </row>
    <row r="4368" spans="1:5" x14ac:dyDescent="0.25">
      <c r="A4368">
        <v>94698</v>
      </c>
      <c r="B4368" t="str">
        <f t="shared" si="68"/>
        <v>94698U</v>
      </c>
      <c r="C4368" t="s">
        <v>4078</v>
      </c>
      <c r="D4368" t="s">
        <v>28</v>
      </c>
      <c r="E4368">
        <v>99.26</v>
      </c>
    </row>
    <row r="4369" spans="1:5" x14ac:dyDescent="0.25">
      <c r="A4369">
        <v>94699</v>
      </c>
      <c r="B4369" t="str">
        <f t="shared" si="68"/>
        <v>94699U</v>
      </c>
      <c r="C4369" t="s">
        <v>4079</v>
      </c>
      <c r="D4369" t="s">
        <v>28</v>
      </c>
      <c r="E4369">
        <v>193.12</v>
      </c>
    </row>
    <row r="4370" spans="1:5" x14ac:dyDescent="0.25">
      <c r="A4370">
        <v>94700</v>
      </c>
      <c r="B4370" t="str">
        <f t="shared" si="68"/>
        <v>94700U</v>
      </c>
      <c r="C4370" t="s">
        <v>4080</v>
      </c>
      <c r="D4370" t="s">
        <v>28</v>
      </c>
      <c r="E4370">
        <v>159.27000000000001</v>
      </c>
    </row>
    <row r="4371" spans="1:5" x14ac:dyDescent="0.25">
      <c r="A4371">
        <v>94701</v>
      </c>
      <c r="B4371" t="str">
        <f t="shared" si="68"/>
        <v>94701U</v>
      </c>
      <c r="C4371" t="s">
        <v>4081</v>
      </c>
      <c r="D4371" t="s">
        <v>28</v>
      </c>
      <c r="E4371">
        <v>300.49</v>
      </c>
    </row>
    <row r="4372" spans="1:5" x14ac:dyDescent="0.25">
      <c r="A4372">
        <v>94702</v>
      </c>
      <c r="B4372" t="str">
        <f t="shared" si="68"/>
        <v>94702U</v>
      </c>
      <c r="C4372" t="s">
        <v>4082</v>
      </c>
      <c r="D4372" t="s">
        <v>28</v>
      </c>
      <c r="E4372">
        <v>283.18</v>
      </c>
    </row>
    <row r="4373" spans="1:5" x14ac:dyDescent="0.25">
      <c r="A4373">
        <v>94703</v>
      </c>
      <c r="B4373" t="str">
        <f t="shared" si="68"/>
        <v>94703U</v>
      </c>
      <c r="C4373" t="s">
        <v>4083</v>
      </c>
      <c r="D4373" t="s">
        <v>28</v>
      </c>
      <c r="E4373">
        <v>24.13</v>
      </c>
    </row>
    <row r="4374" spans="1:5" x14ac:dyDescent="0.25">
      <c r="A4374">
        <v>94704</v>
      </c>
      <c r="B4374" t="str">
        <f t="shared" si="68"/>
        <v>94704U</v>
      </c>
      <c r="C4374" t="s">
        <v>4084</v>
      </c>
      <c r="D4374" t="s">
        <v>28</v>
      </c>
      <c r="E4374">
        <v>29.33</v>
      </c>
    </row>
    <row r="4375" spans="1:5" x14ac:dyDescent="0.25">
      <c r="A4375">
        <v>94705</v>
      </c>
      <c r="B4375" t="str">
        <f t="shared" si="68"/>
        <v>94705U</v>
      </c>
      <c r="C4375" t="s">
        <v>4085</v>
      </c>
      <c r="D4375" t="s">
        <v>28</v>
      </c>
      <c r="E4375">
        <v>37.19</v>
      </c>
    </row>
    <row r="4376" spans="1:5" x14ac:dyDescent="0.25">
      <c r="A4376">
        <v>94706</v>
      </c>
      <c r="B4376" t="str">
        <f t="shared" si="68"/>
        <v>94706U</v>
      </c>
      <c r="C4376" t="s">
        <v>4086</v>
      </c>
      <c r="D4376" t="s">
        <v>28</v>
      </c>
      <c r="E4376">
        <v>50.04</v>
      </c>
    </row>
    <row r="4377" spans="1:5" x14ac:dyDescent="0.25">
      <c r="A4377">
        <v>94707</v>
      </c>
      <c r="B4377" t="str">
        <f t="shared" si="68"/>
        <v>94707U</v>
      </c>
      <c r="C4377" t="s">
        <v>4087</v>
      </c>
      <c r="D4377" t="s">
        <v>28</v>
      </c>
      <c r="E4377">
        <v>64.64</v>
      </c>
    </row>
    <row r="4378" spans="1:5" x14ac:dyDescent="0.25">
      <c r="A4378">
        <v>94708</v>
      </c>
      <c r="B4378" t="str">
        <f t="shared" si="68"/>
        <v>94708U</v>
      </c>
      <c r="C4378" t="s">
        <v>4088</v>
      </c>
      <c r="D4378" t="s">
        <v>28</v>
      </c>
      <c r="E4378">
        <v>30.09</v>
      </c>
    </row>
    <row r="4379" spans="1:5" x14ac:dyDescent="0.25">
      <c r="A4379">
        <v>94709</v>
      </c>
      <c r="B4379" t="str">
        <f t="shared" si="68"/>
        <v>94709U</v>
      </c>
      <c r="C4379" t="s">
        <v>4089</v>
      </c>
      <c r="D4379" t="s">
        <v>28</v>
      </c>
      <c r="E4379">
        <v>40.450000000000003</v>
      </c>
    </row>
    <row r="4380" spans="1:5" x14ac:dyDescent="0.25">
      <c r="A4380">
        <v>94710</v>
      </c>
      <c r="B4380" t="str">
        <f t="shared" si="68"/>
        <v>94710U</v>
      </c>
      <c r="C4380" t="s">
        <v>4090</v>
      </c>
      <c r="D4380" t="s">
        <v>28</v>
      </c>
      <c r="E4380">
        <v>66.17</v>
      </c>
    </row>
    <row r="4381" spans="1:5" x14ac:dyDescent="0.25">
      <c r="A4381">
        <v>94711</v>
      </c>
      <c r="B4381" t="str">
        <f t="shared" si="68"/>
        <v>94711U</v>
      </c>
      <c r="C4381" t="s">
        <v>4091</v>
      </c>
      <c r="D4381" t="s">
        <v>28</v>
      </c>
      <c r="E4381">
        <v>74.010000000000005</v>
      </c>
    </row>
    <row r="4382" spans="1:5" x14ac:dyDescent="0.25">
      <c r="A4382">
        <v>94712</v>
      </c>
      <c r="B4382" t="str">
        <f t="shared" si="68"/>
        <v>94712U</v>
      </c>
      <c r="C4382" t="s">
        <v>4092</v>
      </c>
      <c r="D4382" t="s">
        <v>28</v>
      </c>
      <c r="E4382">
        <v>103.54</v>
      </c>
    </row>
    <row r="4383" spans="1:5" x14ac:dyDescent="0.25">
      <c r="A4383">
        <v>94713</v>
      </c>
      <c r="B4383" t="str">
        <f t="shared" si="68"/>
        <v>94713U</v>
      </c>
      <c r="C4383" t="s">
        <v>4093</v>
      </c>
      <c r="D4383" t="s">
        <v>28</v>
      </c>
      <c r="E4383">
        <v>290.85000000000002</v>
      </c>
    </row>
    <row r="4384" spans="1:5" x14ac:dyDescent="0.25">
      <c r="A4384">
        <v>94714</v>
      </c>
      <c r="B4384" t="str">
        <f t="shared" si="68"/>
        <v>94714U</v>
      </c>
      <c r="C4384" t="s">
        <v>4094</v>
      </c>
      <c r="D4384" t="s">
        <v>28</v>
      </c>
      <c r="E4384">
        <v>398.87</v>
      </c>
    </row>
    <row r="4385" spans="1:5" x14ac:dyDescent="0.25">
      <c r="A4385">
        <v>94715</v>
      </c>
      <c r="B4385" t="str">
        <f t="shared" si="68"/>
        <v>94715U</v>
      </c>
      <c r="C4385" t="s">
        <v>4095</v>
      </c>
      <c r="D4385" t="s">
        <v>28</v>
      </c>
      <c r="E4385">
        <v>555.5</v>
      </c>
    </row>
    <row r="4386" spans="1:5" x14ac:dyDescent="0.25">
      <c r="A4386">
        <v>94724</v>
      </c>
      <c r="B4386" t="str">
        <f t="shared" si="68"/>
        <v>94724U</v>
      </c>
      <c r="C4386" t="s">
        <v>4096</v>
      </c>
      <c r="D4386" t="s">
        <v>28</v>
      </c>
      <c r="E4386">
        <v>22.87</v>
      </c>
    </row>
    <row r="4387" spans="1:5" x14ac:dyDescent="0.25">
      <c r="A4387">
        <v>94725</v>
      </c>
      <c r="B4387" t="str">
        <f t="shared" si="68"/>
        <v>94725U</v>
      </c>
      <c r="C4387" t="s">
        <v>4097</v>
      </c>
      <c r="D4387" t="s">
        <v>28</v>
      </c>
      <c r="E4387">
        <v>5.57</v>
      </c>
    </row>
    <row r="4388" spans="1:5" x14ac:dyDescent="0.25">
      <c r="A4388">
        <v>94726</v>
      </c>
      <c r="B4388" t="str">
        <f t="shared" si="68"/>
        <v>94726U</v>
      </c>
      <c r="C4388" t="s">
        <v>4098</v>
      </c>
      <c r="D4388" t="s">
        <v>28</v>
      </c>
      <c r="E4388">
        <v>35.24</v>
      </c>
    </row>
    <row r="4389" spans="1:5" x14ac:dyDescent="0.25">
      <c r="A4389">
        <v>94727</v>
      </c>
      <c r="B4389" t="str">
        <f t="shared" si="68"/>
        <v>94727U</v>
      </c>
      <c r="C4389" t="s">
        <v>4099</v>
      </c>
      <c r="D4389" t="s">
        <v>28</v>
      </c>
      <c r="E4389">
        <v>7.86</v>
      </c>
    </row>
    <row r="4390" spans="1:5" x14ac:dyDescent="0.25">
      <c r="A4390">
        <v>94728</v>
      </c>
      <c r="B4390" t="str">
        <f t="shared" si="68"/>
        <v>94728U</v>
      </c>
      <c r="C4390" t="s">
        <v>4100</v>
      </c>
      <c r="D4390" t="s">
        <v>28</v>
      </c>
      <c r="E4390">
        <v>132.99</v>
      </c>
    </row>
    <row r="4391" spans="1:5" x14ac:dyDescent="0.25">
      <c r="A4391">
        <v>94729</v>
      </c>
      <c r="B4391" t="str">
        <f t="shared" si="68"/>
        <v>94729U</v>
      </c>
      <c r="C4391" t="s">
        <v>4101</v>
      </c>
      <c r="D4391" t="s">
        <v>28</v>
      </c>
      <c r="E4391">
        <v>13.8</v>
      </c>
    </row>
    <row r="4392" spans="1:5" x14ac:dyDescent="0.25">
      <c r="A4392">
        <v>94730</v>
      </c>
      <c r="B4392" t="str">
        <f t="shared" si="68"/>
        <v>94730U</v>
      </c>
      <c r="C4392" t="s">
        <v>4102</v>
      </c>
      <c r="D4392" t="s">
        <v>28</v>
      </c>
      <c r="E4392">
        <v>161.52000000000001</v>
      </c>
    </row>
    <row r="4393" spans="1:5" x14ac:dyDescent="0.25">
      <c r="A4393">
        <v>94731</v>
      </c>
      <c r="B4393" t="str">
        <f t="shared" si="68"/>
        <v>94731U</v>
      </c>
      <c r="C4393" t="s">
        <v>4103</v>
      </c>
      <c r="D4393" t="s">
        <v>28</v>
      </c>
      <c r="E4393">
        <v>17.27</v>
      </c>
    </row>
    <row r="4394" spans="1:5" x14ac:dyDescent="0.25">
      <c r="A4394">
        <v>94733</v>
      </c>
      <c r="B4394" t="str">
        <f t="shared" si="68"/>
        <v>94733U</v>
      </c>
      <c r="C4394" t="s">
        <v>4104</v>
      </c>
      <c r="D4394" t="s">
        <v>28</v>
      </c>
      <c r="E4394">
        <v>33.49</v>
      </c>
    </row>
    <row r="4395" spans="1:5" x14ac:dyDescent="0.25">
      <c r="A4395">
        <v>94737</v>
      </c>
      <c r="B4395" t="str">
        <f t="shared" si="68"/>
        <v>94737U</v>
      </c>
      <c r="C4395" t="s">
        <v>4105</v>
      </c>
      <c r="D4395" t="s">
        <v>28</v>
      </c>
      <c r="E4395">
        <v>139.53</v>
      </c>
    </row>
    <row r="4396" spans="1:5" x14ac:dyDescent="0.25">
      <c r="A4396">
        <v>94740</v>
      </c>
      <c r="B4396" t="str">
        <f t="shared" si="68"/>
        <v>94740U</v>
      </c>
      <c r="C4396" t="s">
        <v>4106</v>
      </c>
      <c r="D4396" t="s">
        <v>28</v>
      </c>
      <c r="E4396">
        <v>8.8000000000000007</v>
      </c>
    </row>
    <row r="4397" spans="1:5" x14ac:dyDescent="0.25">
      <c r="A4397">
        <v>94741</v>
      </c>
      <c r="B4397" t="str">
        <f t="shared" si="68"/>
        <v>94741U</v>
      </c>
      <c r="C4397" t="s">
        <v>4107</v>
      </c>
      <c r="D4397" t="s">
        <v>28</v>
      </c>
      <c r="E4397">
        <v>10.89</v>
      </c>
    </row>
    <row r="4398" spans="1:5" x14ac:dyDescent="0.25">
      <c r="A4398">
        <v>94742</v>
      </c>
      <c r="B4398" t="str">
        <f t="shared" si="68"/>
        <v>94742U</v>
      </c>
      <c r="C4398" t="s">
        <v>4108</v>
      </c>
      <c r="D4398" t="s">
        <v>28</v>
      </c>
      <c r="E4398">
        <v>13.23</v>
      </c>
    </row>
    <row r="4399" spans="1:5" x14ac:dyDescent="0.25">
      <c r="A4399">
        <v>94743</v>
      </c>
      <c r="B4399" t="str">
        <f t="shared" si="68"/>
        <v>94743U</v>
      </c>
      <c r="C4399" t="s">
        <v>4109</v>
      </c>
      <c r="D4399" t="s">
        <v>28</v>
      </c>
      <c r="E4399">
        <v>14.54</v>
      </c>
    </row>
    <row r="4400" spans="1:5" x14ac:dyDescent="0.25">
      <c r="A4400">
        <v>94744</v>
      </c>
      <c r="B4400" t="str">
        <f t="shared" si="68"/>
        <v>94744U</v>
      </c>
      <c r="C4400" t="s">
        <v>4110</v>
      </c>
      <c r="D4400" t="s">
        <v>28</v>
      </c>
      <c r="E4400">
        <v>21.03</v>
      </c>
    </row>
    <row r="4401" spans="1:5" x14ac:dyDescent="0.25">
      <c r="A4401">
        <v>94746</v>
      </c>
      <c r="B4401" t="str">
        <f t="shared" si="68"/>
        <v>94746U</v>
      </c>
      <c r="C4401" t="s">
        <v>4111</v>
      </c>
      <c r="D4401" t="s">
        <v>28</v>
      </c>
      <c r="E4401">
        <v>29.84</v>
      </c>
    </row>
    <row r="4402" spans="1:5" x14ac:dyDescent="0.25">
      <c r="A4402">
        <v>94748</v>
      </c>
      <c r="B4402" t="str">
        <f t="shared" si="68"/>
        <v>94748U</v>
      </c>
      <c r="C4402" t="s">
        <v>4112</v>
      </c>
      <c r="D4402" t="s">
        <v>28</v>
      </c>
      <c r="E4402">
        <v>61.45</v>
      </c>
    </row>
    <row r="4403" spans="1:5" x14ac:dyDescent="0.25">
      <c r="A4403">
        <v>94750</v>
      </c>
      <c r="B4403" t="str">
        <f t="shared" si="68"/>
        <v>94750U</v>
      </c>
      <c r="C4403" t="s">
        <v>4113</v>
      </c>
      <c r="D4403" t="s">
        <v>28</v>
      </c>
      <c r="E4403">
        <v>144.76</v>
      </c>
    </row>
    <row r="4404" spans="1:5" x14ac:dyDescent="0.25">
      <c r="A4404">
        <v>94752</v>
      </c>
      <c r="B4404" t="str">
        <f t="shared" si="68"/>
        <v>94752U</v>
      </c>
      <c r="C4404" t="s">
        <v>4114</v>
      </c>
      <c r="D4404" t="s">
        <v>28</v>
      </c>
      <c r="E4404">
        <v>177.14</v>
      </c>
    </row>
    <row r="4405" spans="1:5" x14ac:dyDescent="0.25">
      <c r="A4405">
        <v>94756</v>
      </c>
      <c r="B4405" t="str">
        <f t="shared" si="68"/>
        <v>94756U</v>
      </c>
      <c r="C4405" t="s">
        <v>4115</v>
      </c>
      <c r="D4405" t="s">
        <v>28</v>
      </c>
      <c r="E4405">
        <v>11.14</v>
      </c>
    </row>
    <row r="4406" spans="1:5" x14ac:dyDescent="0.25">
      <c r="A4406">
        <v>94757</v>
      </c>
      <c r="B4406" t="str">
        <f t="shared" si="68"/>
        <v>94757U</v>
      </c>
      <c r="C4406" t="s">
        <v>4116</v>
      </c>
      <c r="D4406" t="s">
        <v>28</v>
      </c>
      <c r="E4406">
        <v>15.09</v>
      </c>
    </row>
    <row r="4407" spans="1:5" x14ac:dyDescent="0.25">
      <c r="A4407">
        <v>94758</v>
      </c>
      <c r="B4407" t="str">
        <f t="shared" si="68"/>
        <v>94758U</v>
      </c>
      <c r="C4407" t="s">
        <v>4117</v>
      </c>
      <c r="D4407" t="s">
        <v>28</v>
      </c>
      <c r="E4407">
        <v>38.130000000000003</v>
      </c>
    </row>
    <row r="4408" spans="1:5" x14ac:dyDescent="0.25">
      <c r="A4408">
        <v>94759</v>
      </c>
      <c r="B4408" t="str">
        <f t="shared" si="68"/>
        <v>94759U</v>
      </c>
      <c r="C4408" t="s">
        <v>4118</v>
      </c>
      <c r="D4408" t="s">
        <v>28</v>
      </c>
      <c r="E4408">
        <v>46.92</v>
      </c>
    </row>
    <row r="4409" spans="1:5" x14ac:dyDescent="0.25">
      <c r="A4409">
        <v>94760</v>
      </c>
      <c r="B4409" t="str">
        <f t="shared" si="68"/>
        <v>94760U</v>
      </c>
      <c r="C4409" t="s">
        <v>4119</v>
      </c>
      <c r="D4409" t="s">
        <v>28</v>
      </c>
      <c r="E4409">
        <v>77.16</v>
      </c>
    </row>
    <row r="4410" spans="1:5" x14ac:dyDescent="0.25">
      <c r="A4410">
        <v>94761</v>
      </c>
      <c r="B4410" t="str">
        <f t="shared" si="68"/>
        <v>94761U</v>
      </c>
      <c r="C4410" t="s">
        <v>4120</v>
      </c>
      <c r="D4410" t="s">
        <v>28</v>
      </c>
      <c r="E4410">
        <v>165.22</v>
      </c>
    </row>
    <row r="4411" spans="1:5" x14ac:dyDescent="0.25">
      <c r="A4411">
        <v>94762</v>
      </c>
      <c r="B4411" t="str">
        <f t="shared" si="68"/>
        <v>94762U</v>
      </c>
      <c r="C4411" t="s">
        <v>4121</v>
      </c>
      <c r="D4411" t="s">
        <v>28</v>
      </c>
      <c r="E4411">
        <v>212.16</v>
      </c>
    </row>
    <row r="4412" spans="1:5" x14ac:dyDescent="0.25">
      <c r="A4412">
        <v>94783</v>
      </c>
      <c r="B4412" t="str">
        <f t="shared" si="68"/>
        <v>94783U</v>
      </c>
      <c r="C4412" t="s">
        <v>4122</v>
      </c>
      <c r="D4412" t="s">
        <v>28</v>
      </c>
      <c r="E4412">
        <v>21.86</v>
      </c>
    </row>
    <row r="4413" spans="1:5" x14ac:dyDescent="0.25">
      <c r="A4413">
        <v>94785</v>
      </c>
      <c r="B4413" t="str">
        <f t="shared" si="68"/>
        <v>94785U</v>
      </c>
      <c r="C4413" t="s">
        <v>4123</v>
      </c>
      <c r="D4413" t="s">
        <v>28</v>
      </c>
      <c r="E4413">
        <v>41.19</v>
      </c>
    </row>
    <row r="4414" spans="1:5" x14ac:dyDescent="0.25">
      <c r="A4414">
        <v>94786</v>
      </c>
      <c r="B4414" t="str">
        <f t="shared" si="68"/>
        <v>94786U</v>
      </c>
      <c r="C4414" t="s">
        <v>4124</v>
      </c>
      <c r="D4414" t="s">
        <v>28</v>
      </c>
      <c r="E4414">
        <v>55.88</v>
      </c>
    </row>
    <row r="4415" spans="1:5" x14ac:dyDescent="0.25">
      <c r="A4415">
        <v>94787</v>
      </c>
      <c r="B4415" t="str">
        <f t="shared" si="68"/>
        <v>94787U</v>
      </c>
      <c r="C4415" t="s">
        <v>4125</v>
      </c>
      <c r="D4415" t="s">
        <v>28</v>
      </c>
      <c r="E4415">
        <v>70.13</v>
      </c>
    </row>
    <row r="4416" spans="1:5" x14ac:dyDescent="0.25">
      <c r="A4416">
        <v>94788</v>
      </c>
      <c r="B4416" t="str">
        <f t="shared" si="68"/>
        <v>94788U</v>
      </c>
      <c r="C4416" t="s">
        <v>4126</v>
      </c>
      <c r="D4416" t="s">
        <v>28</v>
      </c>
      <c r="E4416">
        <v>107.05</v>
      </c>
    </row>
    <row r="4417" spans="1:5" x14ac:dyDescent="0.25">
      <c r="A4417">
        <v>94789</v>
      </c>
      <c r="B4417" t="str">
        <f t="shared" si="68"/>
        <v>94789U</v>
      </c>
      <c r="C4417" t="s">
        <v>4127</v>
      </c>
      <c r="D4417" t="s">
        <v>28</v>
      </c>
      <c r="E4417">
        <v>363.25</v>
      </c>
    </row>
    <row r="4418" spans="1:5" x14ac:dyDescent="0.25">
      <c r="A4418">
        <v>94790</v>
      </c>
      <c r="B4418" t="str">
        <f t="shared" si="68"/>
        <v>94790U</v>
      </c>
      <c r="C4418" t="s">
        <v>4128</v>
      </c>
      <c r="D4418" t="s">
        <v>28</v>
      </c>
      <c r="E4418">
        <v>422.18</v>
      </c>
    </row>
    <row r="4419" spans="1:5" x14ac:dyDescent="0.25">
      <c r="A4419">
        <v>94791</v>
      </c>
      <c r="B4419" t="str">
        <f t="shared" si="68"/>
        <v>94791U</v>
      </c>
      <c r="C4419" t="s">
        <v>4129</v>
      </c>
      <c r="D4419" t="s">
        <v>28</v>
      </c>
      <c r="E4419">
        <v>596.53</v>
      </c>
    </row>
    <row r="4420" spans="1:5" x14ac:dyDescent="0.25">
      <c r="A4420">
        <v>94863</v>
      </c>
      <c r="B4420" t="str">
        <f t="shared" si="68"/>
        <v>94863U</v>
      </c>
      <c r="C4420" t="s">
        <v>4130</v>
      </c>
      <c r="D4420" t="s">
        <v>28</v>
      </c>
      <c r="E4420">
        <v>118.56</v>
      </c>
    </row>
    <row r="4421" spans="1:5" x14ac:dyDescent="0.25">
      <c r="A4421">
        <v>95141</v>
      </c>
      <c r="B4421" t="str">
        <f t="shared" si="68"/>
        <v>95141U</v>
      </c>
      <c r="C4421" t="s">
        <v>4131</v>
      </c>
      <c r="D4421" t="s">
        <v>28</v>
      </c>
      <c r="E4421">
        <v>38</v>
      </c>
    </row>
    <row r="4422" spans="1:5" x14ac:dyDescent="0.25">
      <c r="A4422">
        <v>95237</v>
      </c>
      <c r="B4422" t="str">
        <f t="shared" si="68"/>
        <v>95237U</v>
      </c>
      <c r="C4422" t="s">
        <v>12492</v>
      </c>
      <c r="D4422" t="s">
        <v>28</v>
      </c>
      <c r="E4422">
        <v>33.58</v>
      </c>
    </row>
    <row r="4423" spans="1:5" x14ac:dyDescent="0.25">
      <c r="A4423">
        <v>95693</v>
      </c>
      <c r="B4423" t="str">
        <f t="shared" si="68"/>
        <v>95693U</v>
      </c>
      <c r="C4423" t="s">
        <v>4132</v>
      </c>
      <c r="D4423" t="s">
        <v>28</v>
      </c>
      <c r="E4423">
        <v>61.25</v>
      </c>
    </row>
    <row r="4424" spans="1:5" x14ac:dyDescent="0.25">
      <c r="A4424">
        <v>95694</v>
      </c>
      <c r="B4424" t="str">
        <f t="shared" ref="B4424:B4487" si="69">A4424&amp;"U"</f>
        <v>95694U</v>
      </c>
      <c r="C4424" t="s">
        <v>12493</v>
      </c>
      <c r="D4424" t="s">
        <v>28</v>
      </c>
      <c r="E4424">
        <v>88.76</v>
      </c>
    </row>
    <row r="4425" spans="1:5" x14ac:dyDescent="0.25">
      <c r="A4425">
        <v>95695</v>
      </c>
      <c r="B4425" t="str">
        <f t="shared" si="69"/>
        <v>95695U</v>
      </c>
      <c r="C4425" t="s">
        <v>12494</v>
      </c>
      <c r="D4425" t="s">
        <v>28</v>
      </c>
      <c r="E4425">
        <v>94.47</v>
      </c>
    </row>
    <row r="4426" spans="1:5" x14ac:dyDescent="0.25">
      <c r="A4426">
        <v>95696</v>
      </c>
      <c r="B4426" t="str">
        <f t="shared" si="69"/>
        <v>95696U</v>
      </c>
      <c r="C4426" t="s">
        <v>4133</v>
      </c>
      <c r="D4426" t="s">
        <v>28</v>
      </c>
      <c r="E4426">
        <v>30.85</v>
      </c>
    </row>
    <row r="4427" spans="1:5" x14ac:dyDescent="0.25">
      <c r="A4427">
        <v>96637</v>
      </c>
      <c r="B4427" t="str">
        <f t="shared" si="69"/>
        <v>96637U</v>
      </c>
      <c r="C4427" t="s">
        <v>4134</v>
      </c>
      <c r="D4427" t="s">
        <v>28</v>
      </c>
      <c r="E4427">
        <v>13.03</v>
      </c>
    </row>
    <row r="4428" spans="1:5" x14ac:dyDescent="0.25">
      <c r="A4428">
        <v>96638</v>
      </c>
      <c r="B4428" t="str">
        <f t="shared" si="69"/>
        <v>96638U</v>
      </c>
      <c r="C4428" t="s">
        <v>4135</v>
      </c>
      <c r="D4428" t="s">
        <v>28</v>
      </c>
      <c r="E4428">
        <v>12.35</v>
      </c>
    </row>
    <row r="4429" spans="1:5" x14ac:dyDescent="0.25">
      <c r="A4429">
        <v>96639</v>
      </c>
      <c r="B4429" t="str">
        <f t="shared" si="69"/>
        <v>96639U</v>
      </c>
      <c r="C4429" t="s">
        <v>4136</v>
      </c>
      <c r="D4429" t="s">
        <v>28</v>
      </c>
      <c r="E4429">
        <v>9.24</v>
      </c>
    </row>
    <row r="4430" spans="1:5" x14ac:dyDescent="0.25">
      <c r="A4430">
        <v>96640</v>
      </c>
      <c r="B4430" t="str">
        <f t="shared" si="69"/>
        <v>96640U</v>
      </c>
      <c r="C4430" t="s">
        <v>4137</v>
      </c>
      <c r="D4430" t="s">
        <v>28</v>
      </c>
      <c r="E4430">
        <v>28.11</v>
      </c>
    </row>
    <row r="4431" spans="1:5" x14ac:dyDescent="0.25">
      <c r="A4431">
        <v>96641</v>
      </c>
      <c r="B4431" t="str">
        <f t="shared" si="69"/>
        <v>96641U</v>
      </c>
      <c r="C4431" t="s">
        <v>4138</v>
      </c>
      <c r="D4431" t="s">
        <v>28</v>
      </c>
      <c r="E4431">
        <v>21.37</v>
      </c>
    </row>
    <row r="4432" spans="1:5" x14ac:dyDescent="0.25">
      <c r="A4432">
        <v>96642</v>
      </c>
      <c r="B4432" t="str">
        <f t="shared" si="69"/>
        <v>96642U</v>
      </c>
      <c r="C4432" t="s">
        <v>4139</v>
      </c>
      <c r="D4432" t="s">
        <v>28</v>
      </c>
      <c r="E4432">
        <v>17.190000000000001</v>
      </c>
    </row>
    <row r="4433" spans="1:5" x14ac:dyDescent="0.25">
      <c r="A4433">
        <v>96643</v>
      </c>
      <c r="B4433" t="str">
        <f t="shared" si="69"/>
        <v>96643U</v>
      </c>
      <c r="C4433" t="s">
        <v>4140</v>
      </c>
      <c r="D4433" t="s">
        <v>28</v>
      </c>
      <c r="E4433">
        <v>56.7</v>
      </c>
    </row>
    <row r="4434" spans="1:5" x14ac:dyDescent="0.25">
      <c r="A4434">
        <v>96650</v>
      </c>
      <c r="B4434" t="str">
        <f t="shared" si="69"/>
        <v>96650U</v>
      </c>
      <c r="C4434" t="s">
        <v>4141</v>
      </c>
      <c r="D4434" t="s">
        <v>28</v>
      </c>
      <c r="E4434">
        <v>10.01</v>
      </c>
    </row>
    <row r="4435" spans="1:5" x14ac:dyDescent="0.25">
      <c r="A4435">
        <v>96651</v>
      </c>
      <c r="B4435" t="str">
        <f t="shared" si="69"/>
        <v>96651U</v>
      </c>
      <c r="C4435" t="s">
        <v>4142</v>
      </c>
      <c r="D4435" t="s">
        <v>28</v>
      </c>
      <c r="E4435">
        <v>9.33</v>
      </c>
    </row>
    <row r="4436" spans="1:5" x14ac:dyDescent="0.25">
      <c r="A4436">
        <v>96652</v>
      </c>
      <c r="B4436" t="str">
        <f t="shared" si="69"/>
        <v>96652U</v>
      </c>
      <c r="C4436" t="s">
        <v>4143</v>
      </c>
      <c r="D4436" t="s">
        <v>28</v>
      </c>
      <c r="E4436">
        <v>18.62</v>
      </c>
    </row>
    <row r="4437" spans="1:5" x14ac:dyDescent="0.25">
      <c r="A4437">
        <v>96653</v>
      </c>
      <c r="B4437" t="str">
        <f t="shared" si="69"/>
        <v>96653U</v>
      </c>
      <c r="C4437" t="s">
        <v>4144</v>
      </c>
      <c r="D4437" t="s">
        <v>28</v>
      </c>
      <c r="E4437">
        <v>18.55</v>
      </c>
    </row>
    <row r="4438" spans="1:5" x14ac:dyDescent="0.25">
      <c r="A4438">
        <v>96654</v>
      </c>
      <c r="B4438" t="str">
        <f t="shared" si="69"/>
        <v>96654U</v>
      </c>
      <c r="C4438" t="s">
        <v>4145</v>
      </c>
      <c r="D4438" t="s">
        <v>28</v>
      </c>
      <c r="E4438">
        <v>31.29</v>
      </c>
    </row>
    <row r="4439" spans="1:5" x14ac:dyDescent="0.25">
      <c r="A4439">
        <v>96655</v>
      </c>
      <c r="B4439" t="str">
        <f t="shared" si="69"/>
        <v>96655U</v>
      </c>
      <c r="C4439" t="s">
        <v>4146</v>
      </c>
      <c r="D4439" t="s">
        <v>28</v>
      </c>
      <c r="E4439">
        <v>30.55</v>
      </c>
    </row>
    <row r="4440" spans="1:5" x14ac:dyDescent="0.25">
      <c r="A4440">
        <v>96656</v>
      </c>
      <c r="B4440" t="str">
        <f t="shared" si="69"/>
        <v>96656U</v>
      </c>
      <c r="C4440" t="s">
        <v>4147</v>
      </c>
      <c r="D4440" t="s">
        <v>28</v>
      </c>
      <c r="E4440">
        <v>7.26</v>
      </c>
    </row>
    <row r="4441" spans="1:5" x14ac:dyDescent="0.25">
      <c r="A4441">
        <v>96657</v>
      </c>
      <c r="B4441" t="str">
        <f t="shared" si="69"/>
        <v>96657U</v>
      </c>
      <c r="C4441" t="s">
        <v>4148</v>
      </c>
      <c r="D4441" t="s">
        <v>28</v>
      </c>
      <c r="E4441">
        <v>26.13</v>
      </c>
    </row>
    <row r="4442" spans="1:5" x14ac:dyDescent="0.25">
      <c r="A4442">
        <v>96658</v>
      </c>
      <c r="B4442" t="str">
        <f t="shared" si="69"/>
        <v>96658U</v>
      </c>
      <c r="C4442" t="s">
        <v>4149</v>
      </c>
      <c r="D4442" t="s">
        <v>28</v>
      </c>
      <c r="E4442">
        <v>19.39</v>
      </c>
    </row>
    <row r="4443" spans="1:5" x14ac:dyDescent="0.25">
      <c r="A4443">
        <v>96659</v>
      </c>
      <c r="B4443" t="str">
        <f t="shared" si="69"/>
        <v>96659U</v>
      </c>
      <c r="C4443" t="s">
        <v>4150</v>
      </c>
      <c r="D4443" t="s">
        <v>28</v>
      </c>
      <c r="E4443">
        <v>12.66</v>
      </c>
    </row>
    <row r="4444" spans="1:5" x14ac:dyDescent="0.25">
      <c r="A4444">
        <v>96660</v>
      </c>
      <c r="B4444" t="str">
        <f t="shared" si="69"/>
        <v>96660U</v>
      </c>
      <c r="C4444" t="s">
        <v>4151</v>
      </c>
      <c r="D4444" t="s">
        <v>28</v>
      </c>
      <c r="E4444">
        <v>44.13</v>
      </c>
    </row>
    <row r="4445" spans="1:5" x14ac:dyDescent="0.25">
      <c r="A4445">
        <v>96661</v>
      </c>
      <c r="B4445" t="str">
        <f t="shared" si="69"/>
        <v>96661U</v>
      </c>
      <c r="C4445" t="s">
        <v>4152</v>
      </c>
      <c r="D4445" t="s">
        <v>28</v>
      </c>
      <c r="E4445">
        <v>33.76</v>
      </c>
    </row>
    <row r="4446" spans="1:5" x14ac:dyDescent="0.25">
      <c r="A4446">
        <v>96662</v>
      </c>
      <c r="B4446" t="str">
        <f t="shared" si="69"/>
        <v>96662U</v>
      </c>
      <c r="C4446" t="s">
        <v>4153</v>
      </c>
      <c r="D4446" t="s">
        <v>28</v>
      </c>
      <c r="E4446">
        <v>13</v>
      </c>
    </row>
    <row r="4447" spans="1:5" x14ac:dyDescent="0.25">
      <c r="A4447">
        <v>96663</v>
      </c>
      <c r="B4447" t="str">
        <f t="shared" si="69"/>
        <v>96663U</v>
      </c>
      <c r="C4447" t="s">
        <v>4154</v>
      </c>
      <c r="D4447" t="s">
        <v>28</v>
      </c>
      <c r="E4447">
        <v>23.86</v>
      </c>
    </row>
    <row r="4448" spans="1:5" x14ac:dyDescent="0.25">
      <c r="A4448">
        <v>96664</v>
      </c>
      <c r="B4448" t="str">
        <f t="shared" si="69"/>
        <v>96664U</v>
      </c>
      <c r="C4448" t="s">
        <v>4155</v>
      </c>
      <c r="D4448" t="s">
        <v>28</v>
      </c>
      <c r="E4448">
        <v>26.08</v>
      </c>
    </row>
    <row r="4449" spans="1:5" x14ac:dyDescent="0.25">
      <c r="A4449">
        <v>96665</v>
      </c>
      <c r="B4449" t="str">
        <f t="shared" si="69"/>
        <v>96665U</v>
      </c>
      <c r="C4449" t="s">
        <v>4156</v>
      </c>
      <c r="D4449" t="s">
        <v>28</v>
      </c>
      <c r="E4449">
        <v>13.15</v>
      </c>
    </row>
    <row r="4450" spans="1:5" x14ac:dyDescent="0.25">
      <c r="A4450">
        <v>96666</v>
      </c>
      <c r="B4450" t="str">
        <f t="shared" si="69"/>
        <v>96666U</v>
      </c>
      <c r="C4450" t="s">
        <v>4157</v>
      </c>
      <c r="D4450" t="s">
        <v>28</v>
      </c>
      <c r="E4450">
        <v>24.98</v>
      </c>
    </row>
    <row r="4451" spans="1:5" x14ac:dyDescent="0.25">
      <c r="A4451">
        <v>96667</v>
      </c>
      <c r="B4451" t="str">
        <f t="shared" si="69"/>
        <v>96667U</v>
      </c>
      <c r="C4451" t="s">
        <v>4158</v>
      </c>
      <c r="D4451" t="s">
        <v>28</v>
      </c>
      <c r="E4451">
        <v>44.79</v>
      </c>
    </row>
    <row r="4452" spans="1:5" x14ac:dyDescent="0.25">
      <c r="A4452">
        <v>96684</v>
      </c>
      <c r="B4452" t="str">
        <f t="shared" si="69"/>
        <v>96684U</v>
      </c>
      <c r="C4452" t="s">
        <v>4159</v>
      </c>
      <c r="D4452" t="s">
        <v>28</v>
      </c>
      <c r="E4452">
        <v>5.49</v>
      </c>
    </row>
    <row r="4453" spans="1:5" x14ac:dyDescent="0.25">
      <c r="A4453">
        <v>96685</v>
      </c>
      <c r="B4453" t="str">
        <f t="shared" si="69"/>
        <v>96685U</v>
      </c>
      <c r="C4453" t="s">
        <v>4160</v>
      </c>
      <c r="D4453" t="s">
        <v>28</v>
      </c>
      <c r="E4453">
        <v>4.8099999999999996</v>
      </c>
    </row>
    <row r="4454" spans="1:5" x14ac:dyDescent="0.25">
      <c r="A4454">
        <v>96686</v>
      </c>
      <c r="B4454" t="str">
        <f t="shared" si="69"/>
        <v>96686U</v>
      </c>
      <c r="C4454" t="s">
        <v>4161</v>
      </c>
      <c r="D4454" t="s">
        <v>28</v>
      </c>
      <c r="E4454">
        <v>8.27</v>
      </c>
    </row>
    <row r="4455" spans="1:5" x14ac:dyDescent="0.25">
      <c r="A4455">
        <v>96687</v>
      </c>
      <c r="B4455" t="str">
        <f t="shared" si="69"/>
        <v>96687U</v>
      </c>
      <c r="C4455" t="s">
        <v>4162</v>
      </c>
      <c r="D4455" t="s">
        <v>28</v>
      </c>
      <c r="E4455">
        <v>8.1999999999999993</v>
      </c>
    </row>
    <row r="4456" spans="1:5" x14ac:dyDescent="0.25">
      <c r="A4456">
        <v>96688</v>
      </c>
      <c r="B4456" t="str">
        <f t="shared" si="69"/>
        <v>96688U</v>
      </c>
      <c r="C4456" t="s">
        <v>4163</v>
      </c>
      <c r="D4456" t="s">
        <v>28</v>
      </c>
      <c r="E4456">
        <v>14.57</v>
      </c>
    </row>
    <row r="4457" spans="1:5" x14ac:dyDescent="0.25">
      <c r="A4457">
        <v>96689</v>
      </c>
      <c r="B4457" t="str">
        <f t="shared" si="69"/>
        <v>96689U</v>
      </c>
      <c r="C4457" t="s">
        <v>4164</v>
      </c>
      <c r="D4457" t="s">
        <v>28</v>
      </c>
      <c r="E4457">
        <v>13.83</v>
      </c>
    </row>
    <row r="4458" spans="1:5" x14ac:dyDescent="0.25">
      <c r="A4458">
        <v>96690</v>
      </c>
      <c r="B4458" t="str">
        <f t="shared" si="69"/>
        <v>96690U</v>
      </c>
      <c r="C4458" t="s">
        <v>4165</v>
      </c>
      <c r="D4458" t="s">
        <v>28</v>
      </c>
      <c r="E4458">
        <v>27.84</v>
      </c>
    </row>
    <row r="4459" spans="1:5" x14ac:dyDescent="0.25">
      <c r="A4459">
        <v>96691</v>
      </c>
      <c r="B4459" t="str">
        <f t="shared" si="69"/>
        <v>96691U</v>
      </c>
      <c r="C4459" t="s">
        <v>4166</v>
      </c>
      <c r="D4459" t="s">
        <v>28</v>
      </c>
      <c r="E4459">
        <v>28.85</v>
      </c>
    </row>
    <row r="4460" spans="1:5" x14ac:dyDescent="0.25">
      <c r="A4460">
        <v>96692</v>
      </c>
      <c r="B4460" t="str">
        <f t="shared" si="69"/>
        <v>96692U</v>
      </c>
      <c r="C4460" t="s">
        <v>4167</v>
      </c>
      <c r="D4460" t="s">
        <v>28</v>
      </c>
      <c r="E4460">
        <v>42.02</v>
      </c>
    </row>
    <row r="4461" spans="1:5" x14ac:dyDescent="0.25">
      <c r="A4461">
        <v>96693</v>
      </c>
      <c r="B4461" t="str">
        <f t="shared" si="69"/>
        <v>96693U</v>
      </c>
      <c r="C4461" t="s">
        <v>4168</v>
      </c>
      <c r="D4461" t="s">
        <v>28</v>
      </c>
      <c r="E4461">
        <v>39.54</v>
      </c>
    </row>
    <row r="4462" spans="1:5" x14ac:dyDescent="0.25">
      <c r="A4462">
        <v>96694</v>
      </c>
      <c r="B4462" t="str">
        <f t="shared" si="69"/>
        <v>96694U</v>
      </c>
      <c r="C4462" t="s">
        <v>4169</v>
      </c>
      <c r="D4462" t="s">
        <v>28</v>
      </c>
      <c r="E4462">
        <v>96.13</v>
      </c>
    </row>
    <row r="4463" spans="1:5" x14ac:dyDescent="0.25">
      <c r="A4463">
        <v>96695</v>
      </c>
      <c r="B4463" t="str">
        <f t="shared" si="69"/>
        <v>96695U</v>
      </c>
      <c r="C4463" t="s">
        <v>4170</v>
      </c>
      <c r="D4463" t="s">
        <v>28</v>
      </c>
      <c r="E4463">
        <v>93.22</v>
      </c>
    </row>
    <row r="4464" spans="1:5" x14ac:dyDescent="0.25">
      <c r="A4464">
        <v>96696</v>
      </c>
      <c r="B4464" t="str">
        <f t="shared" si="69"/>
        <v>96696U</v>
      </c>
      <c r="C4464" t="s">
        <v>4171</v>
      </c>
      <c r="D4464" t="s">
        <v>28</v>
      </c>
      <c r="E4464">
        <v>145.28</v>
      </c>
    </row>
    <row r="4465" spans="1:5" x14ac:dyDescent="0.25">
      <c r="A4465">
        <v>96697</v>
      </c>
      <c r="B4465" t="str">
        <f t="shared" si="69"/>
        <v>96697U</v>
      </c>
      <c r="C4465" t="s">
        <v>4172</v>
      </c>
      <c r="D4465" t="s">
        <v>28</v>
      </c>
      <c r="E4465">
        <v>217.51</v>
      </c>
    </row>
    <row r="4466" spans="1:5" x14ac:dyDescent="0.25">
      <c r="A4466">
        <v>96698</v>
      </c>
      <c r="B4466" t="str">
        <f t="shared" si="69"/>
        <v>96698U</v>
      </c>
      <c r="C4466" t="s">
        <v>4173</v>
      </c>
      <c r="D4466" t="s">
        <v>28</v>
      </c>
      <c r="E4466">
        <v>4.25</v>
      </c>
    </row>
    <row r="4467" spans="1:5" x14ac:dyDescent="0.25">
      <c r="A4467">
        <v>96699</v>
      </c>
      <c r="B4467" t="str">
        <f t="shared" si="69"/>
        <v>96699U</v>
      </c>
      <c r="C4467" t="s">
        <v>4174</v>
      </c>
      <c r="D4467" t="s">
        <v>28</v>
      </c>
      <c r="E4467">
        <v>23.12</v>
      </c>
    </row>
    <row r="4468" spans="1:5" x14ac:dyDescent="0.25">
      <c r="A4468">
        <v>96700</v>
      </c>
      <c r="B4468" t="str">
        <f t="shared" si="69"/>
        <v>96700U</v>
      </c>
      <c r="C4468" t="s">
        <v>4175</v>
      </c>
      <c r="D4468" t="s">
        <v>28</v>
      </c>
      <c r="E4468">
        <v>16.38</v>
      </c>
    </row>
    <row r="4469" spans="1:5" x14ac:dyDescent="0.25">
      <c r="A4469">
        <v>96701</v>
      </c>
      <c r="B4469" t="str">
        <f t="shared" si="69"/>
        <v>96701U</v>
      </c>
      <c r="C4469" t="s">
        <v>4176</v>
      </c>
      <c r="D4469" t="s">
        <v>28</v>
      </c>
      <c r="E4469">
        <v>5.76</v>
      </c>
    </row>
    <row r="4470" spans="1:5" x14ac:dyDescent="0.25">
      <c r="A4470">
        <v>96702</v>
      </c>
      <c r="B4470" t="str">
        <f t="shared" si="69"/>
        <v>96702U</v>
      </c>
      <c r="C4470" t="s">
        <v>4177</v>
      </c>
      <c r="D4470" t="s">
        <v>28</v>
      </c>
      <c r="E4470">
        <v>6.1</v>
      </c>
    </row>
    <row r="4471" spans="1:5" x14ac:dyDescent="0.25">
      <c r="A4471">
        <v>96703</v>
      </c>
      <c r="B4471" t="str">
        <f t="shared" si="69"/>
        <v>96703U</v>
      </c>
      <c r="C4471" t="s">
        <v>4178</v>
      </c>
      <c r="D4471" t="s">
        <v>28</v>
      </c>
      <c r="E4471">
        <v>12.68</v>
      </c>
    </row>
    <row r="4472" spans="1:5" x14ac:dyDescent="0.25">
      <c r="A4472">
        <v>96704</v>
      </c>
      <c r="B4472" t="str">
        <f t="shared" si="69"/>
        <v>96704U</v>
      </c>
      <c r="C4472" t="s">
        <v>4179</v>
      </c>
      <c r="D4472" t="s">
        <v>28</v>
      </c>
      <c r="E4472">
        <v>14.9</v>
      </c>
    </row>
    <row r="4473" spans="1:5" x14ac:dyDescent="0.25">
      <c r="A4473">
        <v>96705</v>
      </c>
      <c r="B4473" t="str">
        <f t="shared" si="69"/>
        <v>96705U</v>
      </c>
      <c r="C4473" t="s">
        <v>4180</v>
      </c>
      <c r="D4473" t="s">
        <v>28</v>
      </c>
      <c r="E4473">
        <v>19.11</v>
      </c>
    </row>
    <row r="4474" spans="1:5" x14ac:dyDescent="0.25">
      <c r="A4474">
        <v>96706</v>
      </c>
      <c r="B4474" t="str">
        <f t="shared" si="69"/>
        <v>96706U</v>
      </c>
      <c r="C4474" t="s">
        <v>4181</v>
      </c>
      <c r="D4474" t="s">
        <v>28</v>
      </c>
      <c r="E4474">
        <v>28.65</v>
      </c>
    </row>
    <row r="4475" spans="1:5" x14ac:dyDescent="0.25">
      <c r="A4475">
        <v>96707</v>
      </c>
      <c r="B4475" t="str">
        <f t="shared" si="69"/>
        <v>96707U</v>
      </c>
      <c r="C4475" t="s">
        <v>4182</v>
      </c>
      <c r="D4475" t="s">
        <v>28</v>
      </c>
      <c r="E4475">
        <v>61.63</v>
      </c>
    </row>
    <row r="4476" spans="1:5" x14ac:dyDescent="0.25">
      <c r="A4476">
        <v>96708</v>
      </c>
      <c r="B4476" t="str">
        <f t="shared" si="69"/>
        <v>96708U</v>
      </c>
      <c r="C4476" t="s">
        <v>4183</v>
      </c>
      <c r="D4476" t="s">
        <v>28</v>
      </c>
      <c r="E4476">
        <v>97.87</v>
      </c>
    </row>
    <row r="4477" spans="1:5" x14ac:dyDescent="0.25">
      <c r="A4477">
        <v>96709</v>
      </c>
      <c r="B4477" t="str">
        <f t="shared" si="69"/>
        <v>96709U</v>
      </c>
      <c r="C4477" t="s">
        <v>4184</v>
      </c>
      <c r="D4477" t="s">
        <v>28</v>
      </c>
      <c r="E4477">
        <v>155.21</v>
      </c>
    </row>
    <row r="4478" spans="1:5" x14ac:dyDescent="0.25">
      <c r="A4478">
        <v>96710</v>
      </c>
      <c r="B4478" t="str">
        <f t="shared" si="69"/>
        <v>96710U</v>
      </c>
      <c r="C4478" t="s">
        <v>4185</v>
      </c>
      <c r="D4478" t="s">
        <v>28</v>
      </c>
      <c r="E4478">
        <v>7.16</v>
      </c>
    </row>
    <row r="4479" spans="1:5" x14ac:dyDescent="0.25">
      <c r="A4479">
        <v>96711</v>
      </c>
      <c r="B4479" t="str">
        <f t="shared" si="69"/>
        <v>96711U</v>
      </c>
      <c r="C4479" t="s">
        <v>4186</v>
      </c>
      <c r="D4479" t="s">
        <v>28</v>
      </c>
      <c r="E4479">
        <v>11.23</v>
      </c>
    </row>
    <row r="4480" spans="1:5" x14ac:dyDescent="0.25">
      <c r="A4480">
        <v>96712</v>
      </c>
      <c r="B4480" t="str">
        <f t="shared" si="69"/>
        <v>96712U</v>
      </c>
      <c r="C4480" t="s">
        <v>4187</v>
      </c>
      <c r="D4480" t="s">
        <v>28</v>
      </c>
      <c r="E4480">
        <v>22.43</v>
      </c>
    </row>
    <row r="4481" spans="1:5" x14ac:dyDescent="0.25">
      <c r="A4481">
        <v>96713</v>
      </c>
      <c r="B4481" t="str">
        <f t="shared" si="69"/>
        <v>96713U</v>
      </c>
      <c r="C4481" t="s">
        <v>4188</v>
      </c>
      <c r="D4481" t="s">
        <v>28</v>
      </c>
      <c r="E4481">
        <v>30.86</v>
      </c>
    </row>
    <row r="4482" spans="1:5" x14ac:dyDescent="0.25">
      <c r="A4482">
        <v>96714</v>
      </c>
      <c r="B4482" t="str">
        <f t="shared" si="69"/>
        <v>96714U</v>
      </c>
      <c r="C4482" t="s">
        <v>4189</v>
      </c>
      <c r="D4482" t="s">
        <v>28</v>
      </c>
      <c r="E4482">
        <v>52.67</v>
      </c>
    </row>
    <row r="4483" spans="1:5" x14ac:dyDescent="0.25">
      <c r="A4483">
        <v>96715</v>
      </c>
      <c r="B4483" t="str">
        <f t="shared" si="69"/>
        <v>96715U</v>
      </c>
      <c r="C4483" t="s">
        <v>4190</v>
      </c>
      <c r="D4483" t="s">
        <v>28</v>
      </c>
      <c r="E4483">
        <v>101.83</v>
      </c>
    </row>
    <row r="4484" spans="1:5" x14ac:dyDescent="0.25">
      <c r="A4484">
        <v>96716</v>
      </c>
      <c r="B4484" t="str">
        <f t="shared" si="69"/>
        <v>96716U</v>
      </c>
      <c r="C4484" t="s">
        <v>4191</v>
      </c>
      <c r="D4484" t="s">
        <v>28</v>
      </c>
      <c r="E4484">
        <v>153.62</v>
      </c>
    </row>
    <row r="4485" spans="1:5" x14ac:dyDescent="0.25">
      <c r="A4485">
        <v>96717</v>
      </c>
      <c r="B4485" t="str">
        <f t="shared" si="69"/>
        <v>96717U</v>
      </c>
      <c r="C4485" t="s">
        <v>4192</v>
      </c>
      <c r="D4485" t="s">
        <v>28</v>
      </c>
      <c r="E4485">
        <v>243.03</v>
      </c>
    </row>
    <row r="4486" spans="1:5" x14ac:dyDescent="0.25">
      <c r="A4486">
        <v>96736</v>
      </c>
      <c r="B4486" t="str">
        <f t="shared" si="69"/>
        <v>96736U</v>
      </c>
      <c r="C4486" t="s">
        <v>4193</v>
      </c>
      <c r="D4486" t="s">
        <v>28</v>
      </c>
      <c r="E4486">
        <v>5.4</v>
      </c>
    </row>
    <row r="4487" spans="1:5" x14ac:dyDescent="0.25">
      <c r="A4487">
        <v>96737</v>
      </c>
      <c r="B4487" t="str">
        <f t="shared" si="69"/>
        <v>96737U</v>
      </c>
      <c r="C4487" t="s">
        <v>4194</v>
      </c>
      <c r="D4487" t="s">
        <v>28</v>
      </c>
      <c r="E4487">
        <v>6.43</v>
      </c>
    </row>
    <row r="4488" spans="1:5" x14ac:dyDescent="0.25">
      <c r="A4488">
        <v>96738</v>
      </c>
      <c r="B4488" t="str">
        <f t="shared" ref="B4488:B4551" si="70">A4488&amp;"U"</f>
        <v>96738U</v>
      </c>
      <c r="C4488" t="s">
        <v>4195</v>
      </c>
      <c r="D4488" t="s">
        <v>28</v>
      </c>
      <c r="E4488">
        <v>25.3</v>
      </c>
    </row>
    <row r="4489" spans="1:5" x14ac:dyDescent="0.25">
      <c r="A4489">
        <v>96739</v>
      </c>
      <c r="B4489" t="str">
        <f t="shared" si="70"/>
        <v>96739U</v>
      </c>
      <c r="C4489" t="s">
        <v>4196</v>
      </c>
      <c r="D4489" t="s">
        <v>28</v>
      </c>
      <c r="E4489">
        <v>8.33</v>
      </c>
    </row>
    <row r="4490" spans="1:5" x14ac:dyDescent="0.25">
      <c r="A4490">
        <v>96740</v>
      </c>
      <c r="B4490" t="str">
        <f t="shared" si="70"/>
        <v>96740U</v>
      </c>
      <c r="C4490" t="s">
        <v>4197</v>
      </c>
      <c r="D4490" t="s">
        <v>28</v>
      </c>
      <c r="E4490">
        <v>39.799999999999997</v>
      </c>
    </row>
    <row r="4491" spans="1:5" x14ac:dyDescent="0.25">
      <c r="A4491">
        <v>96741</v>
      </c>
      <c r="B4491" t="str">
        <f t="shared" si="70"/>
        <v>96741U</v>
      </c>
      <c r="C4491" t="s">
        <v>4198</v>
      </c>
      <c r="D4491" t="s">
        <v>28</v>
      </c>
      <c r="E4491">
        <v>14.46</v>
      </c>
    </row>
    <row r="4492" spans="1:5" x14ac:dyDescent="0.25">
      <c r="A4492">
        <v>96742</v>
      </c>
      <c r="B4492" t="str">
        <f t="shared" si="70"/>
        <v>96742U</v>
      </c>
      <c r="C4492" t="s">
        <v>4199</v>
      </c>
      <c r="D4492" t="s">
        <v>28</v>
      </c>
      <c r="E4492">
        <v>21.93</v>
      </c>
    </row>
    <row r="4493" spans="1:5" x14ac:dyDescent="0.25">
      <c r="A4493">
        <v>96743</v>
      </c>
      <c r="B4493" t="str">
        <f t="shared" si="70"/>
        <v>96743U</v>
      </c>
      <c r="C4493" t="s">
        <v>4200</v>
      </c>
      <c r="D4493" t="s">
        <v>28</v>
      </c>
      <c r="E4493">
        <v>29.4</v>
      </c>
    </row>
    <row r="4494" spans="1:5" x14ac:dyDescent="0.25">
      <c r="A4494">
        <v>96744</v>
      </c>
      <c r="B4494" t="str">
        <f t="shared" si="70"/>
        <v>96744U</v>
      </c>
      <c r="C4494" t="s">
        <v>4201</v>
      </c>
      <c r="D4494" t="s">
        <v>28</v>
      </c>
      <c r="E4494">
        <v>64.400000000000006</v>
      </c>
    </row>
    <row r="4495" spans="1:5" x14ac:dyDescent="0.25">
      <c r="A4495">
        <v>96745</v>
      </c>
      <c r="B4495" t="str">
        <f t="shared" si="70"/>
        <v>96745U</v>
      </c>
      <c r="C4495" t="s">
        <v>4202</v>
      </c>
      <c r="D4495" t="s">
        <v>28</v>
      </c>
      <c r="E4495">
        <v>97.19</v>
      </c>
    </row>
    <row r="4496" spans="1:5" x14ac:dyDescent="0.25">
      <c r="A4496">
        <v>96746</v>
      </c>
      <c r="B4496" t="str">
        <f t="shared" si="70"/>
        <v>96746U</v>
      </c>
      <c r="C4496" t="s">
        <v>4203</v>
      </c>
      <c r="D4496" t="s">
        <v>28</v>
      </c>
      <c r="E4496">
        <v>155.16</v>
      </c>
    </row>
    <row r="4497" spans="1:5" x14ac:dyDescent="0.25">
      <c r="A4497">
        <v>96747</v>
      </c>
      <c r="B4497" t="str">
        <f t="shared" si="70"/>
        <v>96747U</v>
      </c>
      <c r="C4497" t="s">
        <v>4204</v>
      </c>
      <c r="D4497" t="s">
        <v>28</v>
      </c>
      <c r="E4497">
        <v>7.49</v>
      </c>
    </row>
    <row r="4498" spans="1:5" x14ac:dyDescent="0.25">
      <c r="A4498">
        <v>96748</v>
      </c>
      <c r="B4498" t="str">
        <f t="shared" si="70"/>
        <v>96748U</v>
      </c>
      <c r="C4498" t="s">
        <v>4205</v>
      </c>
      <c r="D4498" t="s">
        <v>28</v>
      </c>
      <c r="E4498">
        <v>8.7899999999999991</v>
      </c>
    </row>
    <row r="4499" spans="1:5" x14ac:dyDescent="0.25">
      <c r="A4499">
        <v>96749</v>
      </c>
      <c r="B4499" t="str">
        <f t="shared" si="70"/>
        <v>96749U</v>
      </c>
      <c r="C4499" t="s">
        <v>4206</v>
      </c>
      <c r="D4499" t="s">
        <v>28</v>
      </c>
      <c r="E4499">
        <v>12.17</v>
      </c>
    </row>
    <row r="4500" spans="1:5" x14ac:dyDescent="0.25">
      <c r="A4500">
        <v>96750</v>
      </c>
      <c r="B4500" t="str">
        <f t="shared" si="70"/>
        <v>96750U</v>
      </c>
      <c r="C4500" t="s">
        <v>4207</v>
      </c>
      <c r="D4500" t="s">
        <v>28</v>
      </c>
      <c r="E4500">
        <v>17.23</v>
      </c>
    </row>
    <row r="4501" spans="1:5" x14ac:dyDescent="0.25">
      <c r="A4501">
        <v>96751</v>
      </c>
      <c r="B4501" t="str">
        <f t="shared" si="70"/>
        <v>96751U</v>
      </c>
      <c r="C4501" t="s">
        <v>4208</v>
      </c>
      <c r="D4501" t="s">
        <v>28</v>
      </c>
      <c r="E4501">
        <v>32.04</v>
      </c>
    </row>
    <row r="4502" spans="1:5" x14ac:dyDescent="0.25">
      <c r="A4502">
        <v>96752</v>
      </c>
      <c r="B4502" t="str">
        <f t="shared" si="70"/>
        <v>96752U</v>
      </c>
      <c r="C4502" t="s">
        <v>4209</v>
      </c>
      <c r="D4502" t="s">
        <v>28</v>
      </c>
      <c r="E4502">
        <v>43.13</v>
      </c>
    </row>
    <row r="4503" spans="1:5" x14ac:dyDescent="0.25">
      <c r="A4503">
        <v>96753</v>
      </c>
      <c r="B4503" t="str">
        <f t="shared" si="70"/>
        <v>96753U</v>
      </c>
      <c r="C4503" t="s">
        <v>4210</v>
      </c>
      <c r="D4503" t="s">
        <v>28</v>
      </c>
      <c r="E4503">
        <v>100.29</v>
      </c>
    </row>
    <row r="4504" spans="1:5" x14ac:dyDescent="0.25">
      <c r="A4504">
        <v>96754</v>
      </c>
      <c r="B4504" t="str">
        <f t="shared" si="70"/>
        <v>96754U</v>
      </c>
      <c r="C4504" t="s">
        <v>4211</v>
      </c>
      <c r="D4504" t="s">
        <v>28</v>
      </c>
      <c r="E4504">
        <v>144.25</v>
      </c>
    </row>
    <row r="4505" spans="1:5" x14ac:dyDescent="0.25">
      <c r="A4505">
        <v>96755</v>
      </c>
      <c r="B4505" t="str">
        <f t="shared" si="70"/>
        <v>96755U</v>
      </c>
      <c r="C4505" t="s">
        <v>4212</v>
      </c>
      <c r="D4505" t="s">
        <v>28</v>
      </c>
      <c r="E4505">
        <v>217.48</v>
      </c>
    </row>
    <row r="4506" spans="1:5" x14ac:dyDescent="0.25">
      <c r="A4506">
        <v>96756</v>
      </c>
      <c r="B4506" t="str">
        <f t="shared" si="70"/>
        <v>96756U</v>
      </c>
      <c r="C4506" t="s">
        <v>4213</v>
      </c>
      <c r="D4506" t="s">
        <v>28</v>
      </c>
      <c r="E4506">
        <v>14.88</v>
      </c>
    </row>
    <row r="4507" spans="1:5" x14ac:dyDescent="0.25">
      <c r="A4507">
        <v>96757</v>
      </c>
      <c r="B4507" t="str">
        <f t="shared" si="70"/>
        <v>96757U</v>
      </c>
      <c r="C4507" t="s">
        <v>4214</v>
      </c>
      <c r="D4507" t="s">
        <v>28</v>
      </c>
      <c r="E4507">
        <v>14.2</v>
      </c>
    </row>
    <row r="4508" spans="1:5" x14ac:dyDescent="0.25">
      <c r="A4508">
        <v>96758</v>
      </c>
      <c r="B4508" t="str">
        <f t="shared" si="70"/>
        <v>96758U</v>
      </c>
      <c r="C4508" t="s">
        <v>4215</v>
      </c>
      <c r="D4508" t="s">
        <v>28</v>
      </c>
      <c r="E4508">
        <v>16.38</v>
      </c>
    </row>
    <row r="4509" spans="1:5" x14ac:dyDescent="0.25">
      <c r="A4509">
        <v>96759</v>
      </c>
      <c r="B4509" t="str">
        <f t="shared" si="70"/>
        <v>96759U</v>
      </c>
      <c r="C4509" t="s">
        <v>4216</v>
      </c>
      <c r="D4509" t="s">
        <v>28</v>
      </c>
      <c r="E4509">
        <v>26</v>
      </c>
    </row>
    <row r="4510" spans="1:5" x14ac:dyDescent="0.25">
      <c r="A4510">
        <v>96760</v>
      </c>
      <c r="B4510" t="str">
        <f t="shared" si="70"/>
        <v>96760U</v>
      </c>
      <c r="C4510" t="s">
        <v>4217</v>
      </c>
      <c r="D4510" t="s">
        <v>28</v>
      </c>
      <c r="E4510">
        <v>36.450000000000003</v>
      </c>
    </row>
    <row r="4511" spans="1:5" x14ac:dyDescent="0.25">
      <c r="A4511">
        <v>96761</v>
      </c>
      <c r="B4511" t="str">
        <f t="shared" si="70"/>
        <v>96761U</v>
      </c>
      <c r="C4511" t="s">
        <v>4218</v>
      </c>
      <c r="D4511" t="s">
        <v>28</v>
      </c>
      <c r="E4511">
        <v>54.17</v>
      </c>
    </row>
    <row r="4512" spans="1:5" x14ac:dyDescent="0.25">
      <c r="A4512">
        <v>96762</v>
      </c>
      <c r="B4512" t="str">
        <f t="shared" si="70"/>
        <v>96762U</v>
      </c>
      <c r="C4512" t="s">
        <v>4219</v>
      </c>
      <c r="D4512" t="s">
        <v>28</v>
      </c>
      <c r="E4512">
        <v>107.34</v>
      </c>
    </row>
    <row r="4513" spans="1:5" x14ac:dyDescent="0.25">
      <c r="A4513">
        <v>96763</v>
      </c>
      <c r="B4513" t="str">
        <f t="shared" si="70"/>
        <v>96763U</v>
      </c>
      <c r="C4513" t="s">
        <v>4220</v>
      </c>
      <c r="D4513" t="s">
        <v>28</v>
      </c>
      <c r="E4513">
        <v>152.22999999999999</v>
      </c>
    </row>
    <row r="4514" spans="1:5" x14ac:dyDescent="0.25">
      <c r="A4514">
        <v>96764</v>
      </c>
      <c r="B4514" t="str">
        <f t="shared" si="70"/>
        <v>96764U</v>
      </c>
      <c r="C4514" t="s">
        <v>4221</v>
      </c>
      <c r="D4514" t="s">
        <v>28</v>
      </c>
      <c r="E4514">
        <v>242.94</v>
      </c>
    </row>
    <row r="4515" spans="1:5" x14ac:dyDescent="0.25">
      <c r="A4515">
        <v>96802</v>
      </c>
      <c r="B4515" t="str">
        <f t="shared" si="70"/>
        <v>96802U</v>
      </c>
      <c r="C4515" t="s">
        <v>4222</v>
      </c>
      <c r="D4515" t="s">
        <v>28</v>
      </c>
      <c r="E4515">
        <v>224.76</v>
      </c>
    </row>
    <row r="4516" spans="1:5" x14ac:dyDescent="0.25">
      <c r="A4516">
        <v>96803</v>
      </c>
      <c r="B4516" t="str">
        <f t="shared" si="70"/>
        <v>96803U</v>
      </c>
      <c r="C4516" t="s">
        <v>4223</v>
      </c>
      <c r="D4516" t="s">
        <v>28</v>
      </c>
      <c r="E4516">
        <v>115.63</v>
      </c>
    </row>
    <row r="4517" spans="1:5" x14ac:dyDescent="0.25">
      <c r="A4517">
        <v>96804</v>
      </c>
      <c r="B4517" t="str">
        <f t="shared" si="70"/>
        <v>96804U</v>
      </c>
      <c r="C4517" t="s">
        <v>4224</v>
      </c>
      <c r="D4517" t="s">
        <v>28</v>
      </c>
      <c r="E4517">
        <v>207.56</v>
      </c>
    </row>
    <row r="4518" spans="1:5" x14ac:dyDescent="0.25">
      <c r="A4518">
        <v>96805</v>
      </c>
      <c r="B4518" t="str">
        <f t="shared" si="70"/>
        <v>96805U</v>
      </c>
      <c r="C4518" t="s">
        <v>4225</v>
      </c>
      <c r="D4518" t="s">
        <v>28</v>
      </c>
      <c r="E4518">
        <v>232.5</v>
      </c>
    </row>
    <row r="4519" spans="1:5" x14ac:dyDescent="0.25">
      <c r="A4519">
        <v>96806</v>
      </c>
      <c r="B4519" t="str">
        <f t="shared" si="70"/>
        <v>96806U</v>
      </c>
      <c r="C4519" t="s">
        <v>4226</v>
      </c>
      <c r="D4519" t="s">
        <v>28</v>
      </c>
      <c r="E4519">
        <v>113.29</v>
      </c>
    </row>
    <row r="4520" spans="1:5" x14ac:dyDescent="0.25">
      <c r="A4520">
        <v>96807</v>
      </c>
      <c r="B4520" t="str">
        <f t="shared" si="70"/>
        <v>96807U</v>
      </c>
      <c r="C4520" t="s">
        <v>4227</v>
      </c>
      <c r="D4520" t="s">
        <v>28</v>
      </c>
      <c r="E4520">
        <v>189.27</v>
      </c>
    </row>
    <row r="4521" spans="1:5" x14ac:dyDescent="0.25">
      <c r="A4521">
        <v>96808</v>
      </c>
      <c r="B4521" t="str">
        <f t="shared" si="70"/>
        <v>96808U</v>
      </c>
      <c r="C4521" t="s">
        <v>4228</v>
      </c>
      <c r="D4521" t="s">
        <v>28</v>
      </c>
      <c r="E4521">
        <v>10.81</v>
      </c>
    </row>
    <row r="4522" spans="1:5" x14ac:dyDescent="0.25">
      <c r="A4522">
        <v>96809</v>
      </c>
      <c r="B4522" t="str">
        <f t="shared" si="70"/>
        <v>96809U</v>
      </c>
      <c r="C4522" t="s">
        <v>4229</v>
      </c>
      <c r="D4522" t="s">
        <v>28</v>
      </c>
      <c r="E4522">
        <v>12.33</v>
      </c>
    </row>
    <row r="4523" spans="1:5" x14ac:dyDescent="0.25">
      <c r="A4523">
        <v>96810</v>
      </c>
      <c r="B4523" t="str">
        <f t="shared" si="70"/>
        <v>96810U</v>
      </c>
      <c r="C4523" t="s">
        <v>4230</v>
      </c>
      <c r="D4523" t="s">
        <v>28</v>
      </c>
      <c r="E4523">
        <v>13.35</v>
      </c>
    </row>
    <row r="4524" spans="1:5" x14ac:dyDescent="0.25">
      <c r="A4524">
        <v>96811</v>
      </c>
      <c r="B4524" t="str">
        <f t="shared" si="70"/>
        <v>96811U</v>
      </c>
      <c r="C4524" t="s">
        <v>4231</v>
      </c>
      <c r="D4524" t="s">
        <v>28</v>
      </c>
      <c r="E4524">
        <v>14.39</v>
      </c>
    </row>
    <row r="4525" spans="1:5" x14ac:dyDescent="0.25">
      <c r="A4525">
        <v>96812</v>
      </c>
      <c r="B4525" t="str">
        <f t="shared" si="70"/>
        <v>96812U</v>
      </c>
      <c r="C4525" t="s">
        <v>4232</v>
      </c>
      <c r="D4525" t="s">
        <v>28</v>
      </c>
      <c r="E4525">
        <v>13.85</v>
      </c>
    </row>
    <row r="4526" spans="1:5" x14ac:dyDescent="0.25">
      <c r="A4526">
        <v>96813</v>
      </c>
      <c r="B4526" t="str">
        <f t="shared" si="70"/>
        <v>96813U</v>
      </c>
      <c r="C4526" t="s">
        <v>4233</v>
      </c>
      <c r="D4526" t="s">
        <v>28</v>
      </c>
      <c r="E4526">
        <v>15.88</v>
      </c>
    </row>
    <row r="4527" spans="1:5" x14ac:dyDescent="0.25">
      <c r="A4527">
        <v>96814</v>
      </c>
      <c r="B4527" t="str">
        <f t="shared" si="70"/>
        <v>96814U</v>
      </c>
      <c r="C4527" t="s">
        <v>4234</v>
      </c>
      <c r="D4527" t="s">
        <v>28</v>
      </c>
      <c r="E4527">
        <v>13.51</v>
      </c>
    </row>
    <row r="4528" spans="1:5" x14ac:dyDescent="0.25">
      <c r="A4528">
        <v>96815</v>
      </c>
      <c r="B4528" t="str">
        <f t="shared" si="70"/>
        <v>96815U</v>
      </c>
      <c r="C4528" t="s">
        <v>4235</v>
      </c>
      <c r="D4528" t="s">
        <v>28</v>
      </c>
      <c r="E4528">
        <v>22.52</v>
      </c>
    </row>
    <row r="4529" spans="1:5" x14ac:dyDescent="0.25">
      <c r="A4529">
        <v>96816</v>
      </c>
      <c r="B4529" t="str">
        <f t="shared" si="70"/>
        <v>96816U</v>
      </c>
      <c r="C4529" t="s">
        <v>4236</v>
      </c>
      <c r="D4529" t="s">
        <v>28</v>
      </c>
      <c r="E4529">
        <v>18.649999999999999</v>
      </c>
    </row>
    <row r="4530" spans="1:5" x14ac:dyDescent="0.25">
      <c r="A4530">
        <v>96817</v>
      </c>
      <c r="B4530" t="str">
        <f t="shared" si="70"/>
        <v>96817U</v>
      </c>
      <c r="C4530" t="s">
        <v>4237</v>
      </c>
      <c r="D4530" t="s">
        <v>28</v>
      </c>
      <c r="E4530">
        <v>21.11</v>
      </c>
    </row>
    <row r="4531" spans="1:5" x14ac:dyDescent="0.25">
      <c r="A4531">
        <v>96818</v>
      </c>
      <c r="B4531" t="str">
        <f t="shared" si="70"/>
        <v>96818U</v>
      </c>
      <c r="C4531" t="s">
        <v>4238</v>
      </c>
      <c r="D4531" t="s">
        <v>28</v>
      </c>
      <c r="E4531">
        <v>19.71</v>
      </c>
    </row>
    <row r="4532" spans="1:5" x14ac:dyDescent="0.25">
      <c r="A4532">
        <v>96819</v>
      </c>
      <c r="B4532" t="str">
        <f t="shared" si="70"/>
        <v>96819U</v>
      </c>
      <c r="C4532" t="s">
        <v>4239</v>
      </c>
      <c r="D4532" t="s">
        <v>28</v>
      </c>
      <c r="E4532">
        <v>19.71</v>
      </c>
    </row>
    <row r="4533" spans="1:5" x14ac:dyDescent="0.25">
      <c r="A4533">
        <v>96820</v>
      </c>
      <c r="B4533" t="str">
        <f t="shared" si="70"/>
        <v>96820U</v>
      </c>
      <c r="C4533" t="s">
        <v>4240</v>
      </c>
      <c r="D4533" t="s">
        <v>28</v>
      </c>
      <c r="E4533">
        <v>35.47</v>
      </c>
    </row>
    <row r="4534" spans="1:5" x14ac:dyDescent="0.25">
      <c r="A4534">
        <v>96821</v>
      </c>
      <c r="B4534" t="str">
        <f t="shared" si="70"/>
        <v>96821U</v>
      </c>
      <c r="C4534" t="s">
        <v>4241</v>
      </c>
      <c r="D4534" t="s">
        <v>28</v>
      </c>
      <c r="E4534">
        <v>30.34</v>
      </c>
    </row>
    <row r="4535" spans="1:5" x14ac:dyDescent="0.25">
      <c r="A4535">
        <v>96822</v>
      </c>
      <c r="B4535" t="str">
        <f t="shared" si="70"/>
        <v>96822U</v>
      </c>
      <c r="C4535" t="s">
        <v>4242</v>
      </c>
      <c r="D4535" t="s">
        <v>28</v>
      </c>
      <c r="E4535">
        <v>30.73</v>
      </c>
    </row>
    <row r="4536" spans="1:5" x14ac:dyDescent="0.25">
      <c r="A4536">
        <v>96823</v>
      </c>
      <c r="B4536" t="str">
        <f t="shared" si="70"/>
        <v>96823U</v>
      </c>
      <c r="C4536" t="s">
        <v>4243</v>
      </c>
      <c r="D4536" t="s">
        <v>28</v>
      </c>
      <c r="E4536">
        <v>12.69</v>
      </c>
    </row>
    <row r="4537" spans="1:5" x14ac:dyDescent="0.25">
      <c r="A4537">
        <v>96824</v>
      </c>
      <c r="B4537" t="str">
        <f t="shared" si="70"/>
        <v>96824U</v>
      </c>
      <c r="C4537" t="s">
        <v>4244</v>
      </c>
      <c r="D4537" t="s">
        <v>28</v>
      </c>
      <c r="E4537">
        <v>14.27</v>
      </c>
    </row>
    <row r="4538" spans="1:5" x14ac:dyDescent="0.25">
      <c r="A4538">
        <v>96825</v>
      </c>
      <c r="B4538" t="str">
        <f t="shared" si="70"/>
        <v>96825U</v>
      </c>
      <c r="C4538" t="s">
        <v>4245</v>
      </c>
      <c r="D4538" t="s">
        <v>28</v>
      </c>
      <c r="E4538">
        <v>19.2</v>
      </c>
    </row>
    <row r="4539" spans="1:5" x14ac:dyDescent="0.25">
      <c r="A4539">
        <v>96826</v>
      </c>
      <c r="B4539" t="str">
        <f t="shared" si="70"/>
        <v>96826U</v>
      </c>
      <c r="C4539" t="s">
        <v>4246</v>
      </c>
      <c r="D4539" t="s">
        <v>28</v>
      </c>
      <c r="E4539">
        <v>17.53</v>
      </c>
    </row>
    <row r="4540" spans="1:5" x14ac:dyDescent="0.25">
      <c r="A4540">
        <v>96827</v>
      </c>
      <c r="B4540" t="str">
        <f t="shared" si="70"/>
        <v>96827U</v>
      </c>
      <c r="C4540" t="s">
        <v>4247</v>
      </c>
      <c r="D4540" t="s">
        <v>28</v>
      </c>
      <c r="E4540">
        <v>18.170000000000002</v>
      </c>
    </row>
    <row r="4541" spans="1:5" x14ac:dyDescent="0.25">
      <c r="A4541">
        <v>96828</v>
      </c>
      <c r="B4541" t="str">
        <f t="shared" si="70"/>
        <v>96828U</v>
      </c>
      <c r="C4541" t="s">
        <v>4248</v>
      </c>
      <c r="D4541" t="s">
        <v>28</v>
      </c>
      <c r="E4541">
        <v>22.7</v>
      </c>
    </row>
    <row r="4542" spans="1:5" x14ac:dyDescent="0.25">
      <c r="A4542">
        <v>96829</v>
      </c>
      <c r="B4542" t="str">
        <f t="shared" si="70"/>
        <v>96829U</v>
      </c>
      <c r="C4542" t="s">
        <v>4249</v>
      </c>
      <c r="D4542" t="s">
        <v>28</v>
      </c>
      <c r="E4542">
        <v>17.5</v>
      </c>
    </row>
    <row r="4543" spans="1:5" x14ac:dyDescent="0.25">
      <c r="A4543">
        <v>96830</v>
      </c>
      <c r="B4543" t="str">
        <f t="shared" si="70"/>
        <v>96830U</v>
      </c>
      <c r="C4543" t="s">
        <v>4250</v>
      </c>
      <c r="D4543" t="s">
        <v>28</v>
      </c>
      <c r="E4543">
        <v>25.32</v>
      </c>
    </row>
    <row r="4544" spans="1:5" x14ac:dyDescent="0.25">
      <c r="A4544">
        <v>96831</v>
      </c>
      <c r="B4544" t="str">
        <f t="shared" si="70"/>
        <v>96831U</v>
      </c>
      <c r="C4544" t="s">
        <v>4251</v>
      </c>
      <c r="D4544" t="s">
        <v>28</v>
      </c>
      <c r="E4544">
        <v>20.75</v>
      </c>
    </row>
    <row r="4545" spans="1:5" x14ac:dyDescent="0.25">
      <c r="A4545">
        <v>96832</v>
      </c>
      <c r="B4545" t="str">
        <f t="shared" si="70"/>
        <v>96832U</v>
      </c>
      <c r="C4545" t="s">
        <v>4252</v>
      </c>
      <c r="D4545" t="s">
        <v>28</v>
      </c>
      <c r="E4545">
        <v>23.9</v>
      </c>
    </row>
    <row r="4546" spans="1:5" x14ac:dyDescent="0.25">
      <c r="A4546">
        <v>96833</v>
      </c>
      <c r="B4546" t="str">
        <f t="shared" si="70"/>
        <v>96833U</v>
      </c>
      <c r="C4546" t="s">
        <v>4253</v>
      </c>
      <c r="D4546" t="s">
        <v>28</v>
      </c>
      <c r="E4546">
        <v>22.41</v>
      </c>
    </row>
    <row r="4547" spans="1:5" x14ac:dyDescent="0.25">
      <c r="A4547">
        <v>96834</v>
      </c>
      <c r="B4547" t="str">
        <f t="shared" si="70"/>
        <v>96834U</v>
      </c>
      <c r="C4547" t="s">
        <v>4254</v>
      </c>
      <c r="D4547" t="s">
        <v>28</v>
      </c>
      <c r="E4547">
        <v>36.79</v>
      </c>
    </row>
    <row r="4548" spans="1:5" x14ac:dyDescent="0.25">
      <c r="A4548">
        <v>96835</v>
      </c>
      <c r="B4548" t="str">
        <f t="shared" si="70"/>
        <v>96835U</v>
      </c>
      <c r="C4548" t="s">
        <v>4255</v>
      </c>
      <c r="D4548" t="s">
        <v>28</v>
      </c>
      <c r="E4548">
        <v>31.9</v>
      </c>
    </row>
    <row r="4549" spans="1:5" x14ac:dyDescent="0.25">
      <c r="A4549">
        <v>96836</v>
      </c>
      <c r="B4549" t="str">
        <f t="shared" si="70"/>
        <v>96836U</v>
      </c>
      <c r="C4549" t="s">
        <v>4256</v>
      </c>
      <c r="D4549" t="s">
        <v>28</v>
      </c>
      <c r="E4549">
        <v>33.93</v>
      </c>
    </row>
    <row r="4550" spans="1:5" x14ac:dyDescent="0.25">
      <c r="A4550">
        <v>96837</v>
      </c>
      <c r="B4550" t="str">
        <f t="shared" si="70"/>
        <v>96837U</v>
      </c>
      <c r="C4550" t="s">
        <v>4257</v>
      </c>
      <c r="D4550" t="s">
        <v>28</v>
      </c>
      <c r="E4550">
        <v>18.78</v>
      </c>
    </row>
    <row r="4551" spans="1:5" x14ac:dyDescent="0.25">
      <c r="A4551">
        <v>96838</v>
      </c>
      <c r="B4551" t="str">
        <f t="shared" si="70"/>
        <v>96838U</v>
      </c>
      <c r="C4551" t="s">
        <v>4258</v>
      </c>
      <c r="D4551" t="s">
        <v>28</v>
      </c>
      <c r="E4551">
        <v>17.32</v>
      </c>
    </row>
    <row r="4552" spans="1:5" x14ac:dyDescent="0.25">
      <c r="A4552">
        <v>96839</v>
      </c>
      <c r="B4552" t="str">
        <f t="shared" ref="B4552:B4615" si="71">A4552&amp;"U"</f>
        <v>96839U</v>
      </c>
      <c r="C4552" t="s">
        <v>4259</v>
      </c>
      <c r="D4552" t="s">
        <v>28</v>
      </c>
      <c r="E4552">
        <v>17.059999999999999</v>
      </c>
    </row>
    <row r="4553" spans="1:5" x14ac:dyDescent="0.25">
      <c r="A4553">
        <v>96840</v>
      </c>
      <c r="B4553" t="str">
        <f t="shared" si="71"/>
        <v>96840U</v>
      </c>
      <c r="C4553" t="s">
        <v>4260</v>
      </c>
      <c r="D4553" t="s">
        <v>28</v>
      </c>
      <c r="E4553">
        <v>21.96</v>
      </c>
    </row>
    <row r="4554" spans="1:5" x14ac:dyDescent="0.25">
      <c r="A4554">
        <v>96841</v>
      </c>
      <c r="B4554" t="str">
        <f t="shared" si="71"/>
        <v>96841U</v>
      </c>
      <c r="C4554" t="s">
        <v>4261</v>
      </c>
      <c r="D4554" t="s">
        <v>28</v>
      </c>
      <c r="E4554">
        <v>19.329999999999998</v>
      </c>
    </row>
    <row r="4555" spans="1:5" x14ac:dyDescent="0.25">
      <c r="A4555">
        <v>96842</v>
      </c>
      <c r="B4555" t="str">
        <f t="shared" si="71"/>
        <v>96842U</v>
      </c>
      <c r="C4555" t="s">
        <v>4262</v>
      </c>
      <c r="D4555" t="s">
        <v>28</v>
      </c>
      <c r="E4555">
        <v>24.37</v>
      </c>
    </row>
    <row r="4556" spans="1:5" x14ac:dyDescent="0.25">
      <c r="A4556">
        <v>96843</v>
      </c>
      <c r="B4556" t="str">
        <f t="shared" si="71"/>
        <v>96843U</v>
      </c>
      <c r="C4556" t="s">
        <v>4263</v>
      </c>
      <c r="D4556" t="s">
        <v>28</v>
      </c>
      <c r="E4556">
        <v>23.47</v>
      </c>
    </row>
    <row r="4557" spans="1:5" x14ac:dyDescent="0.25">
      <c r="A4557">
        <v>96844</v>
      </c>
      <c r="B4557" t="str">
        <f t="shared" si="71"/>
        <v>96844U</v>
      </c>
      <c r="C4557" t="s">
        <v>4264</v>
      </c>
      <c r="D4557" t="s">
        <v>28</v>
      </c>
      <c r="E4557">
        <v>31.67</v>
      </c>
    </row>
    <row r="4558" spans="1:5" x14ac:dyDescent="0.25">
      <c r="A4558">
        <v>96845</v>
      </c>
      <c r="B4558" t="str">
        <f t="shared" si="71"/>
        <v>96845U</v>
      </c>
      <c r="C4558" t="s">
        <v>4265</v>
      </c>
      <c r="D4558" t="s">
        <v>28</v>
      </c>
      <c r="E4558">
        <v>34.020000000000003</v>
      </c>
    </row>
    <row r="4559" spans="1:5" x14ac:dyDescent="0.25">
      <c r="A4559">
        <v>96846</v>
      </c>
      <c r="B4559" t="str">
        <f t="shared" si="71"/>
        <v>96846U</v>
      </c>
      <c r="C4559" t="s">
        <v>4266</v>
      </c>
      <c r="D4559" t="s">
        <v>28</v>
      </c>
      <c r="E4559">
        <v>27</v>
      </c>
    </row>
    <row r="4560" spans="1:5" x14ac:dyDescent="0.25">
      <c r="A4560">
        <v>96847</v>
      </c>
      <c r="B4560" t="str">
        <f t="shared" si="71"/>
        <v>96847U</v>
      </c>
      <c r="C4560" t="s">
        <v>4267</v>
      </c>
      <c r="D4560" t="s">
        <v>28</v>
      </c>
      <c r="E4560">
        <v>29.57</v>
      </c>
    </row>
    <row r="4561" spans="1:5" x14ac:dyDescent="0.25">
      <c r="A4561">
        <v>96848</v>
      </c>
      <c r="B4561" t="str">
        <f t="shared" si="71"/>
        <v>96848U</v>
      </c>
      <c r="C4561" t="s">
        <v>4268</v>
      </c>
      <c r="D4561" t="s">
        <v>28</v>
      </c>
      <c r="E4561">
        <v>44.03</v>
      </c>
    </row>
    <row r="4562" spans="1:5" x14ac:dyDescent="0.25">
      <c r="A4562">
        <v>96849</v>
      </c>
      <c r="B4562" t="str">
        <f t="shared" si="71"/>
        <v>96849U</v>
      </c>
      <c r="C4562" t="s">
        <v>4269</v>
      </c>
      <c r="D4562" t="s">
        <v>28</v>
      </c>
      <c r="E4562">
        <v>16.100000000000001</v>
      </c>
    </row>
    <row r="4563" spans="1:5" x14ac:dyDescent="0.25">
      <c r="A4563">
        <v>96850</v>
      </c>
      <c r="B4563" t="str">
        <f t="shared" si="71"/>
        <v>96850U</v>
      </c>
      <c r="C4563" t="s">
        <v>4270</v>
      </c>
      <c r="D4563" t="s">
        <v>28</v>
      </c>
      <c r="E4563">
        <v>18.72</v>
      </c>
    </row>
    <row r="4564" spans="1:5" x14ac:dyDescent="0.25">
      <c r="A4564">
        <v>96851</v>
      </c>
      <c r="B4564" t="str">
        <f t="shared" si="71"/>
        <v>96851U</v>
      </c>
      <c r="C4564" t="s">
        <v>4271</v>
      </c>
      <c r="D4564" t="s">
        <v>28</v>
      </c>
      <c r="E4564">
        <v>24.6</v>
      </c>
    </row>
    <row r="4565" spans="1:5" x14ac:dyDescent="0.25">
      <c r="A4565">
        <v>96852</v>
      </c>
      <c r="B4565" t="str">
        <f t="shared" si="71"/>
        <v>96852U</v>
      </c>
      <c r="C4565" t="s">
        <v>4272</v>
      </c>
      <c r="D4565" t="s">
        <v>28</v>
      </c>
      <c r="E4565">
        <v>21.32</v>
      </c>
    </row>
    <row r="4566" spans="1:5" x14ac:dyDescent="0.25">
      <c r="A4566">
        <v>96853</v>
      </c>
      <c r="B4566" t="str">
        <f t="shared" si="71"/>
        <v>96853U</v>
      </c>
      <c r="C4566" t="s">
        <v>4273</v>
      </c>
      <c r="D4566" t="s">
        <v>28</v>
      </c>
      <c r="E4566">
        <v>23.89</v>
      </c>
    </row>
    <row r="4567" spans="1:5" x14ac:dyDescent="0.25">
      <c r="A4567">
        <v>96854</v>
      </c>
      <c r="B4567" t="str">
        <f t="shared" si="71"/>
        <v>96854U</v>
      </c>
      <c r="C4567" t="s">
        <v>4274</v>
      </c>
      <c r="D4567" t="s">
        <v>28</v>
      </c>
      <c r="E4567">
        <v>28.43</v>
      </c>
    </row>
    <row r="4568" spans="1:5" x14ac:dyDescent="0.25">
      <c r="A4568">
        <v>96855</v>
      </c>
      <c r="B4568" t="str">
        <f t="shared" si="71"/>
        <v>96855U</v>
      </c>
      <c r="C4568" t="s">
        <v>4275</v>
      </c>
      <c r="D4568" t="s">
        <v>28</v>
      </c>
      <c r="E4568">
        <v>26.45</v>
      </c>
    </row>
    <row r="4569" spans="1:5" x14ac:dyDescent="0.25">
      <c r="A4569">
        <v>96856</v>
      </c>
      <c r="B4569" t="str">
        <f t="shared" si="71"/>
        <v>96856U</v>
      </c>
      <c r="C4569" t="s">
        <v>4276</v>
      </c>
      <c r="D4569" t="s">
        <v>28</v>
      </c>
      <c r="E4569">
        <v>26.82</v>
      </c>
    </row>
    <row r="4570" spans="1:5" x14ac:dyDescent="0.25">
      <c r="A4570">
        <v>96857</v>
      </c>
      <c r="B4570" t="str">
        <f t="shared" si="71"/>
        <v>96857U</v>
      </c>
      <c r="C4570" t="s">
        <v>4277</v>
      </c>
      <c r="D4570" t="s">
        <v>28</v>
      </c>
      <c r="E4570">
        <v>42.19</v>
      </c>
    </row>
    <row r="4571" spans="1:5" x14ac:dyDescent="0.25">
      <c r="A4571">
        <v>96858</v>
      </c>
      <c r="B4571" t="str">
        <f t="shared" si="71"/>
        <v>96858U</v>
      </c>
      <c r="C4571" t="s">
        <v>4278</v>
      </c>
      <c r="D4571" t="s">
        <v>28</v>
      </c>
      <c r="E4571">
        <v>42.83</v>
      </c>
    </row>
    <row r="4572" spans="1:5" x14ac:dyDescent="0.25">
      <c r="A4572">
        <v>96859</v>
      </c>
      <c r="B4572" t="str">
        <f t="shared" si="71"/>
        <v>96859U</v>
      </c>
      <c r="C4572" t="s">
        <v>4279</v>
      </c>
      <c r="D4572" t="s">
        <v>28</v>
      </c>
      <c r="E4572">
        <v>52.82</v>
      </c>
    </row>
    <row r="4573" spans="1:5" x14ac:dyDescent="0.25">
      <c r="A4573">
        <v>96860</v>
      </c>
      <c r="B4573" t="str">
        <f t="shared" si="71"/>
        <v>96860U</v>
      </c>
      <c r="C4573" t="s">
        <v>4280</v>
      </c>
      <c r="D4573" t="s">
        <v>28</v>
      </c>
      <c r="E4573">
        <v>21.93</v>
      </c>
    </row>
    <row r="4574" spans="1:5" x14ac:dyDescent="0.25">
      <c r="A4574">
        <v>96861</v>
      </c>
      <c r="B4574" t="str">
        <f t="shared" si="71"/>
        <v>96861U</v>
      </c>
      <c r="C4574" t="s">
        <v>4281</v>
      </c>
      <c r="D4574" t="s">
        <v>28</v>
      </c>
      <c r="E4574">
        <v>23.59</v>
      </c>
    </row>
    <row r="4575" spans="1:5" x14ac:dyDescent="0.25">
      <c r="A4575">
        <v>96862</v>
      </c>
      <c r="B4575" t="str">
        <f t="shared" si="71"/>
        <v>96862U</v>
      </c>
      <c r="C4575" t="s">
        <v>4282</v>
      </c>
      <c r="D4575" t="s">
        <v>28</v>
      </c>
      <c r="E4575">
        <v>26.41</v>
      </c>
    </row>
    <row r="4576" spans="1:5" x14ac:dyDescent="0.25">
      <c r="A4576">
        <v>96863</v>
      </c>
      <c r="B4576" t="str">
        <f t="shared" si="71"/>
        <v>96863U</v>
      </c>
      <c r="C4576" t="s">
        <v>4283</v>
      </c>
      <c r="D4576" t="s">
        <v>28</v>
      </c>
      <c r="E4576">
        <v>26.14</v>
      </c>
    </row>
    <row r="4577" spans="1:5" x14ac:dyDescent="0.25">
      <c r="A4577">
        <v>96864</v>
      </c>
      <c r="B4577" t="str">
        <f t="shared" si="71"/>
        <v>96864U</v>
      </c>
      <c r="C4577" t="s">
        <v>4284</v>
      </c>
      <c r="D4577" t="s">
        <v>28</v>
      </c>
      <c r="E4577">
        <v>40.9</v>
      </c>
    </row>
    <row r="4578" spans="1:5" x14ac:dyDescent="0.25">
      <c r="A4578">
        <v>96865</v>
      </c>
      <c r="B4578" t="str">
        <f t="shared" si="71"/>
        <v>96865U</v>
      </c>
      <c r="C4578" t="s">
        <v>4285</v>
      </c>
      <c r="D4578" t="s">
        <v>28</v>
      </c>
      <c r="E4578">
        <v>40.090000000000003</v>
      </c>
    </row>
    <row r="4579" spans="1:5" x14ac:dyDescent="0.25">
      <c r="A4579">
        <v>96866</v>
      </c>
      <c r="B4579" t="str">
        <f t="shared" si="71"/>
        <v>96866U</v>
      </c>
      <c r="C4579" t="s">
        <v>4286</v>
      </c>
      <c r="D4579" t="s">
        <v>28</v>
      </c>
      <c r="E4579">
        <v>53.64</v>
      </c>
    </row>
    <row r="4580" spans="1:5" x14ac:dyDescent="0.25">
      <c r="A4580">
        <v>96867</v>
      </c>
      <c r="B4580" t="str">
        <f t="shared" si="71"/>
        <v>96867U</v>
      </c>
      <c r="C4580" t="s">
        <v>4287</v>
      </c>
      <c r="D4580" t="s">
        <v>28</v>
      </c>
      <c r="E4580">
        <v>62.02</v>
      </c>
    </row>
    <row r="4581" spans="1:5" x14ac:dyDescent="0.25">
      <c r="A4581">
        <v>96868</v>
      </c>
      <c r="B4581" t="str">
        <f t="shared" si="71"/>
        <v>96868U</v>
      </c>
      <c r="C4581" t="s">
        <v>4288</v>
      </c>
      <c r="D4581" t="s">
        <v>28</v>
      </c>
      <c r="E4581">
        <v>24.8</v>
      </c>
    </row>
    <row r="4582" spans="1:5" x14ac:dyDescent="0.25">
      <c r="A4582">
        <v>96869</v>
      </c>
      <c r="B4582" t="str">
        <f t="shared" si="71"/>
        <v>96869U</v>
      </c>
      <c r="C4582" t="s">
        <v>4289</v>
      </c>
      <c r="D4582" t="s">
        <v>28</v>
      </c>
      <c r="E4582">
        <v>29.62</v>
      </c>
    </row>
    <row r="4583" spans="1:5" x14ac:dyDescent="0.25">
      <c r="A4583">
        <v>96870</v>
      </c>
      <c r="B4583" t="str">
        <f t="shared" si="71"/>
        <v>96870U</v>
      </c>
      <c r="C4583" t="s">
        <v>4290</v>
      </c>
      <c r="D4583" t="s">
        <v>28</v>
      </c>
      <c r="E4583">
        <v>46.41</v>
      </c>
    </row>
    <row r="4584" spans="1:5" x14ac:dyDescent="0.25">
      <c r="A4584">
        <v>96871</v>
      </c>
      <c r="B4584" t="str">
        <f t="shared" si="71"/>
        <v>96871U</v>
      </c>
      <c r="C4584" t="s">
        <v>4291</v>
      </c>
      <c r="D4584" t="s">
        <v>28</v>
      </c>
      <c r="E4584">
        <v>67</v>
      </c>
    </row>
    <row r="4585" spans="1:5" x14ac:dyDescent="0.25">
      <c r="A4585">
        <v>96872</v>
      </c>
      <c r="B4585" t="str">
        <f t="shared" si="71"/>
        <v>96872U</v>
      </c>
      <c r="C4585" t="s">
        <v>4292</v>
      </c>
      <c r="D4585" t="s">
        <v>28</v>
      </c>
      <c r="E4585">
        <v>63.58</v>
      </c>
    </row>
    <row r="4586" spans="1:5" x14ac:dyDescent="0.25">
      <c r="A4586">
        <v>96873</v>
      </c>
      <c r="B4586" t="str">
        <f t="shared" si="71"/>
        <v>96873U</v>
      </c>
      <c r="C4586" t="s">
        <v>4293</v>
      </c>
      <c r="D4586" t="s">
        <v>28</v>
      </c>
      <c r="E4586">
        <v>72.83</v>
      </c>
    </row>
    <row r="4587" spans="1:5" x14ac:dyDescent="0.25">
      <c r="A4587">
        <v>96874</v>
      </c>
      <c r="B4587" t="str">
        <f t="shared" si="71"/>
        <v>96874U</v>
      </c>
      <c r="C4587" t="s">
        <v>4294</v>
      </c>
      <c r="D4587" t="s">
        <v>28</v>
      </c>
      <c r="E4587">
        <v>77.400000000000006</v>
      </c>
    </row>
    <row r="4588" spans="1:5" x14ac:dyDescent="0.25">
      <c r="A4588">
        <v>96875</v>
      </c>
      <c r="B4588" t="str">
        <f t="shared" si="71"/>
        <v>96875U</v>
      </c>
      <c r="C4588" t="s">
        <v>4295</v>
      </c>
      <c r="D4588" t="s">
        <v>28</v>
      </c>
      <c r="E4588">
        <v>92.28</v>
      </c>
    </row>
    <row r="4589" spans="1:5" x14ac:dyDescent="0.25">
      <c r="A4589">
        <v>96876</v>
      </c>
      <c r="B4589" t="str">
        <f t="shared" si="71"/>
        <v>96876U</v>
      </c>
      <c r="C4589" t="s">
        <v>4296</v>
      </c>
      <c r="D4589" t="s">
        <v>28</v>
      </c>
      <c r="E4589">
        <v>165.43</v>
      </c>
    </row>
    <row r="4590" spans="1:5" x14ac:dyDescent="0.25">
      <c r="A4590">
        <v>96877</v>
      </c>
      <c r="B4590" t="str">
        <f t="shared" si="71"/>
        <v>96877U</v>
      </c>
      <c r="C4590" t="s">
        <v>4297</v>
      </c>
      <c r="D4590" t="s">
        <v>28</v>
      </c>
      <c r="E4590">
        <v>176.23</v>
      </c>
    </row>
    <row r="4591" spans="1:5" x14ac:dyDescent="0.25">
      <c r="A4591">
        <v>96878</v>
      </c>
      <c r="B4591" t="str">
        <f t="shared" si="71"/>
        <v>96878U</v>
      </c>
      <c r="C4591" t="s">
        <v>4298</v>
      </c>
      <c r="D4591" t="s">
        <v>28</v>
      </c>
      <c r="E4591">
        <v>178.25</v>
      </c>
    </row>
    <row r="4592" spans="1:5" x14ac:dyDescent="0.25">
      <c r="A4592">
        <v>96879</v>
      </c>
      <c r="B4592" t="str">
        <f t="shared" si="71"/>
        <v>96879U</v>
      </c>
      <c r="C4592" t="s">
        <v>4299</v>
      </c>
      <c r="D4592" t="s">
        <v>28</v>
      </c>
      <c r="E4592">
        <v>179.48</v>
      </c>
    </row>
    <row r="4593" spans="1:5" x14ac:dyDescent="0.25">
      <c r="A4593">
        <v>96880</v>
      </c>
      <c r="B4593" t="str">
        <f t="shared" si="71"/>
        <v>96880U</v>
      </c>
      <c r="C4593" t="s">
        <v>4300</v>
      </c>
      <c r="D4593" t="s">
        <v>28</v>
      </c>
      <c r="E4593">
        <v>203.66</v>
      </c>
    </row>
    <row r="4594" spans="1:5" x14ac:dyDescent="0.25">
      <c r="A4594">
        <v>96881</v>
      </c>
      <c r="B4594" t="str">
        <f t="shared" si="71"/>
        <v>96881U</v>
      </c>
      <c r="C4594" t="s">
        <v>4301</v>
      </c>
      <c r="D4594" t="s">
        <v>28</v>
      </c>
      <c r="E4594">
        <v>214.61</v>
      </c>
    </row>
    <row r="4595" spans="1:5" x14ac:dyDescent="0.25">
      <c r="A4595">
        <v>97425</v>
      </c>
      <c r="B4595" t="str">
        <f t="shared" si="71"/>
        <v>97425U</v>
      </c>
      <c r="C4595" t="s">
        <v>4302</v>
      </c>
      <c r="D4595" t="s">
        <v>28</v>
      </c>
      <c r="E4595">
        <v>29.9</v>
      </c>
    </row>
    <row r="4596" spans="1:5" x14ac:dyDescent="0.25">
      <c r="A4596">
        <v>97426</v>
      </c>
      <c r="B4596" t="str">
        <f t="shared" si="71"/>
        <v>97426U</v>
      </c>
      <c r="C4596" t="s">
        <v>4303</v>
      </c>
      <c r="D4596" t="s">
        <v>28</v>
      </c>
      <c r="E4596">
        <v>36.950000000000003</v>
      </c>
    </row>
    <row r="4597" spans="1:5" x14ac:dyDescent="0.25">
      <c r="A4597">
        <v>97427</v>
      </c>
      <c r="B4597" t="str">
        <f t="shared" si="71"/>
        <v>97427U</v>
      </c>
      <c r="C4597" t="s">
        <v>4304</v>
      </c>
      <c r="D4597" t="s">
        <v>28</v>
      </c>
      <c r="E4597">
        <v>42.29</v>
      </c>
    </row>
    <row r="4598" spans="1:5" x14ac:dyDescent="0.25">
      <c r="A4598">
        <v>97428</v>
      </c>
      <c r="B4598" t="str">
        <f t="shared" si="71"/>
        <v>97428U</v>
      </c>
      <c r="C4598" t="s">
        <v>4305</v>
      </c>
      <c r="D4598" t="s">
        <v>28</v>
      </c>
      <c r="E4598">
        <v>54.66</v>
      </c>
    </row>
    <row r="4599" spans="1:5" x14ac:dyDescent="0.25">
      <c r="A4599">
        <v>97429</v>
      </c>
      <c r="B4599" t="str">
        <f t="shared" si="71"/>
        <v>97429U</v>
      </c>
      <c r="C4599" t="s">
        <v>4306</v>
      </c>
      <c r="D4599" t="s">
        <v>28</v>
      </c>
      <c r="E4599">
        <v>66.05</v>
      </c>
    </row>
    <row r="4600" spans="1:5" x14ac:dyDescent="0.25">
      <c r="A4600">
        <v>97430</v>
      </c>
      <c r="B4600" t="str">
        <f t="shared" si="71"/>
        <v>97430U</v>
      </c>
      <c r="C4600" t="s">
        <v>4307</v>
      </c>
      <c r="D4600" t="s">
        <v>28</v>
      </c>
      <c r="E4600">
        <v>41.2</v>
      </c>
    </row>
    <row r="4601" spans="1:5" x14ac:dyDescent="0.25">
      <c r="A4601">
        <v>97431</v>
      </c>
      <c r="B4601" t="str">
        <f t="shared" si="71"/>
        <v>97431U</v>
      </c>
      <c r="C4601" t="s">
        <v>4308</v>
      </c>
      <c r="D4601" t="s">
        <v>28</v>
      </c>
      <c r="E4601">
        <v>45.71</v>
      </c>
    </row>
    <row r="4602" spans="1:5" x14ac:dyDescent="0.25">
      <c r="A4602">
        <v>97432</v>
      </c>
      <c r="B4602" t="str">
        <f t="shared" si="71"/>
        <v>97432U</v>
      </c>
      <c r="C4602" t="s">
        <v>4309</v>
      </c>
      <c r="D4602" t="s">
        <v>28</v>
      </c>
      <c r="E4602">
        <v>51.51</v>
      </c>
    </row>
    <row r="4603" spans="1:5" x14ac:dyDescent="0.25">
      <c r="A4603">
        <v>97433</v>
      </c>
      <c r="B4603" t="str">
        <f t="shared" si="71"/>
        <v>97433U</v>
      </c>
      <c r="C4603" t="s">
        <v>4310</v>
      </c>
      <c r="D4603" t="s">
        <v>28</v>
      </c>
      <c r="E4603">
        <v>98.86</v>
      </c>
    </row>
    <row r="4604" spans="1:5" x14ac:dyDescent="0.25">
      <c r="A4604">
        <v>97434</v>
      </c>
      <c r="B4604" t="str">
        <f t="shared" si="71"/>
        <v>97434U</v>
      </c>
      <c r="C4604" t="s">
        <v>4311</v>
      </c>
      <c r="D4604" t="s">
        <v>28</v>
      </c>
      <c r="E4604">
        <v>100.89</v>
      </c>
    </row>
    <row r="4605" spans="1:5" x14ac:dyDescent="0.25">
      <c r="A4605">
        <v>97435</v>
      </c>
      <c r="B4605" t="str">
        <f t="shared" si="71"/>
        <v>97435U</v>
      </c>
      <c r="C4605" t="s">
        <v>4312</v>
      </c>
      <c r="D4605" t="s">
        <v>28</v>
      </c>
      <c r="E4605">
        <v>115.77</v>
      </c>
    </row>
    <row r="4606" spans="1:5" x14ac:dyDescent="0.25">
      <c r="A4606">
        <v>97436</v>
      </c>
      <c r="B4606" t="str">
        <f t="shared" si="71"/>
        <v>97436U</v>
      </c>
      <c r="C4606" t="s">
        <v>4313</v>
      </c>
      <c r="D4606" t="s">
        <v>28</v>
      </c>
      <c r="E4606">
        <v>119.67</v>
      </c>
    </row>
    <row r="4607" spans="1:5" x14ac:dyDescent="0.25">
      <c r="A4607">
        <v>97437</v>
      </c>
      <c r="B4607" t="str">
        <f t="shared" si="71"/>
        <v>97437U</v>
      </c>
      <c r="C4607" t="s">
        <v>4314</v>
      </c>
      <c r="D4607" t="s">
        <v>28</v>
      </c>
      <c r="E4607">
        <v>132.58000000000001</v>
      </c>
    </row>
    <row r="4608" spans="1:5" x14ac:dyDescent="0.25">
      <c r="A4608">
        <v>97438</v>
      </c>
      <c r="B4608" t="str">
        <f t="shared" si="71"/>
        <v>97438U</v>
      </c>
      <c r="C4608" t="s">
        <v>4315</v>
      </c>
      <c r="D4608" t="s">
        <v>28</v>
      </c>
      <c r="E4608">
        <v>136.76</v>
      </c>
    </row>
    <row r="4609" spans="1:5" x14ac:dyDescent="0.25">
      <c r="A4609">
        <v>97439</v>
      </c>
      <c r="B4609" t="str">
        <f t="shared" si="71"/>
        <v>97439U</v>
      </c>
      <c r="C4609" t="s">
        <v>4316</v>
      </c>
      <c r="D4609" t="s">
        <v>28</v>
      </c>
      <c r="E4609">
        <v>151.28</v>
      </c>
    </row>
    <row r="4610" spans="1:5" x14ac:dyDescent="0.25">
      <c r="A4610">
        <v>97440</v>
      </c>
      <c r="B4610" t="str">
        <f t="shared" si="71"/>
        <v>97440U</v>
      </c>
      <c r="C4610" t="s">
        <v>4317</v>
      </c>
      <c r="D4610" t="s">
        <v>28</v>
      </c>
      <c r="E4610">
        <v>181.88</v>
      </c>
    </row>
    <row r="4611" spans="1:5" x14ac:dyDescent="0.25">
      <c r="A4611">
        <v>97442</v>
      </c>
      <c r="B4611" t="str">
        <f t="shared" si="71"/>
        <v>97442U</v>
      </c>
      <c r="C4611" t="s">
        <v>4318</v>
      </c>
      <c r="D4611" t="s">
        <v>28</v>
      </c>
      <c r="E4611">
        <v>200.65</v>
      </c>
    </row>
    <row r="4612" spans="1:5" x14ac:dyDescent="0.25">
      <c r="A4612">
        <v>97443</v>
      </c>
      <c r="B4612" t="str">
        <f t="shared" si="71"/>
        <v>97443U</v>
      </c>
      <c r="C4612" t="s">
        <v>4319</v>
      </c>
      <c r="D4612" t="s">
        <v>28</v>
      </c>
      <c r="E4612">
        <v>111.74</v>
      </c>
    </row>
    <row r="4613" spans="1:5" x14ac:dyDescent="0.25">
      <c r="A4613">
        <v>97444</v>
      </c>
      <c r="B4613" t="str">
        <f t="shared" si="71"/>
        <v>97444U</v>
      </c>
      <c r="C4613" t="s">
        <v>4320</v>
      </c>
      <c r="D4613" t="s">
        <v>28</v>
      </c>
      <c r="E4613">
        <v>133.82</v>
      </c>
    </row>
    <row r="4614" spans="1:5" x14ac:dyDescent="0.25">
      <c r="A4614">
        <v>97446</v>
      </c>
      <c r="B4614" t="str">
        <f t="shared" si="71"/>
        <v>97446U</v>
      </c>
      <c r="C4614" t="s">
        <v>4321</v>
      </c>
      <c r="D4614" t="s">
        <v>28</v>
      </c>
      <c r="E4614">
        <v>239.37</v>
      </c>
    </row>
    <row r="4615" spans="1:5" x14ac:dyDescent="0.25">
      <c r="A4615">
        <v>97447</v>
      </c>
      <c r="B4615" t="str">
        <f t="shared" si="71"/>
        <v>97447U</v>
      </c>
      <c r="C4615" t="s">
        <v>4322</v>
      </c>
      <c r="D4615" t="s">
        <v>28</v>
      </c>
      <c r="E4615">
        <v>239.37</v>
      </c>
    </row>
    <row r="4616" spans="1:5" x14ac:dyDescent="0.25">
      <c r="A4616">
        <v>97449</v>
      </c>
      <c r="B4616" t="str">
        <f t="shared" ref="B4616:B4679" si="72">A4616&amp;"U"</f>
        <v>97449U</v>
      </c>
      <c r="C4616" t="s">
        <v>4323</v>
      </c>
      <c r="D4616" t="s">
        <v>28</v>
      </c>
      <c r="E4616">
        <v>254.3</v>
      </c>
    </row>
    <row r="4617" spans="1:5" x14ac:dyDescent="0.25">
      <c r="A4617">
        <v>97450</v>
      </c>
      <c r="B4617" t="str">
        <f t="shared" si="72"/>
        <v>97450U</v>
      </c>
      <c r="C4617" t="s">
        <v>4324</v>
      </c>
      <c r="D4617" t="s">
        <v>28</v>
      </c>
      <c r="E4617">
        <v>314.45</v>
      </c>
    </row>
    <row r="4618" spans="1:5" x14ac:dyDescent="0.25">
      <c r="A4618">
        <v>97452</v>
      </c>
      <c r="B4618" t="str">
        <f t="shared" si="72"/>
        <v>97452U</v>
      </c>
      <c r="C4618" t="s">
        <v>4325</v>
      </c>
      <c r="D4618" t="s">
        <v>28</v>
      </c>
      <c r="E4618">
        <v>185.92</v>
      </c>
    </row>
    <row r="4619" spans="1:5" x14ac:dyDescent="0.25">
      <c r="A4619">
        <v>97453</v>
      </c>
      <c r="B4619" t="str">
        <f t="shared" si="72"/>
        <v>97453U</v>
      </c>
      <c r="C4619" t="s">
        <v>4326</v>
      </c>
      <c r="D4619" t="s">
        <v>28</v>
      </c>
      <c r="E4619">
        <v>198.53</v>
      </c>
    </row>
    <row r="4620" spans="1:5" x14ac:dyDescent="0.25">
      <c r="A4620">
        <v>97454</v>
      </c>
      <c r="B4620" t="str">
        <f t="shared" si="72"/>
        <v>97454U</v>
      </c>
      <c r="C4620" t="s">
        <v>4327</v>
      </c>
      <c r="D4620" t="s">
        <v>28</v>
      </c>
      <c r="E4620">
        <v>327.55</v>
      </c>
    </row>
    <row r="4621" spans="1:5" x14ac:dyDescent="0.25">
      <c r="A4621">
        <v>97455</v>
      </c>
      <c r="B4621" t="str">
        <f t="shared" si="72"/>
        <v>97455U</v>
      </c>
      <c r="C4621" t="s">
        <v>4328</v>
      </c>
      <c r="D4621" t="s">
        <v>28</v>
      </c>
      <c r="E4621">
        <v>347.72</v>
      </c>
    </row>
    <row r="4622" spans="1:5" x14ac:dyDescent="0.25">
      <c r="A4622">
        <v>97456</v>
      </c>
      <c r="B4622" t="str">
        <f t="shared" si="72"/>
        <v>97456U</v>
      </c>
      <c r="C4622" t="s">
        <v>4329</v>
      </c>
      <c r="D4622" t="s">
        <v>28</v>
      </c>
      <c r="E4622">
        <v>766.75</v>
      </c>
    </row>
    <row r="4623" spans="1:5" x14ac:dyDescent="0.25">
      <c r="A4623">
        <v>97457</v>
      </c>
      <c r="B4623" t="str">
        <f t="shared" si="72"/>
        <v>97457U</v>
      </c>
      <c r="C4623" t="s">
        <v>4330</v>
      </c>
      <c r="D4623" t="s">
        <v>28</v>
      </c>
      <c r="E4623">
        <v>676.29</v>
      </c>
    </row>
    <row r="4624" spans="1:5" x14ac:dyDescent="0.25">
      <c r="A4624">
        <v>97458</v>
      </c>
      <c r="B4624" t="str">
        <f t="shared" si="72"/>
        <v>97458U</v>
      </c>
      <c r="C4624" t="s">
        <v>4331</v>
      </c>
      <c r="D4624" t="s">
        <v>28</v>
      </c>
      <c r="E4624">
        <v>298.45</v>
      </c>
    </row>
    <row r="4625" spans="1:5" x14ac:dyDescent="0.25">
      <c r="A4625">
        <v>97459</v>
      </c>
      <c r="B4625" t="str">
        <f t="shared" si="72"/>
        <v>97459U</v>
      </c>
      <c r="C4625" t="s">
        <v>4332</v>
      </c>
      <c r="D4625" t="s">
        <v>28</v>
      </c>
      <c r="E4625">
        <v>527.16999999999996</v>
      </c>
    </row>
    <row r="4626" spans="1:5" x14ac:dyDescent="0.25">
      <c r="A4626">
        <v>97460</v>
      </c>
      <c r="B4626" t="str">
        <f t="shared" si="72"/>
        <v>97460U</v>
      </c>
      <c r="C4626" t="s">
        <v>4333</v>
      </c>
      <c r="D4626" t="s">
        <v>28</v>
      </c>
      <c r="E4626">
        <v>822.63</v>
      </c>
    </row>
    <row r="4627" spans="1:5" x14ac:dyDescent="0.25">
      <c r="A4627">
        <v>97461</v>
      </c>
      <c r="B4627" t="str">
        <f t="shared" si="72"/>
        <v>97461U</v>
      </c>
      <c r="C4627" t="s">
        <v>4334</v>
      </c>
      <c r="D4627" t="s">
        <v>28</v>
      </c>
      <c r="E4627">
        <v>35.450000000000003</v>
      </c>
    </row>
    <row r="4628" spans="1:5" x14ac:dyDescent="0.25">
      <c r="A4628">
        <v>97462</v>
      </c>
      <c r="B4628" t="str">
        <f t="shared" si="72"/>
        <v>97462U</v>
      </c>
      <c r="C4628" t="s">
        <v>4335</v>
      </c>
      <c r="D4628" t="s">
        <v>28</v>
      </c>
      <c r="E4628">
        <v>28.98</v>
      </c>
    </row>
    <row r="4629" spans="1:5" x14ac:dyDescent="0.25">
      <c r="A4629">
        <v>97464</v>
      </c>
      <c r="B4629" t="str">
        <f t="shared" si="72"/>
        <v>97464U</v>
      </c>
      <c r="C4629" t="s">
        <v>4336</v>
      </c>
      <c r="D4629" t="s">
        <v>28</v>
      </c>
      <c r="E4629">
        <v>51.63</v>
      </c>
    </row>
    <row r="4630" spans="1:5" x14ac:dyDescent="0.25">
      <c r="A4630">
        <v>97465</v>
      </c>
      <c r="B4630" t="str">
        <f t="shared" si="72"/>
        <v>97465U</v>
      </c>
      <c r="C4630" t="s">
        <v>4337</v>
      </c>
      <c r="D4630" t="s">
        <v>28</v>
      </c>
      <c r="E4630">
        <v>62.54</v>
      </c>
    </row>
    <row r="4631" spans="1:5" x14ac:dyDescent="0.25">
      <c r="A4631">
        <v>97467</v>
      </c>
      <c r="B4631" t="str">
        <f t="shared" si="72"/>
        <v>97467U</v>
      </c>
      <c r="C4631" t="s">
        <v>4338</v>
      </c>
      <c r="D4631" t="s">
        <v>28</v>
      </c>
      <c r="E4631">
        <v>65.62</v>
      </c>
    </row>
    <row r="4632" spans="1:5" x14ac:dyDescent="0.25">
      <c r="A4632">
        <v>97468</v>
      </c>
      <c r="B4632" t="str">
        <f t="shared" si="72"/>
        <v>97468U</v>
      </c>
      <c r="C4632" t="s">
        <v>4339</v>
      </c>
      <c r="D4632" t="s">
        <v>28</v>
      </c>
      <c r="E4632">
        <v>79.59</v>
      </c>
    </row>
    <row r="4633" spans="1:5" x14ac:dyDescent="0.25">
      <c r="A4633">
        <v>97470</v>
      </c>
      <c r="B4633" t="str">
        <f t="shared" si="72"/>
        <v>97470U</v>
      </c>
      <c r="C4633" t="s">
        <v>4340</v>
      </c>
      <c r="D4633" t="s">
        <v>28</v>
      </c>
      <c r="E4633">
        <v>98.27</v>
      </c>
    </row>
    <row r="4634" spans="1:5" x14ac:dyDescent="0.25">
      <c r="A4634">
        <v>97471</v>
      </c>
      <c r="B4634" t="str">
        <f t="shared" si="72"/>
        <v>97471U</v>
      </c>
      <c r="C4634" t="s">
        <v>4341</v>
      </c>
      <c r="D4634" t="s">
        <v>28</v>
      </c>
      <c r="E4634">
        <v>120.35</v>
      </c>
    </row>
    <row r="4635" spans="1:5" x14ac:dyDescent="0.25">
      <c r="A4635">
        <v>97474</v>
      </c>
      <c r="B4635" t="str">
        <f t="shared" si="72"/>
        <v>97474U</v>
      </c>
      <c r="C4635" t="s">
        <v>4342</v>
      </c>
      <c r="D4635" t="s">
        <v>28</v>
      </c>
      <c r="E4635">
        <v>183.54</v>
      </c>
    </row>
    <row r="4636" spans="1:5" x14ac:dyDescent="0.25">
      <c r="A4636">
        <v>97475</v>
      </c>
      <c r="B4636" t="str">
        <f t="shared" si="72"/>
        <v>97475U</v>
      </c>
      <c r="C4636" t="s">
        <v>4343</v>
      </c>
      <c r="D4636" t="s">
        <v>28</v>
      </c>
      <c r="E4636">
        <v>228.19</v>
      </c>
    </row>
    <row r="4637" spans="1:5" x14ac:dyDescent="0.25">
      <c r="A4637">
        <v>97477</v>
      </c>
      <c r="B4637" t="str">
        <f t="shared" si="72"/>
        <v>97477U</v>
      </c>
      <c r="C4637" t="s">
        <v>4344</v>
      </c>
      <c r="D4637" t="s">
        <v>28</v>
      </c>
      <c r="E4637">
        <v>245.41</v>
      </c>
    </row>
    <row r="4638" spans="1:5" x14ac:dyDescent="0.25">
      <c r="A4638">
        <v>97478</v>
      </c>
      <c r="B4638" t="str">
        <f t="shared" si="72"/>
        <v>97478U</v>
      </c>
      <c r="C4638" t="s">
        <v>4345</v>
      </c>
      <c r="D4638" t="s">
        <v>28</v>
      </c>
      <c r="E4638">
        <v>305.56</v>
      </c>
    </row>
    <row r="4639" spans="1:5" x14ac:dyDescent="0.25">
      <c r="A4639">
        <v>97479</v>
      </c>
      <c r="B4639" t="str">
        <f t="shared" si="72"/>
        <v>97479U</v>
      </c>
      <c r="C4639" t="s">
        <v>4346</v>
      </c>
      <c r="D4639" t="s">
        <v>28</v>
      </c>
      <c r="E4639">
        <v>57.67</v>
      </c>
    </row>
    <row r="4640" spans="1:5" x14ac:dyDescent="0.25">
      <c r="A4640">
        <v>97480</v>
      </c>
      <c r="B4640" t="str">
        <f t="shared" si="72"/>
        <v>97480U</v>
      </c>
      <c r="C4640" t="s">
        <v>4347</v>
      </c>
      <c r="D4640" t="s">
        <v>28</v>
      </c>
      <c r="E4640">
        <v>57.67</v>
      </c>
    </row>
    <row r="4641" spans="1:5" x14ac:dyDescent="0.25">
      <c r="A4641">
        <v>97481</v>
      </c>
      <c r="B4641" t="str">
        <f t="shared" si="72"/>
        <v>97481U</v>
      </c>
      <c r="C4641" t="s">
        <v>4348</v>
      </c>
      <c r="D4641" t="s">
        <v>28</v>
      </c>
      <c r="E4641">
        <v>84.48</v>
      </c>
    </row>
    <row r="4642" spans="1:5" x14ac:dyDescent="0.25">
      <c r="A4642">
        <v>97482</v>
      </c>
      <c r="B4642" t="str">
        <f t="shared" si="72"/>
        <v>97482U</v>
      </c>
      <c r="C4642" t="s">
        <v>4349</v>
      </c>
      <c r="D4642" t="s">
        <v>28</v>
      </c>
      <c r="E4642">
        <v>84.48</v>
      </c>
    </row>
    <row r="4643" spans="1:5" x14ac:dyDescent="0.25">
      <c r="A4643">
        <v>97483</v>
      </c>
      <c r="B4643" t="str">
        <f t="shared" si="72"/>
        <v>97483U</v>
      </c>
      <c r="C4643" t="s">
        <v>4350</v>
      </c>
      <c r="D4643" t="s">
        <v>28</v>
      </c>
      <c r="E4643">
        <v>119.37</v>
      </c>
    </row>
    <row r="4644" spans="1:5" x14ac:dyDescent="0.25">
      <c r="A4644">
        <v>97484</v>
      </c>
      <c r="B4644" t="str">
        <f t="shared" si="72"/>
        <v>97484U</v>
      </c>
      <c r="C4644" t="s">
        <v>4351</v>
      </c>
      <c r="D4644" t="s">
        <v>28</v>
      </c>
      <c r="E4644">
        <v>119.37</v>
      </c>
    </row>
    <row r="4645" spans="1:5" x14ac:dyDescent="0.25">
      <c r="A4645">
        <v>97485</v>
      </c>
      <c r="B4645" t="str">
        <f t="shared" si="72"/>
        <v>97485U</v>
      </c>
      <c r="C4645" t="s">
        <v>4352</v>
      </c>
      <c r="D4645" t="s">
        <v>28</v>
      </c>
      <c r="E4645">
        <v>165.73</v>
      </c>
    </row>
    <row r="4646" spans="1:5" x14ac:dyDescent="0.25">
      <c r="A4646">
        <v>97486</v>
      </c>
      <c r="B4646" t="str">
        <f t="shared" si="72"/>
        <v>97486U</v>
      </c>
      <c r="C4646" t="s">
        <v>4353</v>
      </c>
      <c r="D4646" t="s">
        <v>28</v>
      </c>
      <c r="E4646">
        <v>178.34</v>
      </c>
    </row>
    <row r="4647" spans="1:5" x14ac:dyDescent="0.25">
      <c r="A4647">
        <v>97487</v>
      </c>
      <c r="B4647" t="str">
        <f t="shared" si="72"/>
        <v>97487U</v>
      </c>
      <c r="C4647" t="s">
        <v>4354</v>
      </c>
      <c r="D4647" t="s">
        <v>28</v>
      </c>
      <c r="E4647">
        <v>310.81</v>
      </c>
    </row>
    <row r="4648" spans="1:5" x14ac:dyDescent="0.25">
      <c r="A4648">
        <v>97488</v>
      </c>
      <c r="B4648" t="str">
        <f t="shared" si="72"/>
        <v>97488U</v>
      </c>
      <c r="C4648" t="s">
        <v>4355</v>
      </c>
      <c r="D4648" t="s">
        <v>28</v>
      </c>
      <c r="E4648">
        <v>330.98</v>
      </c>
    </row>
    <row r="4649" spans="1:5" x14ac:dyDescent="0.25">
      <c r="A4649">
        <v>97489</v>
      </c>
      <c r="B4649" t="str">
        <f t="shared" si="72"/>
        <v>97489U</v>
      </c>
      <c r="C4649" t="s">
        <v>4356</v>
      </c>
      <c r="D4649" t="s">
        <v>28</v>
      </c>
      <c r="E4649">
        <v>753.38</v>
      </c>
    </row>
    <row r="4650" spans="1:5" x14ac:dyDescent="0.25">
      <c r="A4650">
        <v>97490</v>
      </c>
      <c r="B4650" t="str">
        <f t="shared" si="72"/>
        <v>97490U</v>
      </c>
      <c r="C4650" t="s">
        <v>4357</v>
      </c>
      <c r="D4650" t="s">
        <v>28</v>
      </c>
      <c r="E4650">
        <v>662.92</v>
      </c>
    </row>
    <row r="4651" spans="1:5" x14ac:dyDescent="0.25">
      <c r="A4651">
        <v>97491</v>
      </c>
      <c r="B4651" t="str">
        <f t="shared" si="72"/>
        <v>97491U</v>
      </c>
      <c r="C4651" t="s">
        <v>4358</v>
      </c>
      <c r="D4651" t="s">
        <v>28</v>
      </c>
      <c r="E4651">
        <v>90.23</v>
      </c>
    </row>
    <row r="4652" spans="1:5" x14ac:dyDescent="0.25">
      <c r="A4652">
        <v>97492</v>
      </c>
      <c r="B4652" t="str">
        <f t="shared" si="72"/>
        <v>97492U</v>
      </c>
      <c r="C4652" t="s">
        <v>4359</v>
      </c>
      <c r="D4652" t="s">
        <v>28</v>
      </c>
      <c r="E4652">
        <v>133.68</v>
      </c>
    </row>
    <row r="4653" spans="1:5" x14ac:dyDescent="0.25">
      <c r="A4653">
        <v>97493</v>
      </c>
      <c r="B4653" t="str">
        <f t="shared" si="72"/>
        <v>97493U</v>
      </c>
      <c r="C4653" t="s">
        <v>4360</v>
      </c>
      <c r="D4653" t="s">
        <v>28</v>
      </c>
      <c r="E4653">
        <v>172.78</v>
      </c>
    </row>
    <row r="4654" spans="1:5" x14ac:dyDescent="0.25">
      <c r="A4654">
        <v>97494</v>
      </c>
      <c r="B4654" t="str">
        <f t="shared" si="72"/>
        <v>97494U</v>
      </c>
      <c r="C4654" t="s">
        <v>4361</v>
      </c>
      <c r="D4654" t="s">
        <v>28</v>
      </c>
      <c r="E4654">
        <v>271.49</v>
      </c>
    </row>
    <row r="4655" spans="1:5" x14ac:dyDescent="0.25">
      <c r="A4655">
        <v>97495</v>
      </c>
      <c r="B4655" t="str">
        <f t="shared" si="72"/>
        <v>97495U</v>
      </c>
      <c r="C4655" t="s">
        <v>4362</v>
      </c>
      <c r="D4655" t="s">
        <v>28</v>
      </c>
      <c r="E4655">
        <v>504.8</v>
      </c>
    </row>
    <row r="4656" spans="1:5" x14ac:dyDescent="0.25">
      <c r="A4656">
        <v>97496</v>
      </c>
      <c r="B4656" t="str">
        <f t="shared" si="72"/>
        <v>97496U</v>
      </c>
      <c r="C4656" t="s">
        <v>4363</v>
      </c>
      <c r="D4656" t="s">
        <v>28</v>
      </c>
      <c r="E4656">
        <v>804.85</v>
      </c>
    </row>
    <row r="4657" spans="1:5" x14ac:dyDescent="0.25">
      <c r="A4657">
        <v>97499</v>
      </c>
      <c r="B4657" t="str">
        <f t="shared" si="72"/>
        <v>97499U</v>
      </c>
      <c r="C4657" t="s">
        <v>4364</v>
      </c>
      <c r="D4657" t="s">
        <v>28</v>
      </c>
      <c r="E4657">
        <v>33.270000000000003</v>
      </c>
    </row>
    <row r="4658" spans="1:5" x14ac:dyDescent="0.25">
      <c r="A4658">
        <v>97500</v>
      </c>
      <c r="B4658" t="str">
        <f t="shared" si="72"/>
        <v>97500U</v>
      </c>
      <c r="C4658" t="s">
        <v>4365</v>
      </c>
      <c r="D4658" t="s">
        <v>28</v>
      </c>
      <c r="E4658">
        <v>26.8</v>
      </c>
    </row>
    <row r="4659" spans="1:5" x14ac:dyDescent="0.25">
      <c r="A4659">
        <v>97502</v>
      </c>
      <c r="B4659" t="str">
        <f t="shared" si="72"/>
        <v>97502U</v>
      </c>
      <c r="C4659" t="s">
        <v>4366</v>
      </c>
      <c r="D4659" t="s">
        <v>28</v>
      </c>
      <c r="E4659">
        <v>47.59</v>
      </c>
    </row>
    <row r="4660" spans="1:5" x14ac:dyDescent="0.25">
      <c r="A4660">
        <v>97503</v>
      </c>
      <c r="B4660" t="str">
        <f t="shared" si="72"/>
        <v>97503U</v>
      </c>
      <c r="C4660" t="s">
        <v>4367</v>
      </c>
      <c r="D4660" t="s">
        <v>28</v>
      </c>
      <c r="E4660">
        <v>58.71</v>
      </c>
    </row>
    <row r="4661" spans="1:5" x14ac:dyDescent="0.25">
      <c r="A4661">
        <v>97505</v>
      </c>
      <c r="B4661" t="str">
        <f t="shared" si="72"/>
        <v>97505U</v>
      </c>
      <c r="C4661" t="s">
        <v>4368</v>
      </c>
      <c r="D4661" t="s">
        <v>28</v>
      </c>
      <c r="E4661">
        <v>59.92</v>
      </c>
    </row>
    <row r="4662" spans="1:5" x14ac:dyDescent="0.25">
      <c r="A4662">
        <v>97506</v>
      </c>
      <c r="B4662" t="str">
        <f t="shared" si="72"/>
        <v>97506U</v>
      </c>
      <c r="C4662" t="s">
        <v>4369</v>
      </c>
      <c r="D4662" t="s">
        <v>28</v>
      </c>
      <c r="E4662">
        <v>73.89</v>
      </c>
    </row>
    <row r="4663" spans="1:5" x14ac:dyDescent="0.25">
      <c r="A4663">
        <v>97508</v>
      </c>
      <c r="B4663" t="str">
        <f t="shared" si="72"/>
        <v>97508U</v>
      </c>
      <c r="C4663" t="s">
        <v>4370</v>
      </c>
      <c r="D4663" t="s">
        <v>28</v>
      </c>
      <c r="E4663">
        <v>90.21</v>
      </c>
    </row>
    <row r="4664" spans="1:5" x14ac:dyDescent="0.25">
      <c r="A4664">
        <v>97509</v>
      </c>
      <c r="B4664" t="str">
        <f t="shared" si="72"/>
        <v>97509U</v>
      </c>
      <c r="C4664" t="s">
        <v>4371</v>
      </c>
      <c r="D4664" t="s">
        <v>28</v>
      </c>
      <c r="E4664">
        <v>112.29</v>
      </c>
    </row>
    <row r="4665" spans="1:5" x14ac:dyDescent="0.25">
      <c r="A4665">
        <v>97511</v>
      </c>
      <c r="B4665" t="str">
        <f t="shared" si="72"/>
        <v>97511U</v>
      </c>
      <c r="C4665" t="s">
        <v>4372</v>
      </c>
      <c r="D4665" t="s">
        <v>28</v>
      </c>
      <c r="E4665">
        <v>171.98</v>
      </c>
    </row>
    <row r="4666" spans="1:5" x14ac:dyDescent="0.25">
      <c r="A4666">
        <v>97512</v>
      </c>
      <c r="B4666" t="str">
        <f t="shared" si="72"/>
        <v>97512U</v>
      </c>
      <c r="C4666" t="s">
        <v>4373</v>
      </c>
      <c r="D4666" t="s">
        <v>28</v>
      </c>
      <c r="E4666">
        <v>216.63</v>
      </c>
    </row>
    <row r="4667" spans="1:5" x14ac:dyDescent="0.25">
      <c r="A4667">
        <v>97514</v>
      </c>
      <c r="B4667" t="str">
        <f t="shared" si="72"/>
        <v>97514U</v>
      </c>
      <c r="C4667" t="s">
        <v>4374</v>
      </c>
      <c r="D4667" t="s">
        <v>28</v>
      </c>
      <c r="E4667">
        <v>230.21</v>
      </c>
    </row>
    <row r="4668" spans="1:5" x14ac:dyDescent="0.25">
      <c r="A4668">
        <v>97515</v>
      </c>
      <c r="B4668" t="str">
        <f t="shared" si="72"/>
        <v>97515U</v>
      </c>
      <c r="C4668" t="s">
        <v>4375</v>
      </c>
      <c r="D4668" t="s">
        <v>28</v>
      </c>
      <c r="E4668">
        <v>290.36</v>
      </c>
    </row>
    <row r="4669" spans="1:5" x14ac:dyDescent="0.25">
      <c r="A4669">
        <v>97517</v>
      </c>
      <c r="B4669" t="str">
        <f t="shared" si="72"/>
        <v>97517U</v>
      </c>
      <c r="C4669" t="s">
        <v>4376</v>
      </c>
      <c r="D4669" t="s">
        <v>28</v>
      </c>
      <c r="E4669">
        <v>54.41</v>
      </c>
    </row>
    <row r="4670" spans="1:5" x14ac:dyDescent="0.25">
      <c r="A4670">
        <v>97518</v>
      </c>
      <c r="B4670" t="str">
        <f t="shared" si="72"/>
        <v>97518U</v>
      </c>
      <c r="C4670" t="s">
        <v>4377</v>
      </c>
      <c r="D4670" t="s">
        <v>28</v>
      </c>
      <c r="E4670">
        <v>54.41</v>
      </c>
    </row>
    <row r="4671" spans="1:5" x14ac:dyDescent="0.25">
      <c r="A4671">
        <v>97519</v>
      </c>
      <c r="B4671" t="str">
        <f t="shared" si="72"/>
        <v>97519U</v>
      </c>
      <c r="C4671" t="s">
        <v>4378</v>
      </c>
      <c r="D4671" t="s">
        <v>28</v>
      </c>
      <c r="E4671">
        <v>78.73</v>
      </c>
    </row>
    <row r="4672" spans="1:5" x14ac:dyDescent="0.25">
      <c r="A4672">
        <v>97520</v>
      </c>
      <c r="B4672" t="str">
        <f t="shared" si="72"/>
        <v>97520U</v>
      </c>
      <c r="C4672" t="s">
        <v>4379</v>
      </c>
      <c r="D4672" t="s">
        <v>28</v>
      </c>
      <c r="E4672">
        <v>78.73</v>
      </c>
    </row>
    <row r="4673" spans="1:5" x14ac:dyDescent="0.25">
      <c r="A4673">
        <v>97521</v>
      </c>
      <c r="B4673" t="str">
        <f t="shared" si="72"/>
        <v>97521U</v>
      </c>
      <c r="C4673" t="s">
        <v>4380</v>
      </c>
      <c r="D4673" t="s">
        <v>28</v>
      </c>
      <c r="E4673">
        <v>110.81</v>
      </c>
    </row>
    <row r="4674" spans="1:5" x14ac:dyDescent="0.25">
      <c r="A4674">
        <v>97522</v>
      </c>
      <c r="B4674" t="str">
        <f t="shared" si="72"/>
        <v>97522U</v>
      </c>
      <c r="C4674" t="s">
        <v>4381</v>
      </c>
      <c r="D4674" t="s">
        <v>28</v>
      </c>
      <c r="E4674">
        <v>110.81</v>
      </c>
    </row>
    <row r="4675" spans="1:5" x14ac:dyDescent="0.25">
      <c r="A4675">
        <v>97523</v>
      </c>
      <c r="B4675" t="str">
        <f t="shared" si="72"/>
        <v>97523U</v>
      </c>
      <c r="C4675" t="s">
        <v>4382</v>
      </c>
      <c r="D4675" t="s">
        <v>28</v>
      </c>
      <c r="E4675">
        <v>153.65</v>
      </c>
    </row>
    <row r="4676" spans="1:5" x14ac:dyDescent="0.25">
      <c r="A4676">
        <v>97524</v>
      </c>
      <c r="B4676" t="str">
        <f t="shared" si="72"/>
        <v>97524U</v>
      </c>
      <c r="C4676" t="s">
        <v>4383</v>
      </c>
      <c r="D4676" t="s">
        <v>28</v>
      </c>
      <c r="E4676">
        <v>166.26</v>
      </c>
    </row>
    <row r="4677" spans="1:5" x14ac:dyDescent="0.25">
      <c r="A4677">
        <v>97525</v>
      </c>
      <c r="B4677" t="str">
        <f t="shared" si="72"/>
        <v>97525U</v>
      </c>
      <c r="C4677" t="s">
        <v>4384</v>
      </c>
      <c r="D4677" t="s">
        <v>28</v>
      </c>
      <c r="E4677">
        <v>293.35000000000002</v>
      </c>
    </row>
    <row r="4678" spans="1:5" x14ac:dyDescent="0.25">
      <c r="A4678">
        <v>97526</v>
      </c>
      <c r="B4678" t="str">
        <f t="shared" si="72"/>
        <v>97526U</v>
      </c>
      <c r="C4678" t="s">
        <v>4385</v>
      </c>
      <c r="D4678" t="s">
        <v>28</v>
      </c>
      <c r="E4678">
        <v>313.52</v>
      </c>
    </row>
    <row r="4679" spans="1:5" x14ac:dyDescent="0.25">
      <c r="A4679">
        <v>97527</v>
      </c>
      <c r="B4679" t="str">
        <f t="shared" si="72"/>
        <v>97527U</v>
      </c>
      <c r="C4679" t="s">
        <v>4386</v>
      </c>
      <c r="D4679" t="s">
        <v>28</v>
      </c>
      <c r="E4679">
        <v>730.63</v>
      </c>
    </row>
    <row r="4680" spans="1:5" x14ac:dyDescent="0.25">
      <c r="A4680">
        <v>97528</v>
      </c>
      <c r="B4680" t="str">
        <f t="shared" ref="B4680:B4743" si="73">A4680&amp;"U"</f>
        <v>97528U</v>
      </c>
      <c r="C4680" t="s">
        <v>4387</v>
      </c>
      <c r="D4680" t="s">
        <v>28</v>
      </c>
      <c r="E4680">
        <v>640.16999999999996</v>
      </c>
    </row>
    <row r="4681" spans="1:5" x14ac:dyDescent="0.25">
      <c r="A4681">
        <v>97529</v>
      </c>
      <c r="B4681" t="str">
        <f t="shared" si="73"/>
        <v>97529U</v>
      </c>
      <c r="C4681" t="s">
        <v>4388</v>
      </c>
      <c r="D4681" t="s">
        <v>28</v>
      </c>
      <c r="E4681">
        <v>85.95</v>
      </c>
    </row>
    <row r="4682" spans="1:5" x14ac:dyDescent="0.25">
      <c r="A4682">
        <v>97530</v>
      </c>
      <c r="B4682" t="str">
        <f t="shared" si="73"/>
        <v>97530U</v>
      </c>
      <c r="C4682" t="s">
        <v>4389</v>
      </c>
      <c r="D4682" t="s">
        <v>28</v>
      </c>
      <c r="E4682">
        <v>126.01</v>
      </c>
    </row>
    <row r="4683" spans="1:5" x14ac:dyDescent="0.25">
      <c r="A4683">
        <v>97531</v>
      </c>
      <c r="B4683" t="str">
        <f t="shared" si="73"/>
        <v>97531U</v>
      </c>
      <c r="C4683" t="s">
        <v>4390</v>
      </c>
      <c r="D4683" t="s">
        <v>28</v>
      </c>
      <c r="E4683">
        <v>161.34</v>
      </c>
    </row>
    <row r="4684" spans="1:5" x14ac:dyDescent="0.25">
      <c r="A4684">
        <v>97532</v>
      </c>
      <c r="B4684" t="str">
        <f t="shared" si="73"/>
        <v>97532U</v>
      </c>
      <c r="C4684" t="s">
        <v>4391</v>
      </c>
      <c r="D4684" t="s">
        <v>28</v>
      </c>
      <c r="E4684">
        <v>255.38</v>
      </c>
    </row>
    <row r="4685" spans="1:5" x14ac:dyDescent="0.25">
      <c r="A4685">
        <v>97533</v>
      </c>
      <c r="B4685" t="str">
        <f t="shared" si="73"/>
        <v>97533U</v>
      </c>
      <c r="C4685" t="s">
        <v>4392</v>
      </c>
      <c r="D4685" t="s">
        <v>28</v>
      </c>
      <c r="E4685">
        <v>485</v>
      </c>
    </row>
    <row r="4686" spans="1:5" x14ac:dyDescent="0.25">
      <c r="A4686">
        <v>97534</v>
      </c>
      <c r="B4686" t="str">
        <f t="shared" si="73"/>
        <v>97534U</v>
      </c>
      <c r="C4686" t="s">
        <v>4393</v>
      </c>
      <c r="D4686" t="s">
        <v>28</v>
      </c>
      <c r="E4686">
        <v>774.49</v>
      </c>
    </row>
    <row r="4687" spans="1:5" x14ac:dyDescent="0.25">
      <c r="A4687">
        <v>97537</v>
      </c>
      <c r="B4687" t="str">
        <f t="shared" si="73"/>
        <v>97537U</v>
      </c>
      <c r="C4687" t="s">
        <v>4394</v>
      </c>
      <c r="D4687" t="s">
        <v>28</v>
      </c>
      <c r="E4687">
        <v>24.37</v>
      </c>
    </row>
    <row r="4688" spans="1:5" x14ac:dyDescent="0.25">
      <c r="A4688">
        <v>97540</v>
      </c>
      <c r="B4688" t="str">
        <f t="shared" si="73"/>
        <v>97540U</v>
      </c>
      <c r="C4688" t="s">
        <v>4395</v>
      </c>
      <c r="D4688" t="s">
        <v>28</v>
      </c>
      <c r="E4688">
        <v>31.75</v>
      </c>
    </row>
    <row r="4689" spans="1:5" x14ac:dyDescent="0.25">
      <c r="A4689">
        <v>97541</v>
      </c>
      <c r="B4689" t="str">
        <f t="shared" si="73"/>
        <v>97541U</v>
      </c>
      <c r="C4689" t="s">
        <v>4396</v>
      </c>
      <c r="D4689" t="s">
        <v>28</v>
      </c>
      <c r="E4689">
        <v>26.38</v>
      </c>
    </row>
    <row r="4690" spans="1:5" x14ac:dyDescent="0.25">
      <c r="A4690">
        <v>97543</v>
      </c>
      <c r="B4690" t="str">
        <f t="shared" si="73"/>
        <v>97543U</v>
      </c>
      <c r="C4690" t="s">
        <v>4397</v>
      </c>
      <c r="D4690" t="s">
        <v>28</v>
      </c>
      <c r="E4690">
        <v>50.21</v>
      </c>
    </row>
    <row r="4691" spans="1:5" x14ac:dyDescent="0.25">
      <c r="A4691">
        <v>97544</v>
      </c>
      <c r="B4691" t="str">
        <f t="shared" si="73"/>
        <v>97544U</v>
      </c>
      <c r="C4691" t="s">
        <v>4398</v>
      </c>
      <c r="D4691" t="s">
        <v>28</v>
      </c>
      <c r="E4691">
        <v>43.74</v>
      </c>
    </row>
    <row r="4692" spans="1:5" x14ac:dyDescent="0.25">
      <c r="A4692">
        <v>97546</v>
      </c>
      <c r="B4692" t="str">
        <f t="shared" si="73"/>
        <v>97546U</v>
      </c>
      <c r="C4692" t="s">
        <v>4399</v>
      </c>
      <c r="D4692" t="s">
        <v>28</v>
      </c>
      <c r="E4692">
        <v>33.840000000000003</v>
      </c>
    </row>
    <row r="4693" spans="1:5" x14ac:dyDescent="0.25">
      <c r="A4693">
        <v>97547</v>
      </c>
      <c r="B4693" t="str">
        <f t="shared" si="73"/>
        <v>97547U</v>
      </c>
      <c r="C4693" t="s">
        <v>4400</v>
      </c>
      <c r="D4693" t="s">
        <v>28</v>
      </c>
      <c r="E4693">
        <v>33.840000000000003</v>
      </c>
    </row>
    <row r="4694" spans="1:5" x14ac:dyDescent="0.25">
      <c r="A4694">
        <v>97548</v>
      </c>
      <c r="B4694" t="str">
        <f t="shared" si="73"/>
        <v>97548U</v>
      </c>
      <c r="C4694" t="s">
        <v>4401</v>
      </c>
      <c r="D4694" t="s">
        <v>28</v>
      </c>
      <c r="E4694">
        <v>49.27</v>
      </c>
    </row>
    <row r="4695" spans="1:5" x14ac:dyDescent="0.25">
      <c r="A4695">
        <v>97549</v>
      </c>
      <c r="B4695" t="str">
        <f t="shared" si="73"/>
        <v>97549U</v>
      </c>
      <c r="C4695" t="s">
        <v>4402</v>
      </c>
      <c r="D4695" t="s">
        <v>28</v>
      </c>
      <c r="E4695">
        <v>49.27</v>
      </c>
    </row>
    <row r="4696" spans="1:5" x14ac:dyDescent="0.25">
      <c r="A4696">
        <v>97550</v>
      </c>
      <c r="B4696" t="str">
        <f t="shared" si="73"/>
        <v>97550U</v>
      </c>
      <c r="C4696" t="s">
        <v>4403</v>
      </c>
      <c r="D4696" t="s">
        <v>28</v>
      </c>
      <c r="E4696">
        <v>79.84</v>
      </c>
    </row>
    <row r="4697" spans="1:5" x14ac:dyDescent="0.25">
      <c r="A4697">
        <v>97551</v>
      </c>
      <c r="B4697" t="str">
        <f t="shared" si="73"/>
        <v>97551U</v>
      </c>
      <c r="C4697" t="s">
        <v>4404</v>
      </c>
      <c r="D4697" t="s">
        <v>28</v>
      </c>
      <c r="E4697">
        <v>79.84</v>
      </c>
    </row>
    <row r="4698" spans="1:5" x14ac:dyDescent="0.25">
      <c r="A4698">
        <v>97552</v>
      </c>
      <c r="B4698" t="str">
        <f t="shared" si="73"/>
        <v>97552U</v>
      </c>
      <c r="C4698" t="s">
        <v>4405</v>
      </c>
      <c r="D4698" t="s">
        <v>28</v>
      </c>
      <c r="E4698">
        <v>49.79</v>
      </c>
    </row>
    <row r="4699" spans="1:5" x14ac:dyDescent="0.25">
      <c r="A4699">
        <v>97553</v>
      </c>
      <c r="B4699" t="str">
        <f t="shared" si="73"/>
        <v>97553U</v>
      </c>
      <c r="C4699" t="s">
        <v>4406</v>
      </c>
      <c r="D4699" t="s">
        <v>28</v>
      </c>
      <c r="E4699">
        <v>70.349999999999994</v>
      </c>
    </row>
    <row r="4700" spans="1:5" x14ac:dyDescent="0.25">
      <c r="A4700">
        <v>97554</v>
      </c>
      <c r="B4700" t="str">
        <f t="shared" si="73"/>
        <v>97554U</v>
      </c>
      <c r="C4700" t="s">
        <v>4407</v>
      </c>
      <c r="D4700" t="s">
        <v>28</v>
      </c>
      <c r="E4700">
        <v>119.88</v>
      </c>
    </row>
    <row r="4701" spans="1:5" x14ac:dyDescent="0.25">
      <c r="A4701">
        <v>98602</v>
      </c>
      <c r="B4701" t="str">
        <f t="shared" si="73"/>
        <v>98602U</v>
      </c>
      <c r="C4701" t="s">
        <v>6883</v>
      </c>
      <c r="D4701" t="s">
        <v>28</v>
      </c>
      <c r="E4701">
        <v>18.510000000000002</v>
      </c>
    </row>
    <row r="4702" spans="1:5" x14ac:dyDescent="0.25">
      <c r="A4702">
        <v>103805</v>
      </c>
      <c r="B4702" t="str">
        <f t="shared" si="73"/>
        <v>103805U</v>
      </c>
      <c r="C4702" t="s">
        <v>6884</v>
      </c>
      <c r="D4702" t="s">
        <v>28</v>
      </c>
      <c r="E4702">
        <v>16.190000000000001</v>
      </c>
    </row>
    <row r="4703" spans="1:5" x14ac:dyDescent="0.25">
      <c r="A4703">
        <v>103806</v>
      </c>
      <c r="B4703" t="str">
        <f t="shared" si="73"/>
        <v>103806U</v>
      </c>
      <c r="C4703" t="s">
        <v>6885</v>
      </c>
      <c r="D4703" t="s">
        <v>28</v>
      </c>
      <c r="E4703">
        <v>16.16</v>
      </c>
    </row>
    <row r="4704" spans="1:5" x14ac:dyDescent="0.25">
      <c r="A4704">
        <v>103807</v>
      </c>
      <c r="B4704" t="str">
        <f t="shared" si="73"/>
        <v>103807U</v>
      </c>
      <c r="C4704" t="s">
        <v>6886</v>
      </c>
      <c r="D4704" t="s">
        <v>28</v>
      </c>
      <c r="E4704">
        <v>21.56</v>
      </c>
    </row>
    <row r="4705" spans="1:5" x14ac:dyDescent="0.25">
      <c r="A4705">
        <v>103808</v>
      </c>
      <c r="B4705" t="str">
        <f t="shared" si="73"/>
        <v>103808U</v>
      </c>
      <c r="C4705" t="s">
        <v>6887</v>
      </c>
      <c r="D4705" t="s">
        <v>28</v>
      </c>
      <c r="E4705">
        <v>30.79</v>
      </c>
    </row>
    <row r="4706" spans="1:5" x14ac:dyDescent="0.25">
      <c r="A4706">
        <v>103809</v>
      </c>
      <c r="B4706" t="str">
        <f t="shared" si="73"/>
        <v>103809U</v>
      </c>
      <c r="C4706" t="s">
        <v>6888</v>
      </c>
      <c r="D4706" t="s">
        <v>28</v>
      </c>
      <c r="E4706">
        <v>30.48</v>
      </c>
    </row>
    <row r="4707" spans="1:5" x14ac:dyDescent="0.25">
      <c r="A4707">
        <v>103810</v>
      </c>
      <c r="B4707" t="str">
        <f t="shared" si="73"/>
        <v>103810U</v>
      </c>
      <c r="C4707" t="s">
        <v>6889</v>
      </c>
      <c r="D4707" t="s">
        <v>28</v>
      </c>
      <c r="E4707">
        <v>33.19</v>
      </c>
    </row>
    <row r="4708" spans="1:5" x14ac:dyDescent="0.25">
      <c r="A4708">
        <v>103811</v>
      </c>
      <c r="B4708" t="str">
        <f t="shared" si="73"/>
        <v>103811U</v>
      </c>
      <c r="C4708" t="s">
        <v>6890</v>
      </c>
      <c r="D4708" t="s">
        <v>28</v>
      </c>
      <c r="E4708">
        <v>36.69</v>
      </c>
    </row>
    <row r="4709" spans="1:5" x14ac:dyDescent="0.25">
      <c r="A4709">
        <v>103812</v>
      </c>
      <c r="B4709" t="str">
        <f t="shared" si="73"/>
        <v>103812U</v>
      </c>
      <c r="C4709" t="s">
        <v>6891</v>
      </c>
      <c r="D4709" t="s">
        <v>28</v>
      </c>
      <c r="E4709">
        <v>46.26</v>
      </c>
    </row>
    <row r="4710" spans="1:5" x14ac:dyDescent="0.25">
      <c r="A4710">
        <v>103813</v>
      </c>
      <c r="B4710" t="str">
        <f t="shared" si="73"/>
        <v>103813U</v>
      </c>
      <c r="C4710" t="s">
        <v>6892</v>
      </c>
      <c r="D4710" t="s">
        <v>28</v>
      </c>
      <c r="E4710">
        <v>44.36</v>
      </c>
    </row>
    <row r="4711" spans="1:5" x14ac:dyDescent="0.25">
      <c r="A4711">
        <v>103814</v>
      </c>
      <c r="B4711" t="str">
        <f t="shared" si="73"/>
        <v>103814U</v>
      </c>
      <c r="C4711" t="s">
        <v>6893</v>
      </c>
      <c r="D4711" t="s">
        <v>28</v>
      </c>
      <c r="E4711">
        <v>10.53</v>
      </c>
    </row>
    <row r="4712" spans="1:5" x14ac:dyDescent="0.25">
      <c r="A4712">
        <v>103815</v>
      </c>
      <c r="B4712" t="str">
        <f t="shared" si="73"/>
        <v>103815U</v>
      </c>
      <c r="C4712" t="s">
        <v>6894</v>
      </c>
      <c r="D4712" t="s">
        <v>28</v>
      </c>
      <c r="E4712">
        <v>10.57</v>
      </c>
    </row>
    <row r="4713" spans="1:5" x14ac:dyDescent="0.25">
      <c r="A4713">
        <v>103816</v>
      </c>
      <c r="B4713" t="str">
        <f t="shared" si="73"/>
        <v>103816U</v>
      </c>
      <c r="C4713" t="s">
        <v>6895</v>
      </c>
      <c r="D4713" t="s">
        <v>28</v>
      </c>
      <c r="E4713">
        <v>27</v>
      </c>
    </row>
    <row r="4714" spans="1:5" x14ac:dyDescent="0.25">
      <c r="A4714">
        <v>103817</v>
      </c>
      <c r="B4714" t="str">
        <f t="shared" si="73"/>
        <v>103817U</v>
      </c>
      <c r="C4714" t="s">
        <v>6896</v>
      </c>
      <c r="D4714" t="s">
        <v>28</v>
      </c>
      <c r="E4714">
        <v>483.95</v>
      </c>
    </row>
    <row r="4715" spans="1:5" x14ac:dyDescent="0.25">
      <c r="A4715">
        <v>103818</v>
      </c>
      <c r="B4715" t="str">
        <f t="shared" si="73"/>
        <v>103818U</v>
      </c>
      <c r="C4715" t="s">
        <v>6897</v>
      </c>
      <c r="D4715" t="s">
        <v>28</v>
      </c>
      <c r="E4715">
        <v>20.059999999999999</v>
      </c>
    </row>
    <row r="4716" spans="1:5" x14ac:dyDescent="0.25">
      <c r="A4716">
        <v>103819</v>
      </c>
      <c r="B4716" t="str">
        <f t="shared" si="73"/>
        <v>103819U</v>
      </c>
      <c r="C4716" t="s">
        <v>6898</v>
      </c>
      <c r="D4716" t="s">
        <v>28</v>
      </c>
      <c r="E4716">
        <v>18.73</v>
      </c>
    </row>
    <row r="4717" spans="1:5" x14ac:dyDescent="0.25">
      <c r="A4717">
        <v>103820</v>
      </c>
      <c r="B4717" t="str">
        <f t="shared" si="73"/>
        <v>103820U</v>
      </c>
      <c r="C4717" t="s">
        <v>6899</v>
      </c>
      <c r="D4717" t="s">
        <v>28</v>
      </c>
      <c r="E4717">
        <v>20.14</v>
      </c>
    </row>
    <row r="4718" spans="1:5" x14ac:dyDescent="0.25">
      <c r="A4718">
        <v>103821</v>
      </c>
      <c r="B4718" t="str">
        <f t="shared" si="73"/>
        <v>103821U</v>
      </c>
      <c r="C4718" t="s">
        <v>6900</v>
      </c>
      <c r="D4718" t="s">
        <v>28</v>
      </c>
      <c r="E4718">
        <v>565.52</v>
      </c>
    </row>
    <row r="4719" spans="1:5" x14ac:dyDescent="0.25">
      <c r="A4719">
        <v>103822</v>
      </c>
      <c r="B4719" t="str">
        <f t="shared" si="73"/>
        <v>103822U</v>
      </c>
      <c r="C4719" t="s">
        <v>6901</v>
      </c>
      <c r="D4719" t="s">
        <v>28</v>
      </c>
      <c r="E4719">
        <v>56.26</v>
      </c>
    </row>
    <row r="4720" spans="1:5" x14ac:dyDescent="0.25">
      <c r="A4720">
        <v>103823</v>
      </c>
      <c r="B4720" t="str">
        <f t="shared" si="73"/>
        <v>103823U</v>
      </c>
      <c r="C4720" t="s">
        <v>6902</v>
      </c>
      <c r="D4720" t="s">
        <v>28</v>
      </c>
      <c r="E4720">
        <v>16.5</v>
      </c>
    </row>
    <row r="4721" spans="1:5" x14ac:dyDescent="0.25">
      <c r="A4721">
        <v>103824</v>
      </c>
      <c r="B4721" t="str">
        <f t="shared" si="73"/>
        <v>103824U</v>
      </c>
      <c r="C4721" t="s">
        <v>6903</v>
      </c>
      <c r="D4721" t="s">
        <v>28</v>
      </c>
      <c r="E4721">
        <v>22.95</v>
      </c>
    </row>
    <row r="4722" spans="1:5" x14ac:dyDescent="0.25">
      <c r="A4722">
        <v>103825</v>
      </c>
      <c r="B4722" t="str">
        <f t="shared" si="73"/>
        <v>103825U</v>
      </c>
      <c r="C4722" t="s">
        <v>6904</v>
      </c>
      <c r="D4722" t="s">
        <v>28</v>
      </c>
      <c r="E4722">
        <v>27.35</v>
      </c>
    </row>
    <row r="4723" spans="1:5" x14ac:dyDescent="0.25">
      <c r="A4723">
        <v>103826</v>
      </c>
      <c r="B4723" t="str">
        <f t="shared" si="73"/>
        <v>103826U</v>
      </c>
      <c r="C4723" t="s">
        <v>6905</v>
      </c>
      <c r="D4723" t="s">
        <v>28</v>
      </c>
      <c r="E4723">
        <v>28.7</v>
      </c>
    </row>
    <row r="4724" spans="1:5" x14ac:dyDescent="0.25">
      <c r="A4724">
        <v>103827</v>
      </c>
      <c r="B4724" t="str">
        <f t="shared" si="73"/>
        <v>103827U</v>
      </c>
      <c r="C4724" t="s">
        <v>6906</v>
      </c>
      <c r="D4724" t="s">
        <v>28</v>
      </c>
      <c r="E4724">
        <v>28.7</v>
      </c>
    </row>
    <row r="4725" spans="1:5" x14ac:dyDescent="0.25">
      <c r="A4725">
        <v>103828</v>
      </c>
      <c r="B4725" t="str">
        <f t="shared" si="73"/>
        <v>103828U</v>
      </c>
      <c r="C4725" t="s">
        <v>6907</v>
      </c>
      <c r="D4725" t="s">
        <v>28</v>
      </c>
      <c r="E4725">
        <v>95.11</v>
      </c>
    </row>
    <row r="4726" spans="1:5" x14ac:dyDescent="0.25">
      <c r="A4726">
        <v>103829</v>
      </c>
      <c r="B4726" t="str">
        <f t="shared" si="73"/>
        <v>103829U</v>
      </c>
      <c r="C4726" t="s">
        <v>6908</v>
      </c>
      <c r="D4726" t="s">
        <v>28</v>
      </c>
      <c r="E4726">
        <v>623.91999999999996</v>
      </c>
    </row>
    <row r="4727" spans="1:5" x14ac:dyDescent="0.25">
      <c r="A4727">
        <v>103830</v>
      </c>
      <c r="B4727" t="str">
        <f t="shared" si="73"/>
        <v>103830U</v>
      </c>
      <c r="C4727" t="s">
        <v>6909</v>
      </c>
      <c r="D4727" t="s">
        <v>28</v>
      </c>
      <c r="E4727">
        <v>36.25</v>
      </c>
    </row>
    <row r="4728" spans="1:5" x14ac:dyDescent="0.25">
      <c r="A4728">
        <v>103831</v>
      </c>
      <c r="B4728" t="str">
        <f t="shared" si="73"/>
        <v>103831U</v>
      </c>
      <c r="C4728" t="s">
        <v>6910</v>
      </c>
      <c r="D4728" t="s">
        <v>28</v>
      </c>
      <c r="E4728">
        <v>24.63</v>
      </c>
    </row>
    <row r="4729" spans="1:5" x14ac:dyDescent="0.25">
      <c r="A4729">
        <v>103832</v>
      </c>
      <c r="B4729" t="str">
        <f t="shared" si="73"/>
        <v>103832U</v>
      </c>
      <c r="C4729" t="s">
        <v>6911</v>
      </c>
      <c r="D4729" t="s">
        <v>28</v>
      </c>
      <c r="E4729">
        <v>21.93</v>
      </c>
    </row>
    <row r="4730" spans="1:5" x14ac:dyDescent="0.25">
      <c r="A4730">
        <v>103833</v>
      </c>
      <c r="B4730" t="str">
        <f t="shared" si="73"/>
        <v>103833U</v>
      </c>
      <c r="C4730" t="s">
        <v>6912</v>
      </c>
      <c r="D4730" t="s">
        <v>28</v>
      </c>
      <c r="E4730">
        <v>40.75</v>
      </c>
    </row>
    <row r="4731" spans="1:5" x14ac:dyDescent="0.25">
      <c r="A4731">
        <v>103834</v>
      </c>
      <c r="B4731" t="str">
        <f t="shared" si="73"/>
        <v>103834U</v>
      </c>
      <c r="C4731" t="s">
        <v>6913</v>
      </c>
      <c r="D4731" t="s">
        <v>28</v>
      </c>
      <c r="E4731">
        <v>59.88</v>
      </c>
    </row>
    <row r="4732" spans="1:5" x14ac:dyDescent="0.25">
      <c r="A4732">
        <v>103838</v>
      </c>
      <c r="B4732" t="str">
        <f t="shared" si="73"/>
        <v>103838U</v>
      </c>
      <c r="C4732" t="s">
        <v>6914</v>
      </c>
      <c r="D4732" t="s">
        <v>28</v>
      </c>
      <c r="E4732">
        <v>15.63</v>
      </c>
    </row>
    <row r="4733" spans="1:5" x14ac:dyDescent="0.25">
      <c r="A4733">
        <v>103839</v>
      </c>
      <c r="B4733" t="str">
        <f t="shared" si="73"/>
        <v>103839U</v>
      </c>
      <c r="C4733" t="s">
        <v>6915</v>
      </c>
      <c r="D4733" t="s">
        <v>28</v>
      </c>
      <c r="E4733">
        <v>15.6</v>
      </c>
    </row>
    <row r="4734" spans="1:5" x14ac:dyDescent="0.25">
      <c r="A4734">
        <v>103840</v>
      </c>
      <c r="B4734" t="str">
        <f t="shared" si="73"/>
        <v>103840U</v>
      </c>
      <c r="C4734" t="s">
        <v>6916</v>
      </c>
      <c r="D4734" t="s">
        <v>28</v>
      </c>
      <c r="E4734">
        <v>21.27</v>
      </c>
    </row>
    <row r="4735" spans="1:5" x14ac:dyDescent="0.25">
      <c r="A4735">
        <v>103841</v>
      </c>
      <c r="B4735" t="str">
        <f t="shared" si="73"/>
        <v>103841U</v>
      </c>
      <c r="C4735" t="s">
        <v>6917</v>
      </c>
      <c r="D4735" t="s">
        <v>28</v>
      </c>
      <c r="E4735">
        <v>26.28</v>
      </c>
    </row>
    <row r="4736" spans="1:5" x14ac:dyDescent="0.25">
      <c r="A4736">
        <v>103842</v>
      </c>
      <c r="B4736" t="str">
        <f t="shared" si="73"/>
        <v>103842U</v>
      </c>
      <c r="C4736" t="s">
        <v>6918</v>
      </c>
      <c r="D4736" t="s">
        <v>28</v>
      </c>
      <c r="E4736">
        <v>25.97</v>
      </c>
    </row>
    <row r="4737" spans="1:5" x14ac:dyDescent="0.25">
      <c r="A4737">
        <v>103843</v>
      </c>
      <c r="B4737" t="str">
        <f t="shared" si="73"/>
        <v>103843U</v>
      </c>
      <c r="C4737" t="s">
        <v>6919</v>
      </c>
      <c r="D4737" t="s">
        <v>28</v>
      </c>
      <c r="E4737">
        <v>30.94</v>
      </c>
    </row>
    <row r="4738" spans="1:5" x14ac:dyDescent="0.25">
      <c r="A4738">
        <v>103844</v>
      </c>
      <c r="B4738" t="str">
        <f t="shared" si="73"/>
        <v>103844U</v>
      </c>
      <c r="C4738" t="s">
        <v>6920</v>
      </c>
      <c r="D4738" t="s">
        <v>28</v>
      </c>
      <c r="E4738">
        <v>34.44</v>
      </c>
    </row>
    <row r="4739" spans="1:5" x14ac:dyDescent="0.25">
      <c r="A4739">
        <v>103845</v>
      </c>
      <c r="B4739" t="str">
        <f t="shared" si="73"/>
        <v>103845U</v>
      </c>
      <c r="C4739" t="s">
        <v>6921</v>
      </c>
      <c r="D4739" t="s">
        <v>28</v>
      </c>
      <c r="E4739">
        <v>38.39</v>
      </c>
    </row>
    <row r="4740" spans="1:5" x14ac:dyDescent="0.25">
      <c r="A4740">
        <v>103846</v>
      </c>
      <c r="B4740" t="str">
        <f t="shared" si="73"/>
        <v>103846U</v>
      </c>
      <c r="C4740" t="s">
        <v>6922</v>
      </c>
      <c r="D4740" t="s">
        <v>28</v>
      </c>
      <c r="E4740">
        <v>36.49</v>
      </c>
    </row>
    <row r="4741" spans="1:5" x14ac:dyDescent="0.25">
      <c r="A4741">
        <v>103847</v>
      </c>
      <c r="B4741" t="str">
        <f t="shared" si="73"/>
        <v>103847U</v>
      </c>
      <c r="C4741" t="s">
        <v>6923</v>
      </c>
      <c r="D4741" t="s">
        <v>28</v>
      </c>
      <c r="E4741">
        <v>10.16</v>
      </c>
    </row>
    <row r="4742" spans="1:5" x14ac:dyDescent="0.25">
      <c r="A4742">
        <v>103848</v>
      </c>
      <c r="B4742" t="str">
        <f t="shared" si="73"/>
        <v>103848U</v>
      </c>
      <c r="C4742" t="s">
        <v>6924</v>
      </c>
      <c r="D4742" t="s">
        <v>28</v>
      </c>
      <c r="E4742">
        <v>10.199999999999999</v>
      </c>
    </row>
    <row r="4743" spans="1:5" x14ac:dyDescent="0.25">
      <c r="A4743">
        <v>103849</v>
      </c>
      <c r="B4743" t="str">
        <f t="shared" si="73"/>
        <v>103849U</v>
      </c>
      <c r="C4743" t="s">
        <v>6925</v>
      </c>
      <c r="D4743" t="s">
        <v>28</v>
      </c>
      <c r="E4743">
        <v>26.63</v>
      </c>
    </row>
    <row r="4744" spans="1:5" x14ac:dyDescent="0.25">
      <c r="A4744">
        <v>103850</v>
      </c>
      <c r="B4744" t="str">
        <f t="shared" ref="B4744:B4807" si="74">A4744&amp;"U"</f>
        <v>103850U</v>
      </c>
      <c r="C4744" t="s">
        <v>6926</v>
      </c>
      <c r="D4744" t="s">
        <v>28</v>
      </c>
      <c r="E4744">
        <v>483.58</v>
      </c>
    </row>
    <row r="4745" spans="1:5" x14ac:dyDescent="0.25">
      <c r="A4745">
        <v>103851</v>
      </c>
      <c r="B4745" t="str">
        <f t="shared" si="74"/>
        <v>103851U</v>
      </c>
      <c r="C4745" t="s">
        <v>6927</v>
      </c>
      <c r="D4745" t="s">
        <v>28</v>
      </c>
      <c r="E4745">
        <v>19.87</v>
      </c>
    </row>
    <row r="4746" spans="1:5" x14ac:dyDescent="0.25">
      <c r="A4746">
        <v>103852</v>
      </c>
      <c r="B4746" t="str">
        <f t="shared" si="74"/>
        <v>103852U</v>
      </c>
      <c r="C4746" t="s">
        <v>6928</v>
      </c>
      <c r="D4746" t="s">
        <v>28</v>
      </c>
      <c r="E4746">
        <v>15.7</v>
      </c>
    </row>
    <row r="4747" spans="1:5" x14ac:dyDescent="0.25">
      <c r="A4747">
        <v>103853</v>
      </c>
      <c r="B4747" t="str">
        <f t="shared" si="74"/>
        <v>103853U</v>
      </c>
      <c r="C4747" t="s">
        <v>6929</v>
      </c>
      <c r="D4747" t="s">
        <v>28</v>
      </c>
      <c r="E4747">
        <v>17.11</v>
      </c>
    </row>
    <row r="4748" spans="1:5" x14ac:dyDescent="0.25">
      <c r="A4748">
        <v>103854</v>
      </c>
      <c r="B4748" t="str">
        <f t="shared" si="74"/>
        <v>103854U</v>
      </c>
      <c r="C4748" t="s">
        <v>6930</v>
      </c>
      <c r="D4748" t="s">
        <v>28</v>
      </c>
      <c r="E4748">
        <v>562.49</v>
      </c>
    </row>
    <row r="4749" spans="1:5" x14ac:dyDescent="0.25">
      <c r="A4749">
        <v>103855</v>
      </c>
      <c r="B4749" t="str">
        <f t="shared" si="74"/>
        <v>103855U</v>
      </c>
      <c r="C4749" t="s">
        <v>6931</v>
      </c>
      <c r="D4749" t="s">
        <v>28</v>
      </c>
      <c r="E4749">
        <v>53.23</v>
      </c>
    </row>
    <row r="4750" spans="1:5" x14ac:dyDescent="0.25">
      <c r="A4750">
        <v>103856</v>
      </c>
      <c r="B4750" t="str">
        <f t="shared" si="74"/>
        <v>103856U</v>
      </c>
      <c r="C4750" t="s">
        <v>6932</v>
      </c>
      <c r="D4750" t="s">
        <v>28</v>
      </c>
      <c r="E4750">
        <v>14.88</v>
      </c>
    </row>
    <row r="4751" spans="1:5" x14ac:dyDescent="0.25">
      <c r="A4751">
        <v>103857</v>
      </c>
      <c r="B4751" t="str">
        <f t="shared" si="74"/>
        <v>103857U</v>
      </c>
      <c r="C4751" t="s">
        <v>6933</v>
      </c>
      <c r="D4751" t="s">
        <v>28</v>
      </c>
      <c r="E4751">
        <v>21.43</v>
      </c>
    </row>
    <row r="4752" spans="1:5" x14ac:dyDescent="0.25">
      <c r="A4752">
        <v>103858</v>
      </c>
      <c r="B4752" t="str">
        <f t="shared" si="74"/>
        <v>103858U</v>
      </c>
      <c r="C4752" t="s">
        <v>6934</v>
      </c>
      <c r="D4752" t="s">
        <v>28</v>
      </c>
      <c r="E4752">
        <v>25.83</v>
      </c>
    </row>
    <row r="4753" spans="1:5" x14ac:dyDescent="0.25">
      <c r="A4753">
        <v>103859</v>
      </c>
      <c r="B4753" t="str">
        <f t="shared" si="74"/>
        <v>103859U</v>
      </c>
      <c r="C4753" t="s">
        <v>6935</v>
      </c>
      <c r="D4753" t="s">
        <v>28</v>
      </c>
      <c r="E4753">
        <v>23.93</v>
      </c>
    </row>
    <row r="4754" spans="1:5" x14ac:dyDescent="0.25">
      <c r="A4754">
        <v>103860</v>
      </c>
      <c r="B4754" t="str">
        <f t="shared" si="74"/>
        <v>103860U</v>
      </c>
      <c r="C4754" t="s">
        <v>6936</v>
      </c>
      <c r="D4754" t="s">
        <v>28</v>
      </c>
      <c r="E4754">
        <v>23.93</v>
      </c>
    </row>
    <row r="4755" spans="1:5" x14ac:dyDescent="0.25">
      <c r="A4755">
        <v>103861</v>
      </c>
      <c r="B4755" t="str">
        <f t="shared" si="74"/>
        <v>103861U</v>
      </c>
      <c r="C4755" t="s">
        <v>6937</v>
      </c>
      <c r="D4755" t="s">
        <v>28</v>
      </c>
      <c r="E4755">
        <v>90.34</v>
      </c>
    </row>
    <row r="4756" spans="1:5" x14ac:dyDescent="0.25">
      <c r="A4756">
        <v>103862</v>
      </c>
      <c r="B4756" t="str">
        <f t="shared" si="74"/>
        <v>103862U</v>
      </c>
      <c r="C4756" t="s">
        <v>6938</v>
      </c>
      <c r="D4756" t="s">
        <v>28</v>
      </c>
      <c r="E4756">
        <v>619.15</v>
      </c>
    </row>
    <row r="4757" spans="1:5" x14ac:dyDescent="0.25">
      <c r="A4757">
        <v>103863</v>
      </c>
      <c r="B4757" t="str">
        <f t="shared" si="74"/>
        <v>103863U</v>
      </c>
      <c r="C4757" t="s">
        <v>6939</v>
      </c>
      <c r="D4757" t="s">
        <v>28</v>
      </c>
      <c r="E4757">
        <v>33.86</v>
      </c>
    </row>
    <row r="4758" spans="1:5" x14ac:dyDescent="0.25">
      <c r="A4758">
        <v>103864</v>
      </c>
      <c r="B4758" t="str">
        <f t="shared" si="74"/>
        <v>103864U</v>
      </c>
      <c r="C4758" t="s">
        <v>6940</v>
      </c>
      <c r="D4758" t="s">
        <v>28</v>
      </c>
      <c r="E4758">
        <v>20.58</v>
      </c>
    </row>
    <row r="4759" spans="1:5" x14ac:dyDescent="0.25">
      <c r="A4759">
        <v>103865</v>
      </c>
      <c r="B4759" t="str">
        <f t="shared" si="74"/>
        <v>103865U</v>
      </c>
      <c r="C4759" t="s">
        <v>6941</v>
      </c>
      <c r="D4759" t="s">
        <v>28</v>
      </c>
      <c r="E4759">
        <v>21.16</v>
      </c>
    </row>
    <row r="4760" spans="1:5" x14ac:dyDescent="0.25">
      <c r="A4760">
        <v>103866</v>
      </c>
      <c r="B4760" t="str">
        <f t="shared" si="74"/>
        <v>103866U</v>
      </c>
      <c r="C4760" t="s">
        <v>6942</v>
      </c>
      <c r="D4760" t="s">
        <v>28</v>
      </c>
      <c r="E4760">
        <v>34.72</v>
      </c>
    </row>
    <row r="4761" spans="1:5" x14ac:dyDescent="0.25">
      <c r="A4761">
        <v>103867</v>
      </c>
      <c r="B4761" t="str">
        <f t="shared" si="74"/>
        <v>103867U</v>
      </c>
      <c r="C4761" t="s">
        <v>6943</v>
      </c>
      <c r="D4761" t="s">
        <v>28</v>
      </c>
      <c r="E4761">
        <v>49.36</v>
      </c>
    </row>
    <row r="4762" spans="1:5" x14ac:dyDescent="0.25">
      <c r="A4762">
        <v>103874</v>
      </c>
      <c r="B4762" t="str">
        <f t="shared" si="74"/>
        <v>103874U</v>
      </c>
      <c r="C4762" t="s">
        <v>6944</v>
      </c>
      <c r="D4762" t="s">
        <v>28</v>
      </c>
      <c r="E4762">
        <v>16.239999999999998</v>
      </c>
    </row>
    <row r="4763" spans="1:5" x14ac:dyDescent="0.25">
      <c r="A4763">
        <v>103875</v>
      </c>
      <c r="B4763" t="str">
        <f t="shared" si="74"/>
        <v>103875U</v>
      </c>
      <c r="C4763" t="s">
        <v>6945</v>
      </c>
      <c r="D4763" t="s">
        <v>28</v>
      </c>
      <c r="E4763">
        <v>16.21</v>
      </c>
    </row>
    <row r="4764" spans="1:5" x14ac:dyDescent="0.25">
      <c r="A4764">
        <v>103876</v>
      </c>
      <c r="B4764" t="str">
        <f t="shared" si="74"/>
        <v>103876U</v>
      </c>
      <c r="C4764" t="s">
        <v>6946</v>
      </c>
      <c r="D4764" t="s">
        <v>28</v>
      </c>
      <c r="E4764">
        <v>21.58</v>
      </c>
    </row>
    <row r="4765" spans="1:5" x14ac:dyDescent="0.25">
      <c r="A4765">
        <v>103877</v>
      </c>
      <c r="B4765" t="str">
        <f t="shared" si="74"/>
        <v>103877U</v>
      </c>
      <c r="C4765" t="s">
        <v>6947</v>
      </c>
      <c r="D4765" t="s">
        <v>28</v>
      </c>
      <c r="E4765">
        <v>25.62</v>
      </c>
    </row>
    <row r="4766" spans="1:5" x14ac:dyDescent="0.25">
      <c r="A4766">
        <v>103878</v>
      </c>
      <c r="B4766" t="str">
        <f t="shared" si="74"/>
        <v>103878U</v>
      </c>
      <c r="C4766" t="s">
        <v>6948</v>
      </c>
      <c r="D4766" t="s">
        <v>28</v>
      </c>
      <c r="E4766">
        <v>25.31</v>
      </c>
    </row>
    <row r="4767" spans="1:5" x14ac:dyDescent="0.25">
      <c r="A4767">
        <v>103879</v>
      </c>
      <c r="B4767" t="str">
        <f t="shared" si="74"/>
        <v>103879U</v>
      </c>
      <c r="C4767" t="s">
        <v>6949</v>
      </c>
      <c r="D4767" t="s">
        <v>28</v>
      </c>
      <c r="E4767">
        <v>30.61</v>
      </c>
    </row>
    <row r="4768" spans="1:5" x14ac:dyDescent="0.25">
      <c r="A4768">
        <v>103880</v>
      </c>
      <c r="B4768" t="str">
        <f t="shared" si="74"/>
        <v>103880U</v>
      </c>
      <c r="C4768" t="s">
        <v>6950</v>
      </c>
      <c r="D4768" t="s">
        <v>28</v>
      </c>
      <c r="E4768">
        <v>34.11</v>
      </c>
    </row>
    <row r="4769" spans="1:5" x14ac:dyDescent="0.25">
      <c r="A4769">
        <v>103881</v>
      </c>
      <c r="B4769" t="str">
        <f t="shared" si="74"/>
        <v>103881U</v>
      </c>
      <c r="C4769" t="s">
        <v>6951</v>
      </c>
      <c r="D4769" t="s">
        <v>28</v>
      </c>
      <c r="E4769">
        <v>36.619999999999997</v>
      </c>
    </row>
    <row r="4770" spans="1:5" x14ac:dyDescent="0.25">
      <c r="A4770">
        <v>103882</v>
      </c>
      <c r="B4770" t="str">
        <f t="shared" si="74"/>
        <v>103882U</v>
      </c>
      <c r="C4770" t="s">
        <v>6952</v>
      </c>
      <c r="D4770" t="s">
        <v>28</v>
      </c>
      <c r="E4770">
        <v>34.72</v>
      </c>
    </row>
    <row r="4771" spans="1:5" x14ac:dyDescent="0.25">
      <c r="A4771">
        <v>103883</v>
      </c>
      <c r="B4771" t="str">
        <f t="shared" si="74"/>
        <v>103883U</v>
      </c>
      <c r="C4771" t="s">
        <v>6953</v>
      </c>
      <c r="D4771" t="s">
        <v>28</v>
      </c>
      <c r="E4771">
        <v>10.55</v>
      </c>
    </row>
    <row r="4772" spans="1:5" x14ac:dyDescent="0.25">
      <c r="A4772">
        <v>103884</v>
      </c>
      <c r="B4772" t="str">
        <f t="shared" si="74"/>
        <v>103884U</v>
      </c>
      <c r="C4772" t="s">
        <v>6954</v>
      </c>
      <c r="D4772" t="s">
        <v>28</v>
      </c>
      <c r="E4772">
        <v>10.59</v>
      </c>
    </row>
    <row r="4773" spans="1:5" x14ac:dyDescent="0.25">
      <c r="A4773">
        <v>103885</v>
      </c>
      <c r="B4773" t="str">
        <f t="shared" si="74"/>
        <v>103885U</v>
      </c>
      <c r="C4773" t="s">
        <v>6955</v>
      </c>
      <c r="D4773" t="s">
        <v>28</v>
      </c>
      <c r="E4773">
        <v>27.02</v>
      </c>
    </row>
    <row r="4774" spans="1:5" x14ac:dyDescent="0.25">
      <c r="A4774">
        <v>103886</v>
      </c>
      <c r="B4774" t="str">
        <f t="shared" si="74"/>
        <v>103886U</v>
      </c>
      <c r="C4774" t="s">
        <v>6956</v>
      </c>
      <c r="D4774" t="s">
        <v>28</v>
      </c>
      <c r="E4774">
        <v>483.97</v>
      </c>
    </row>
    <row r="4775" spans="1:5" x14ac:dyDescent="0.25">
      <c r="A4775">
        <v>103887</v>
      </c>
      <c r="B4775" t="str">
        <f t="shared" si="74"/>
        <v>103887U</v>
      </c>
      <c r="C4775" t="s">
        <v>6957</v>
      </c>
      <c r="D4775" t="s">
        <v>28</v>
      </c>
      <c r="E4775">
        <v>20.07</v>
      </c>
    </row>
    <row r="4776" spans="1:5" x14ac:dyDescent="0.25">
      <c r="A4776">
        <v>103888</v>
      </c>
      <c r="B4776" t="str">
        <f t="shared" si="74"/>
        <v>103888U</v>
      </c>
      <c r="C4776" t="s">
        <v>6958</v>
      </c>
      <c r="D4776" t="s">
        <v>28</v>
      </c>
      <c r="E4776">
        <v>15.23</v>
      </c>
    </row>
    <row r="4777" spans="1:5" x14ac:dyDescent="0.25">
      <c r="A4777">
        <v>103889</v>
      </c>
      <c r="B4777" t="str">
        <f t="shared" si="74"/>
        <v>103889U</v>
      </c>
      <c r="C4777" t="s">
        <v>6959</v>
      </c>
      <c r="D4777" t="s">
        <v>28</v>
      </c>
      <c r="E4777">
        <v>16.64</v>
      </c>
    </row>
    <row r="4778" spans="1:5" x14ac:dyDescent="0.25">
      <c r="A4778">
        <v>103890</v>
      </c>
      <c r="B4778" t="str">
        <f t="shared" si="74"/>
        <v>103890U</v>
      </c>
      <c r="C4778" t="s">
        <v>6960</v>
      </c>
      <c r="D4778" t="s">
        <v>28</v>
      </c>
      <c r="E4778">
        <v>562.02</v>
      </c>
    </row>
    <row r="4779" spans="1:5" x14ac:dyDescent="0.25">
      <c r="A4779">
        <v>103891</v>
      </c>
      <c r="B4779" t="str">
        <f t="shared" si="74"/>
        <v>103891U</v>
      </c>
      <c r="C4779" t="s">
        <v>6961</v>
      </c>
      <c r="D4779" t="s">
        <v>28</v>
      </c>
      <c r="E4779">
        <v>52.76</v>
      </c>
    </row>
    <row r="4780" spans="1:5" x14ac:dyDescent="0.25">
      <c r="A4780">
        <v>103892</v>
      </c>
      <c r="B4780" t="str">
        <f t="shared" si="74"/>
        <v>103892U</v>
      </c>
      <c r="C4780" t="s">
        <v>6962</v>
      </c>
      <c r="D4780" t="s">
        <v>28</v>
      </c>
      <c r="E4780">
        <v>14.92</v>
      </c>
    </row>
    <row r="4781" spans="1:5" x14ac:dyDescent="0.25">
      <c r="A4781">
        <v>103893</v>
      </c>
      <c r="B4781" t="str">
        <f t="shared" si="74"/>
        <v>103893U</v>
      </c>
      <c r="C4781" t="s">
        <v>6963</v>
      </c>
      <c r="D4781" t="s">
        <v>28</v>
      </c>
      <c r="E4781">
        <v>21.19</v>
      </c>
    </row>
    <row r="4782" spans="1:5" x14ac:dyDescent="0.25">
      <c r="A4782">
        <v>103894</v>
      </c>
      <c r="B4782" t="str">
        <f t="shared" si="74"/>
        <v>103894U</v>
      </c>
      <c r="C4782" t="s">
        <v>6964</v>
      </c>
      <c r="D4782" t="s">
        <v>28</v>
      </c>
      <c r="E4782">
        <v>25.59</v>
      </c>
    </row>
    <row r="4783" spans="1:5" x14ac:dyDescent="0.25">
      <c r="A4783">
        <v>103895</v>
      </c>
      <c r="B4783" t="str">
        <f t="shared" si="74"/>
        <v>103895U</v>
      </c>
      <c r="C4783" t="s">
        <v>6965</v>
      </c>
      <c r="D4783" t="s">
        <v>28</v>
      </c>
      <c r="E4783">
        <v>22.72</v>
      </c>
    </row>
    <row r="4784" spans="1:5" x14ac:dyDescent="0.25">
      <c r="A4784">
        <v>103896</v>
      </c>
      <c r="B4784" t="str">
        <f t="shared" si="74"/>
        <v>103896U</v>
      </c>
      <c r="C4784" t="s">
        <v>6966</v>
      </c>
      <c r="D4784" t="s">
        <v>28</v>
      </c>
      <c r="E4784">
        <v>22.72</v>
      </c>
    </row>
    <row r="4785" spans="1:5" x14ac:dyDescent="0.25">
      <c r="A4785">
        <v>103897</v>
      </c>
      <c r="B4785" t="str">
        <f t="shared" si="74"/>
        <v>103897U</v>
      </c>
      <c r="C4785" t="s">
        <v>6967</v>
      </c>
      <c r="D4785" t="s">
        <v>28</v>
      </c>
      <c r="E4785">
        <v>89.13</v>
      </c>
    </row>
    <row r="4786" spans="1:5" x14ac:dyDescent="0.25">
      <c r="A4786">
        <v>103898</v>
      </c>
      <c r="B4786" t="str">
        <f t="shared" si="74"/>
        <v>103898U</v>
      </c>
      <c r="C4786" t="s">
        <v>6968</v>
      </c>
      <c r="D4786" t="s">
        <v>28</v>
      </c>
      <c r="E4786">
        <v>617.94000000000005</v>
      </c>
    </row>
    <row r="4787" spans="1:5" x14ac:dyDescent="0.25">
      <c r="A4787">
        <v>103899</v>
      </c>
      <c r="B4787" t="str">
        <f t="shared" si="74"/>
        <v>103899U</v>
      </c>
      <c r="C4787" t="s">
        <v>6969</v>
      </c>
      <c r="D4787" t="s">
        <v>28</v>
      </c>
      <c r="E4787">
        <v>33.26</v>
      </c>
    </row>
    <row r="4788" spans="1:5" x14ac:dyDescent="0.25">
      <c r="A4788">
        <v>103900</v>
      </c>
      <c r="B4788" t="str">
        <f t="shared" si="74"/>
        <v>103900U</v>
      </c>
      <c r="C4788" t="s">
        <v>6970</v>
      </c>
      <c r="D4788" t="s">
        <v>28</v>
      </c>
      <c r="E4788">
        <v>19.61</v>
      </c>
    </row>
    <row r="4789" spans="1:5" x14ac:dyDescent="0.25">
      <c r="A4789">
        <v>103901</v>
      </c>
      <c r="B4789" t="str">
        <f t="shared" si="74"/>
        <v>103901U</v>
      </c>
      <c r="C4789" t="s">
        <v>6971</v>
      </c>
      <c r="D4789" t="s">
        <v>28</v>
      </c>
      <c r="E4789">
        <v>21.97</v>
      </c>
    </row>
    <row r="4790" spans="1:5" x14ac:dyDescent="0.25">
      <c r="A4790">
        <v>103902</v>
      </c>
      <c r="B4790" t="str">
        <f t="shared" si="74"/>
        <v>103902U</v>
      </c>
      <c r="C4790" t="s">
        <v>6972</v>
      </c>
      <c r="D4790" t="s">
        <v>28</v>
      </c>
      <c r="E4790">
        <v>33.82</v>
      </c>
    </row>
    <row r="4791" spans="1:5" x14ac:dyDescent="0.25">
      <c r="A4791">
        <v>103903</v>
      </c>
      <c r="B4791" t="str">
        <f t="shared" si="74"/>
        <v>103903U</v>
      </c>
      <c r="C4791" t="s">
        <v>6973</v>
      </c>
      <c r="D4791" t="s">
        <v>28</v>
      </c>
      <c r="E4791">
        <v>46.99</v>
      </c>
    </row>
    <row r="4792" spans="1:5" x14ac:dyDescent="0.25">
      <c r="A4792">
        <v>103947</v>
      </c>
      <c r="B4792" t="str">
        <f t="shared" si="74"/>
        <v>103947U</v>
      </c>
      <c r="C4792" t="s">
        <v>12495</v>
      </c>
      <c r="D4792" t="s">
        <v>28</v>
      </c>
      <c r="E4792">
        <v>5.12</v>
      </c>
    </row>
    <row r="4793" spans="1:5" x14ac:dyDescent="0.25">
      <c r="A4793">
        <v>103948</v>
      </c>
      <c r="B4793" t="str">
        <f t="shared" si="74"/>
        <v>103948U</v>
      </c>
      <c r="C4793" t="s">
        <v>12496</v>
      </c>
      <c r="D4793" t="s">
        <v>28</v>
      </c>
      <c r="E4793">
        <v>6.79</v>
      </c>
    </row>
    <row r="4794" spans="1:5" x14ac:dyDescent="0.25">
      <c r="A4794">
        <v>103949</v>
      </c>
      <c r="B4794" t="str">
        <f t="shared" si="74"/>
        <v>103949U</v>
      </c>
      <c r="C4794" t="s">
        <v>12497</v>
      </c>
      <c r="D4794" t="s">
        <v>28</v>
      </c>
      <c r="E4794">
        <v>8.81</v>
      </c>
    </row>
    <row r="4795" spans="1:5" x14ac:dyDescent="0.25">
      <c r="A4795">
        <v>103950</v>
      </c>
      <c r="B4795" t="str">
        <f t="shared" si="74"/>
        <v>103950U</v>
      </c>
      <c r="C4795" t="s">
        <v>12498</v>
      </c>
      <c r="D4795" t="s">
        <v>28</v>
      </c>
      <c r="E4795">
        <v>9.89</v>
      </c>
    </row>
    <row r="4796" spans="1:5" x14ac:dyDescent="0.25">
      <c r="A4796">
        <v>103951</v>
      </c>
      <c r="B4796" t="str">
        <f t="shared" si="74"/>
        <v>103951U</v>
      </c>
      <c r="C4796" t="s">
        <v>12499</v>
      </c>
      <c r="D4796" t="s">
        <v>28</v>
      </c>
      <c r="E4796">
        <v>13.71</v>
      </c>
    </row>
    <row r="4797" spans="1:5" x14ac:dyDescent="0.25">
      <c r="A4797">
        <v>103952</v>
      </c>
      <c r="B4797" t="str">
        <f t="shared" si="74"/>
        <v>103952U</v>
      </c>
      <c r="C4797" t="s">
        <v>12500</v>
      </c>
      <c r="D4797" t="s">
        <v>28</v>
      </c>
      <c r="E4797">
        <v>4.71</v>
      </c>
    </row>
    <row r="4798" spans="1:5" x14ac:dyDescent="0.25">
      <c r="A4798">
        <v>103953</v>
      </c>
      <c r="B4798" t="str">
        <f t="shared" si="74"/>
        <v>103953U</v>
      </c>
      <c r="C4798" t="s">
        <v>12501</v>
      </c>
      <c r="D4798" t="s">
        <v>28</v>
      </c>
      <c r="E4798">
        <v>6.31</v>
      </c>
    </row>
    <row r="4799" spans="1:5" x14ac:dyDescent="0.25">
      <c r="A4799">
        <v>103954</v>
      </c>
      <c r="B4799" t="str">
        <f t="shared" si="74"/>
        <v>103954U</v>
      </c>
      <c r="C4799" t="s">
        <v>12502</v>
      </c>
      <c r="D4799" t="s">
        <v>28</v>
      </c>
      <c r="E4799">
        <v>8.35</v>
      </c>
    </row>
    <row r="4800" spans="1:5" x14ac:dyDescent="0.25">
      <c r="A4800">
        <v>103955</v>
      </c>
      <c r="B4800" t="str">
        <f t="shared" si="74"/>
        <v>103955U</v>
      </c>
      <c r="C4800" t="s">
        <v>12503</v>
      </c>
      <c r="D4800" t="s">
        <v>28</v>
      </c>
      <c r="E4800">
        <v>9.2799999999999994</v>
      </c>
    </row>
    <row r="4801" spans="1:5" x14ac:dyDescent="0.25">
      <c r="A4801">
        <v>103956</v>
      </c>
      <c r="B4801" t="str">
        <f t="shared" si="74"/>
        <v>103956U</v>
      </c>
      <c r="C4801" t="s">
        <v>12504</v>
      </c>
      <c r="D4801" t="s">
        <v>28</v>
      </c>
      <c r="E4801">
        <v>13.01</v>
      </c>
    </row>
    <row r="4802" spans="1:5" x14ac:dyDescent="0.25">
      <c r="A4802">
        <v>103957</v>
      </c>
      <c r="B4802" t="str">
        <f t="shared" si="74"/>
        <v>103957U</v>
      </c>
      <c r="C4802" t="s">
        <v>12505</v>
      </c>
      <c r="D4802" t="s">
        <v>28</v>
      </c>
      <c r="E4802">
        <v>4.41</v>
      </c>
    </row>
    <row r="4803" spans="1:5" x14ac:dyDescent="0.25">
      <c r="A4803">
        <v>103958</v>
      </c>
      <c r="B4803" t="str">
        <f t="shared" si="74"/>
        <v>103958U</v>
      </c>
      <c r="C4803" t="s">
        <v>12506</v>
      </c>
      <c r="D4803" t="s">
        <v>28</v>
      </c>
      <c r="E4803">
        <v>9.77</v>
      </c>
    </row>
    <row r="4804" spans="1:5" x14ac:dyDescent="0.25">
      <c r="A4804">
        <v>103959</v>
      </c>
      <c r="B4804" t="str">
        <f t="shared" si="74"/>
        <v>103959U</v>
      </c>
      <c r="C4804" t="s">
        <v>12507</v>
      </c>
      <c r="D4804" t="s">
        <v>28</v>
      </c>
      <c r="E4804">
        <v>14.48</v>
      </c>
    </row>
    <row r="4805" spans="1:5" x14ac:dyDescent="0.25">
      <c r="A4805">
        <v>103960</v>
      </c>
      <c r="B4805" t="str">
        <f t="shared" si="74"/>
        <v>103960U</v>
      </c>
      <c r="C4805" t="s">
        <v>12508</v>
      </c>
      <c r="D4805" t="s">
        <v>28</v>
      </c>
      <c r="E4805">
        <v>33.26</v>
      </c>
    </row>
    <row r="4806" spans="1:5" x14ac:dyDescent="0.25">
      <c r="A4806">
        <v>103961</v>
      </c>
      <c r="B4806" t="str">
        <f t="shared" si="74"/>
        <v>103961U</v>
      </c>
      <c r="C4806" t="s">
        <v>12509</v>
      </c>
      <c r="D4806" t="s">
        <v>28</v>
      </c>
      <c r="E4806">
        <v>30.67</v>
      </c>
    </row>
    <row r="4807" spans="1:5" x14ac:dyDescent="0.25">
      <c r="A4807">
        <v>103962</v>
      </c>
      <c r="B4807" t="str">
        <f t="shared" si="74"/>
        <v>103962U</v>
      </c>
      <c r="C4807" t="s">
        <v>12510</v>
      </c>
      <c r="D4807" t="s">
        <v>28</v>
      </c>
      <c r="E4807">
        <v>6.52</v>
      </c>
    </row>
    <row r="4808" spans="1:5" x14ac:dyDescent="0.25">
      <c r="A4808">
        <v>103963</v>
      </c>
      <c r="B4808" t="str">
        <f t="shared" ref="B4808:B4871" si="75">A4808&amp;"U"</f>
        <v>103963U</v>
      </c>
      <c r="C4808" t="s">
        <v>12511</v>
      </c>
      <c r="D4808" t="s">
        <v>28</v>
      </c>
      <c r="E4808">
        <v>8.4700000000000006</v>
      </c>
    </row>
    <row r="4809" spans="1:5" x14ac:dyDescent="0.25">
      <c r="A4809">
        <v>103964</v>
      </c>
      <c r="B4809" t="str">
        <f t="shared" si="75"/>
        <v>103964U</v>
      </c>
      <c r="C4809" t="s">
        <v>12512</v>
      </c>
      <c r="D4809" t="s">
        <v>28</v>
      </c>
      <c r="E4809">
        <v>9.31</v>
      </c>
    </row>
    <row r="4810" spans="1:5" x14ac:dyDescent="0.25">
      <c r="A4810">
        <v>103965</v>
      </c>
      <c r="B4810" t="str">
        <f t="shared" si="75"/>
        <v>103965U</v>
      </c>
      <c r="C4810" t="s">
        <v>12513</v>
      </c>
      <c r="D4810" t="s">
        <v>28</v>
      </c>
      <c r="E4810">
        <v>10.34</v>
      </c>
    </row>
    <row r="4811" spans="1:5" x14ac:dyDescent="0.25">
      <c r="A4811">
        <v>103966</v>
      </c>
      <c r="B4811" t="str">
        <f t="shared" si="75"/>
        <v>103966U</v>
      </c>
      <c r="C4811" t="s">
        <v>12514</v>
      </c>
      <c r="D4811" t="s">
        <v>28</v>
      </c>
      <c r="E4811">
        <v>10.53</v>
      </c>
    </row>
    <row r="4812" spans="1:5" x14ac:dyDescent="0.25">
      <c r="A4812">
        <v>103967</v>
      </c>
      <c r="B4812" t="str">
        <f t="shared" si="75"/>
        <v>103967U</v>
      </c>
      <c r="C4812" t="s">
        <v>12515</v>
      </c>
      <c r="D4812" t="s">
        <v>28</v>
      </c>
      <c r="E4812">
        <v>12.63</v>
      </c>
    </row>
    <row r="4813" spans="1:5" x14ac:dyDescent="0.25">
      <c r="A4813">
        <v>103968</v>
      </c>
      <c r="B4813" t="str">
        <f t="shared" si="75"/>
        <v>103968U</v>
      </c>
      <c r="C4813" t="s">
        <v>12516</v>
      </c>
      <c r="D4813" t="s">
        <v>28</v>
      </c>
      <c r="E4813">
        <v>18.72</v>
      </c>
    </row>
    <row r="4814" spans="1:5" x14ac:dyDescent="0.25">
      <c r="A4814">
        <v>103969</v>
      </c>
      <c r="B4814" t="str">
        <f t="shared" si="75"/>
        <v>103969U</v>
      </c>
      <c r="C4814" t="s">
        <v>12517</v>
      </c>
      <c r="D4814" t="s">
        <v>28</v>
      </c>
      <c r="E4814">
        <v>22</v>
      </c>
    </row>
    <row r="4815" spans="1:5" x14ac:dyDescent="0.25">
      <c r="A4815">
        <v>103970</v>
      </c>
      <c r="B4815" t="str">
        <f t="shared" si="75"/>
        <v>103970U</v>
      </c>
      <c r="C4815" t="s">
        <v>12518</v>
      </c>
      <c r="D4815" t="s">
        <v>28</v>
      </c>
      <c r="E4815">
        <v>23.74</v>
      </c>
    </row>
    <row r="4816" spans="1:5" x14ac:dyDescent="0.25">
      <c r="A4816">
        <v>103971</v>
      </c>
      <c r="B4816" t="str">
        <f t="shared" si="75"/>
        <v>103971U</v>
      </c>
      <c r="C4816" t="s">
        <v>12519</v>
      </c>
      <c r="D4816" t="s">
        <v>28</v>
      </c>
      <c r="E4816">
        <v>28.4</v>
      </c>
    </row>
    <row r="4817" spans="1:5" x14ac:dyDescent="0.25">
      <c r="A4817">
        <v>103972</v>
      </c>
      <c r="B4817" t="str">
        <f t="shared" si="75"/>
        <v>103972U</v>
      </c>
      <c r="C4817" t="s">
        <v>12520</v>
      </c>
      <c r="D4817" t="s">
        <v>28</v>
      </c>
      <c r="E4817">
        <v>33.28</v>
      </c>
    </row>
    <row r="4818" spans="1:5" x14ac:dyDescent="0.25">
      <c r="A4818">
        <v>103973</v>
      </c>
      <c r="B4818" t="str">
        <f t="shared" si="75"/>
        <v>103973U</v>
      </c>
      <c r="C4818" t="s">
        <v>12521</v>
      </c>
      <c r="D4818" t="s">
        <v>28</v>
      </c>
      <c r="E4818">
        <v>39.67</v>
      </c>
    </row>
    <row r="4819" spans="1:5" x14ac:dyDescent="0.25">
      <c r="A4819">
        <v>103974</v>
      </c>
      <c r="B4819" t="str">
        <f t="shared" si="75"/>
        <v>103974U</v>
      </c>
      <c r="C4819" t="s">
        <v>12522</v>
      </c>
      <c r="D4819" t="s">
        <v>28</v>
      </c>
      <c r="E4819">
        <v>10.16</v>
      </c>
    </row>
    <row r="4820" spans="1:5" x14ac:dyDescent="0.25">
      <c r="A4820">
        <v>103975</v>
      </c>
      <c r="B4820" t="str">
        <f t="shared" si="75"/>
        <v>103975U</v>
      </c>
      <c r="C4820" t="s">
        <v>12523</v>
      </c>
      <c r="D4820" t="s">
        <v>28</v>
      </c>
      <c r="E4820">
        <v>23.56</v>
      </c>
    </row>
    <row r="4821" spans="1:5" x14ac:dyDescent="0.25">
      <c r="A4821">
        <v>103976</v>
      </c>
      <c r="B4821" t="str">
        <f t="shared" si="75"/>
        <v>103976U</v>
      </c>
      <c r="C4821" t="s">
        <v>12524</v>
      </c>
      <c r="D4821" t="s">
        <v>28</v>
      </c>
      <c r="E4821">
        <v>30.74</v>
      </c>
    </row>
    <row r="4822" spans="1:5" x14ac:dyDescent="0.25">
      <c r="A4822">
        <v>103977</v>
      </c>
      <c r="B4822" t="str">
        <f t="shared" si="75"/>
        <v>103977U</v>
      </c>
      <c r="C4822" t="s">
        <v>12525</v>
      </c>
      <c r="D4822" t="s">
        <v>28</v>
      </c>
      <c r="E4822">
        <v>6.77</v>
      </c>
    </row>
    <row r="4823" spans="1:5" x14ac:dyDescent="0.25">
      <c r="A4823">
        <v>103980</v>
      </c>
      <c r="B4823" t="str">
        <f t="shared" si="75"/>
        <v>103980U</v>
      </c>
      <c r="C4823" t="s">
        <v>12526</v>
      </c>
      <c r="D4823" t="s">
        <v>28</v>
      </c>
      <c r="E4823">
        <v>17.12</v>
      </c>
    </row>
    <row r="4824" spans="1:5" x14ac:dyDescent="0.25">
      <c r="A4824">
        <v>103981</v>
      </c>
      <c r="B4824" t="str">
        <f t="shared" si="75"/>
        <v>103981U</v>
      </c>
      <c r="C4824" t="s">
        <v>12527</v>
      </c>
      <c r="D4824" t="s">
        <v>28</v>
      </c>
      <c r="E4824">
        <v>18.649999999999999</v>
      </c>
    </row>
    <row r="4825" spans="1:5" x14ac:dyDescent="0.25">
      <c r="A4825">
        <v>103982</v>
      </c>
      <c r="B4825" t="str">
        <f t="shared" si="75"/>
        <v>103982U</v>
      </c>
      <c r="C4825" t="s">
        <v>12528</v>
      </c>
      <c r="D4825" t="s">
        <v>28</v>
      </c>
      <c r="E4825">
        <v>28.4</v>
      </c>
    </row>
    <row r="4826" spans="1:5" x14ac:dyDescent="0.25">
      <c r="A4826">
        <v>103983</v>
      </c>
      <c r="B4826" t="str">
        <f t="shared" si="75"/>
        <v>103983U</v>
      </c>
      <c r="C4826" t="s">
        <v>12529</v>
      </c>
      <c r="D4826" t="s">
        <v>28</v>
      </c>
      <c r="E4826">
        <v>18.95</v>
      </c>
    </row>
    <row r="4827" spans="1:5" x14ac:dyDescent="0.25">
      <c r="A4827">
        <v>103984</v>
      </c>
      <c r="B4827" t="str">
        <f t="shared" si="75"/>
        <v>103984U</v>
      </c>
      <c r="C4827" t="s">
        <v>12530</v>
      </c>
      <c r="D4827" t="s">
        <v>28</v>
      </c>
      <c r="E4827">
        <v>19.940000000000001</v>
      </c>
    </row>
    <row r="4828" spans="1:5" x14ac:dyDescent="0.25">
      <c r="A4828">
        <v>103985</v>
      </c>
      <c r="B4828" t="str">
        <f t="shared" si="75"/>
        <v>103985U</v>
      </c>
      <c r="C4828" t="s">
        <v>12531</v>
      </c>
      <c r="D4828" t="s">
        <v>28</v>
      </c>
      <c r="E4828">
        <v>22.7</v>
      </c>
    </row>
    <row r="4829" spans="1:5" x14ac:dyDescent="0.25">
      <c r="A4829">
        <v>103986</v>
      </c>
      <c r="B4829" t="str">
        <f t="shared" si="75"/>
        <v>103986U</v>
      </c>
      <c r="C4829" t="s">
        <v>12532</v>
      </c>
      <c r="D4829" t="s">
        <v>28</v>
      </c>
      <c r="E4829">
        <v>34.79</v>
      </c>
    </row>
    <row r="4830" spans="1:5" x14ac:dyDescent="0.25">
      <c r="A4830">
        <v>103987</v>
      </c>
      <c r="B4830" t="str">
        <f t="shared" si="75"/>
        <v>103987U</v>
      </c>
      <c r="C4830" t="s">
        <v>12533</v>
      </c>
      <c r="D4830" t="s">
        <v>28</v>
      </c>
      <c r="E4830">
        <v>30.41</v>
      </c>
    </row>
    <row r="4831" spans="1:5" x14ac:dyDescent="0.25">
      <c r="A4831">
        <v>103988</v>
      </c>
      <c r="B4831" t="str">
        <f t="shared" si="75"/>
        <v>103988U</v>
      </c>
      <c r="C4831" t="s">
        <v>12534</v>
      </c>
      <c r="D4831" t="s">
        <v>28</v>
      </c>
      <c r="E4831">
        <v>12.6</v>
      </c>
    </row>
    <row r="4832" spans="1:5" x14ac:dyDescent="0.25">
      <c r="A4832">
        <v>103990</v>
      </c>
      <c r="B4832" t="str">
        <f t="shared" si="75"/>
        <v>103990U</v>
      </c>
      <c r="C4832" t="s">
        <v>12535</v>
      </c>
      <c r="D4832" t="s">
        <v>28</v>
      </c>
      <c r="E4832">
        <v>50.95</v>
      </c>
    </row>
    <row r="4833" spans="1:5" x14ac:dyDescent="0.25">
      <c r="A4833">
        <v>103991</v>
      </c>
      <c r="B4833" t="str">
        <f t="shared" si="75"/>
        <v>103991U</v>
      </c>
      <c r="C4833" t="s">
        <v>12536</v>
      </c>
      <c r="D4833" t="s">
        <v>28</v>
      </c>
      <c r="E4833">
        <v>24.38</v>
      </c>
    </row>
    <row r="4834" spans="1:5" x14ac:dyDescent="0.25">
      <c r="A4834">
        <v>103992</v>
      </c>
      <c r="B4834" t="str">
        <f t="shared" si="75"/>
        <v>103992U</v>
      </c>
      <c r="C4834" t="s">
        <v>12537</v>
      </c>
      <c r="D4834" t="s">
        <v>28</v>
      </c>
      <c r="E4834">
        <v>11.35</v>
      </c>
    </row>
    <row r="4835" spans="1:5" x14ac:dyDescent="0.25">
      <c r="A4835">
        <v>103993</v>
      </c>
      <c r="B4835" t="str">
        <f t="shared" si="75"/>
        <v>103993U</v>
      </c>
      <c r="C4835" t="s">
        <v>12538</v>
      </c>
      <c r="D4835" t="s">
        <v>28</v>
      </c>
      <c r="E4835">
        <v>8.99</v>
      </c>
    </row>
    <row r="4836" spans="1:5" x14ac:dyDescent="0.25">
      <c r="A4836">
        <v>103994</v>
      </c>
      <c r="B4836" t="str">
        <f t="shared" si="75"/>
        <v>103994U</v>
      </c>
      <c r="C4836" t="s">
        <v>12539</v>
      </c>
      <c r="D4836" t="s">
        <v>28</v>
      </c>
      <c r="E4836">
        <v>16.98</v>
      </c>
    </row>
    <row r="4837" spans="1:5" x14ac:dyDescent="0.25">
      <c r="A4837">
        <v>103995</v>
      </c>
      <c r="B4837" t="str">
        <f t="shared" si="75"/>
        <v>103995U</v>
      </c>
      <c r="C4837" t="s">
        <v>12540</v>
      </c>
      <c r="D4837" t="s">
        <v>28</v>
      </c>
      <c r="E4837">
        <v>15.33</v>
      </c>
    </row>
    <row r="4838" spans="1:5" x14ac:dyDescent="0.25">
      <c r="A4838">
        <v>103996</v>
      </c>
      <c r="B4838" t="str">
        <f t="shared" si="75"/>
        <v>103996U</v>
      </c>
      <c r="C4838" t="s">
        <v>12541</v>
      </c>
      <c r="D4838" t="s">
        <v>28</v>
      </c>
      <c r="E4838">
        <v>51.45</v>
      </c>
    </row>
    <row r="4839" spans="1:5" x14ac:dyDescent="0.25">
      <c r="A4839">
        <v>103997</v>
      </c>
      <c r="B4839" t="str">
        <f t="shared" si="75"/>
        <v>103997U</v>
      </c>
      <c r="C4839" t="s">
        <v>12542</v>
      </c>
      <c r="D4839" t="s">
        <v>28</v>
      </c>
      <c r="E4839">
        <v>56.29</v>
      </c>
    </row>
    <row r="4840" spans="1:5" x14ac:dyDescent="0.25">
      <c r="A4840">
        <v>103998</v>
      </c>
      <c r="B4840" t="str">
        <f t="shared" si="75"/>
        <v>103998U</v>
      </c>
      <c r="C4840" t="s">
        <v>12543</v>
      </c>
      <c r="D4840" t="s">
        <v>28</v>
      </c>
      <c r="E4840">
        <v>13.88</v>
      </c>
    </row>
    <row r="4841" spans="1:5" x14ac:dyDescent="0.25">
      <c r="A4841">
        <v>103999</v>
      </c>
      <c r="B4841" t="str">
        <f t="shared" si="75"/>
        <v>103999U</v>
      </c>
      <c r="C4841" t="s">
        <v>12544</v>
      </c>
      <c r="D4841" t="s">
        <v>28</v>
      </c>
      <c r="E4841">
        <v>12.8</v>
      </c>
    </row>
    <row r="4842" spans="1:5" x14ac:dyDescent="0.25">
      <c r="A4842">
        <v>104000</v>
      </c>
      <c r="B4842" t="str">
        <f t="shared" si="75"/>
        <v>104000U</v>
      </c>
      <c r="C4842" t="s">
        <v>12545</v>
      </c>
      <c r="D4842" t="s">
        <v>28</v>
      </c>
      <c r="E4842">
        <v>45.37</v>
      </c>
    </row>
    <row r="4843" spans="1:5" x14ac:dyDescent="0.25">
      <c r="A4843">
        <v>104001</v>
      </c>
      <c r="B4843" t="str">
        <f t="shared" si="75"/>
        <v>104001U</v>
      </c>
      <c r="C4843" t="s">
        <v>12546</v>
      </c>
      <c r="D4843" t="s">
        <v>28</v>
      </c>
      <c r="E4843">
        <v>13.96</v>
      </c>
    </row>
    <row r="4844" spans="1:5" x14ac:dyDescent="0.25">
      <c r="A4844">
        <v>104002</v>
      </c>
      <c r="B4844" t="str">
        <f t="shared" si="75"/>
        <v>104002U</v>
      </c>
      <c r="C4844" t="s">
        <v>12547</v>
      </c>
      <c r="D4844" t="s">
        <v>28</v>
      </c>
      <c r="E4844">
        <v>19.440000000000001</v>
      </c>
    </row>
    <row r="4845" spans="1:5" x14ac:dyDescent="0.25">
      <c r="A4845">
        <v>104003</v>
      </c>
      <c r="B4845" t="str">
        <f t="shared" si="75"/>
        <v>104003U</v>
      </c>
      <c r="C4845" t="s">
        <v>12548</v>
      </c>
      <c r="D4845" t="s">
        <v>28</v>
      </c>
      <c r="E4845">
        <v>15.03</v>
      </c>
    </row>
    <row r="4846" spans="1:5" x14ac:dyDescent="0.25">
      <c r="A4846">
        <v>104004</v>
      </c>
      <c r="B4846" t="str">
        <f t="shared" si="75"/>
        <v>104004U</v>
      </c>
      <c r="C4846" t="s">
        <v>12549</v>
      </c>
      <c r="D4846" t="s">
        <v>28</v>
      </c>
      <c r="E4846">
        <v>31.03</v>
      </c>
    </row>
    <row r="4847" spans="1:5" x14ac:dyDescent="0.25">
      <c r="A4847">
        <v>104005</v>
      </c>
      <c r="B4847" t="str">
        <f t="shared" si="75"/>
        <v>104005U</v>
      </c>
      <c r="C4847" t="s">
        <v>12550</v>
      </c>
      <c r="D4847" t="s">
        <v>28</v>
      </c>
      <c r="E4847">
        <v>41.69</v>
      </c>
    </row>
    <row r="4848" spans="1:5" x14ac:dyDescent="0.25">
      <c r="A4848">
        <v>104006</v>
      </c>
      <c r="B4848" t="str">
        <f t="shared" si="75"/>
        <v>104006U</v>
      </c>
      <c r="C4848" t="s">
        <v>12551</v>
      </c>
      <c r="D4848" t="s">
        <v>28</v>
      </c>
      <c r="E4848">
        <v>25.32</v>
      </c>
    </row>
    <row r="4849" spans="1:5" x14ac:dyDescent="0.25">
      <c r="A4849">
        <v>104007</v>
      </c>
      <c r="B4849" t="str">
        <f t="shared" si="75"/>
        <v>104007U</v>
      </c>
      <c r="C4849" t="s">
        <v>12552</v>
      </c>
      <c r="D4849" t="s">
        <v>28</v>
      </c>
      <c r="E4849">
        <v>26.91</v>
      </c>
    </row>
    <row r="4850" spans="1:5" x14ac:dyDescent="0.25">
      <c r="A4850">
        <v>104008</v>
      </c>
      <c r="B4850" t="str">
        <f t="shared" si="75"/>
        <v>104008U</v>
      </c>
      <c r="C4850" t="s">
        <v>12553</v>
      </c>
      <c r="D4850" t="s">
        <v>28</v>
      </c>
      <c r="E4850">
        <v>35.520000000000003</v>
      </c>
    </row>
    <row r="4851" spans="1:5" x14ac:dyDescent="0.25">
      <c r="A4851">
        <v>104009</v>
      </c>
      <c r="B4851" t="str">
        <f t="shared" si="75"/>
        <v>104009U</v>
      </c>
      <c r="C4851" t="s">
        <v>12554</v>
      </c>
      <c r="D4851" t="s">
        <v>28</v>
      </c>
      <c r="E4851">
        <v>12.34</v>
      </c>
    </row>
    <row r="4852" spans="1:5" x14ac:dyDescent="0.25">
      <c r="A4852">
        <v>104010</v>
      </c>
      <c r="B4852" t="str">
        <f t="shared" si="75"/>
        <v>104010U</v>
      </c>
      <c r="C4852" t="s">
        <v>12555</v>
      </c>
      <c r="D4852" t="s">
        <v>28</v>
      </c>
      <c r="E4852">
        <v>12.54</v>
      </c>
    </row>
    <row r="4853" spans="1:5" x14ac:dyDescent="0.25">
      <c r="A4853">
        <v>104011</v>
      </c>
      <c r="B4853" t="str">
        <f t="shared" si="75"/>
        <v>104011U</v>
      </c>
      <c r="C4853" t="s">
        <v>12556</v>
      </c>
      <c r="D4853" t="s">
        <v>28</v>
      </c>
      <c r="E4853">
        <v>26.37</v>
      </c>
    </row>
    <row r="4854" spans="1:5" x14ac:dyDescent="0.25">
      <c r="A4854">
        <v>104012</v>
      </c>
      <c r="B4854" t="str">
        <f t="shared" si="75"/>
        <v>104012U</v>
      </c>
      <c r="C4854" t="s">
        <v>12557</v>
      </c>
      <c r="D4854" t="s">
        <v>28</v>
      </c>
      <c r="E4854">
        <v>26.94</v>
      </c>
    </row>
    <row r="4855" spans="1:5" x14ac:dyDescent="0.25">
      <c r="A4855">
        <v>104013</v>
      </c>
      <c r="B4855" t="str">
        <f t="shared" si="75"/>
        <v>104013U</v>
      </c>
      <c r="C4855" t="s">
        <v>12558</v>
      </c>
      <c r="D4855" t="s">
        <v>28</v>
      </c>
      <c r="E4855">
        <v>10.47</v>
      </c>
    </row>
    <row r="4856" spans="1:5" x14ac:dyDescent="0.25">
      <c r="A4856">
        <v>104014</v>
      </c>
      <c r="B4856" t="str">
        <f t="shared" si="75"/>
        <v>104014U</v>
      </c>
      <c r="C4856" t="s">
        <v>12559</v>
      </c>
      <c r="D4856" t="s">
        <v>28</v>
      </c>
      <c r="E4856">
        <v>11.39</v>
      </c>
    </row>
    <row r="4857" spans="1:5" x14ac:dyDescent="0.25">
      <c r="A4857">
        <v>104015</v>
      </c>
      <c r="B4857" t="str">
        <f t="shared" si="75"/>
        <v>104015U</v>
      </c>
      <c r="C4857" t="s">
        <v>12560</v>
      </c>
      <c r="D4857" t="s">
        <v>28</v>
      </c>
      <c r="E4857">
        <v>15.39</v>
      </c>
    </row>
    <row r="4858" spans="1:5" x14ac:dyDescent="0.25">
      <c r="A4858">
        <v>104016</v>
      </c>
      <c r="B4858" t="str">
        <f t="shared" si="75"/>
        <v>104016U</v>
      </c>
      <c r="C4858" t="s">
        <v>12561</v>
      </c>
      <c r="D4858" t="s">
        <v>28</v>
      </c>
      <c r="E4858">
        <v>21.07</v>
      </c>
    </row>
    <row r="4859" spans="1:5" x14ac:dyDescent="0.25">
      <c r="A4859">
        <v>104017</v>
      </c>
      <c r="B4859" t="str">
        <f t="shared" si="75"/>
        <v>104017U</v>
      </c>
      <c r="C4859" t="s">
        <v>12562</v>
      </c>
      <c r="D4859" t="s">
        <v>28</v>
      </c>
      <c r="E4859">
        <v>38.6</v>
      </c>
    </row>
    <row r="4860" spans="1:5" x14ac:dyDescent="0.25">
      <c r="A4860">
        <v>104018</v>
      </c>
      <c r="B4860" t="str">
        <f t="shared" si="75"/>
        <v>104018U</v>
      </c>
      <c r="C4860" t="s">
        <v>12562</v>
      </c>
      <c r="D4860" t="s">
        <v>28</v>
      </c>
      <c r="E4860">
        <v>20.23</v>
      </c>
    </row>
    <row r="4861" spans="1:5" x14ac:dyDescent="0.25">
      <c r="A4861">
        <v>104019</v>
      </c>
      <c r="B4861" t="str">
        <f t="shared" si="75"/>
        <v>104019U</v>
      </c>
      <c r="C4861" t="s">
        <v>12563</v>
      </c>
      <c r="D4861" t="s">
        <v>28</v>
      </c>
      <c r="E4861">
        <v>37.6</v>
      </c>
    </row>
    <row r="4862" spans="1:5" x14ac:dyDescent="0.25">
      <c r="A4862">
        <v>104020</v>
      </c>
      <c r="B4862" t="str">
        <f t="shared" si="75"/>
        <v>104020U</v>
      </c>
      <c r="C4862" t="s">
        <v>12564</v>
      </c>
      <c r="D4862" t="s">
        <v>28</v>
      </c>
      <c r="E4862">
        <v>48.19</v>
      </c>
    </row>
    <row r="4863" spans="1:5" x14ac:dyDescent="0.25">
      <c r="A4863">
        <v>104022</v>
      </c>
      <c r="B4863" t="str">
        <f t="shared" si="75"/>
        <v>104022U</v>
      </c>
      <c r="C4863" t="s">
        <v>12565</v>
      </c>
      <c r="D4863" t="s">
        <v>28</v>
      </c>
      <c r="E4863">
        <v>54.73</v>
      </c>
    </row>
    <row r="4864" spans="1:5" x14ac:dyDescent="0.25">
      <c r="A4864">
        <v>104023</v>
      </c>
      <c r="B4864" t="str">
        <f t="shared" si="75"/>
        <v>104023U</v>
      </c>
      <c r="C4864" t="s">
        <v>12566</v>
      </c>
      <c r="D4864" t="s">
        <v>28</v>
      </c>
      <c r="E4864">
        <v>35.26</v>
      </c>
    </row>
    <row r="4865" spans="1:5" x14ac:dyDescent="0.25">
      <c r="A4865">
        <v>104024</v>
      </c>
      <c r="B4865" t="str">
        <f t="shared" si="75"/>
        <v>104024U</v>
      </c>
      <c r="C4865" t="s">
        <v>12567</v>
      </c>
      <c r="D4865" t="s">
        <v>28</v>
      </c>
      <c r="E4865">
        <v>35.26</v>
      </c>
    </row>
    <row r="4866" spans="1:5" x14ac:dyDescent="0.25">
      <c r="A4866">
        <v>104025</v>
      </c>
      <c r="B4866" t="str">
        <f t="shared" si="75"/>
        <v>104025U</v>
      </c>
      <c r="C4866" t="s">
        <v>12568</v>
      </c>
      <c r="D4866" t="s">
        <v>28</v>
      </c>
      <c r="E4866">
        <v>21.95</v>
      </c>
    </row>
    <row r="4867" spans="1:5" x14ac:dyDescent="0.25">
      <c r="A4867">
        <v>104026</v>
      </c>
      <c r="B4867" t="str">
        <f t="shared" si="75"/>
        <v>104026U</v>
      </c>
      <c r="C4867" t="s">
        <v>12569</v>
      </c>
      <c r="D4867" t="s">
        <v>28</v>
      </c>
      <c r="E4867">
        <v>35.35</v>
      </c>
    </row>
    <row r="4868" spans="1:5" x14ac:dyDescent="0.25">
      <c r="A4868">
        <v>104027</v>
      </c>
      <c r="B4868" t="str">
        <f t="shared" si="75"/>
        <v>104027U</v>
      </c>
      <c r="C4868" t="s">
        <v>12570</v>
      </c>
      <c r="D4868" t="s">
        <v>28</v>
      </c>
      <c r="E4868">
        <v>51.87</v>
      </c>
    </row>
    <row r="4869" spans="1:5" x14ac:dyDescent="0.25">
      <c r="A4869">
        <v>104028</v>
      </c>
      <c r="B4869" t="str">
        <f t="shared" si="75"/>
        <v>104028U</v>
      </c>
      <c r="C4869" t="s">
        <v>12571</v>
      </c>
      <c r="D4869" t="s">
        <v>28</v>
      </c>
      <c r="E4869">
        <v>138.94999999999999</v>
      </c>
    </row>
    <row r="4870" spans="1:5" x14ac:dyDescent="0.25">
      <c r="A4870">
        <v>104029</v>
      </c>
      <c r="B4870" t="str">
        <f t="shared" si="75"/>
        <v>104029U</v>
      </c>
      <c r="C4870" t="s">
        <v>12572</v>
      </c>
      <c r="D4870" t="s">
        <v>28</v>
      </c>
      <c r="E4870">
        <v>165.53</v>
      </c>
    </row>
    <row r="4871" spans="1:5" x14ac:dyDescent="0.25">
      <c r="A4871">
        <v>104030</v>
      </c>
      <c r="B4871" t="str">
        <f t="shared" si="75"/>
        <v>104030U</v>
      </c>
      <c r="C4871" t="s">
        <v>12573</v>
      </c>
      <c r="D4871" t="s">
        <v>28</v>
      </c>
      <c r="E4871">
        <v>52.69</v>
      </c>
    </row>
    <row r="4872" spans="1:5" x14ac:dyDescent="0.25">
      <c r="A4872">
        <v>104163</v>
      </c>
      <c r="B4872" t="str">
        <f t="shared" ref="B4872:B4935" si="76">A4872&amp;"U"</f>
        <v>104163U</v>
      </c>
      <c r="C4872" t="s">
        <v>12574</v>
      </c>
      <c r="D4872" t="s">
        <v>28</v>
      </c>
      <c r="E4872">
        <v>43.32</v>
      </c>
    </row>
    <row r="4873" spans="1:5" x14ac:dyDescent="0.25">
      <c r="A4873">
        <v>104164</v>
      </c>
      <c r="B4873" t="str">
        <f t="shared" si="76"/>
        <v>104164U</v>
      </c>
      <c r="C4873" t="s">
        <v>12575</v>
      </c>
      <c r="D4873" t="s">
        <v>28</v>
      </c>
      <c r="E4873">
        <v>62.11</v>
      </c>
    </row>
    <row r="4874" spans="1:5" x14ac:dyDescent="0.25">
      <c r="A4874">
        <v>104165</v>
      </c>
      <c r="B4874" t="str">
        <f t="shared" si="76"/>
        <v>104165U</v>
      </c>
      <c r="C4874" t="s">
        <v>12576</v>
      </c>
      <c r="D4874" t="s">
        <v>28</v>
      </c>
      <c r="E4874">
        <v>90.72</v>
      </c>
    </row>
    <row r="4875" spans="1:5" x14ac:dyDescent="0.25">
      <c r="A4875">
        <v>104167</v>
      </c>
      <c r="B4875" t="str">
        <f t="shared" si="76"/>
        <v>104167U</v>
      </c>
      <c r="C4875" t="s">
        <v>12577</v>
      </c>
      <c r="D4875" t="s">
        <v>28</v>
      </c>
      <c r="E4875">
        <v>175.93</v>
      </c>
    </row>
    <row r="4876" spans="1:5" x14ac:dyDescent="0.25">
      <c r="A4876">
        <v>104168</v>
      </c>
      <c r="B4876" t="str">
        <f t="shared" si="76"/>
        <v>104168U</v>
      </c>
      <c r="C4876" t="s">
        <v>12578</v>
      </c>
      <c r="D4876" t="s">
        <v>28</v>
      </c>
      <c r="E4876">
        <v>146.91999999999999</v>
      </c>
    </row>
    <row r="4877" spans="1:5" x14ac:dyDescent="0.25">
      <c r="A4877">
        <v>104169</v>
      </c>
      <c r="B4877" t="str">
        <f t="shared" si="76"/>
        <v>104169U</v>
      </c>
      <c r="C4877" t="s">
        <v>12579</v>
      </c>
      <c r="D4877" t="s">
        <v>28</v>
      </c>
      <c r="E4877">
        <v>231.28</v>
      </c>
    </row>
    <row r="4878" spans="1:5" x14ac:dyDescent="0.25">
      <c r="A4878">
        <v>104170</v>
      </c>
      <c r="B4878" t="str">
        <f t="shared" si="76"/>
        <v>104170U</v>
      </c>
      <c r="C4878" t="s">
        <v>12580</v>
      </c>
      <c r="D4878" t="s">
        <v>28</v>
      </c>
      <c r="E4878">
        <v>83.13</v>
      </c>
    </row>
    <row r="4879" spans="1:5" x14ac:dyDescent="0.25">
      <c r="A4879">
        <v>104171</v>
      </c>
      <c r="B4879" t="str">
        <f t="shared" si="76"/>
        <v>104171U</v>
      </c>
      <c r="C4879" t="s">
        <v>12581</v>
      </c>
      <c r="D4879" t="s">
        <v>28</v>
      </c>
      <c r="E4879">
        <v>123.05</v>
      </c>
    </row>
    <row r="4880" spans="1:5" x14ac:dyDescent="0.25">
      <c r="A4880">
        <v>104172</v>
      </c>
      <c r="B4880" t="str">
        <f t="shared" si="76"/>
        <v>104172U</v>
      </c>
      <c r="C4880" t="s">
        <v>12582</v>
      </c>
      <c r="D4880" t="s">
        <v>28</v>
      </c>
      <c r="E4880">
        <v>353.04</v>
      </c>
    </row>
    <row r="4881" spans="1:5" x14ac:dyDescent="0.25">
      <c r="A4881">
        <v>104173</v>
      </c>
      <c r="B4881" t="str">
        <f t="shared" si="76"/>
        <v>104173U</v>
      </c>
      <c r="C4881" t="s">
        <v>12583</v>
      </c>
      <c r="D4881" t="s">
        <v>28</v>
      </c>
      <c r="E4881">
        <v>92.83</v>
      </c>
    </row>
    <row r="4882" spans="1:5" x14ac:dyDescent="0.25">
      <c r="A4882">
        <v>104174</v>
      </c>
      <c r="B4882" t="str">
        <f t="shared" si="76"/>
        <v>104174U</v>
      </c>
      <c r="C4882" t="s">
        <v>12584</v>
      </c>
      <c r="D4882" t="s">
        <v>28</v>
      </c>
      <c r="E4882">
        <v>249.31</v>
      </c>
    </row>
    <row r="4883" spans="1:5" x14ac:dyDescent="0.25">
      <c r="A4883">
        <v>104175</v>
      </c>
      <c r="B4883" t="str">
        <f t="shared" si="76"/>
        <v>104175U</v>
      </c>
      <c r="C4883" t="s">
        <v>12585</v>
      </c>
      <c r="D4883" t="s">
        <v>28</v>
      </c>
      <c r="E4883">
        <v>161.07</v>
      </c>
    </row>
    <row r="4884" spans="1:5" x14ac:dyDescent="0.25">
      <c r="A4884">
        <v>104176</v>
      </c>
      <c r="B4884" t="str">
        <f t="shared" si="76"/>
        <v>104176U</v>
      </c>
      <c r="C4884" t="s">
        <v>12586</v>
      </c>
      <c r="D4884" t="s">
        <v>28</v>
      </c>
      <c r="E4884">
        <v>287.49</v>
      </c>
    </row>
    <row r="4885" spans="1:5" x14ac:dyDescent="0.25">
      <c r="A4885">
        <v>104177</v>
      </c>
      <c r="B4885" t="str">
        <f t="shared" si="76"/>
        <v>104177U</v>
      </c>
      <c r="C4885" t="s">
        <v>12587</v>
      </c>
      <c r="D4885" t="s">
        <v>28</v>
      </c>
      <c r="E4885">
        <v>225.94</v>
      </c>
    </row>
    <row r="4886" spans="1:5" x14ac:dyDescent="0.25">
      <c r="A4886">
        <v>104178</v>
      </c>
      <c r="B4886" t="str">
        <f t="shared" si="76"/>
        <v>104178U</v>
      </c>
      <c r="C4886" t="s">
        <v>12588</v>
      </c>
      <c r="D4886" t="s">
        <v>28</v>
      </c>
      <c r="E4886">
        <v>27.78</v>
      </c>
    </row>
    <row r="4887" spans="1:5" x14ac:dyDescent="0.25">
      <c r="A4887">
        <v>104179</v>
      </c>
      <c r="B4887" t="str">
        <f t="shared" si="76"/>
        <v>104179U</v>
      </c>
      <c r="C4887" t="s">
        <v>12589</v>
      </c>
      <c r="D4887" t="s">
        <v>28</v>
      </c>
      <c r="E4887">
        <v>101.65</v>
      </c>
    </row>
    <row r="4888" spans="1:5" x14ac:dyDescent="0.25">
      <c r="A4888">
        <v>97895</v>
      </c>
      <c r="B4888" t="str">
        <f t="shared" si="76"/>
        <v>97895U</v>
      </c>
      <c r="C4888" t="s">
        <v>4408</v>
      </c>
      <c r="D4888" t="s">
        <v>28</v>
      </c>
      <c r="E4888">
        <v>118.53</v>
      </c>
    </row>
    <row r="4889" spans="1:5" x14ac:dyDescent="0.25">
      <c r="A4889">
        <v>97896</v>
      </c>
      <c r="B4889" t="str">
        <f t="shared" si="76"/>
        <v>97896U</v>
      </c>
      <c r="C4889" t="s">
        <v>4409</v>
      </c>
      <c r="D4889" t="s">
        <v>28</v>
      </c>
      <c r="E4889">
        <v>220.37</v>
      </c>
    </row>
    <row r="4890" spans="1:5" x14ac:dyDescent="0.25">
      <c r="A4890">
        <v>97897</v>
      </c>
      <c r="B4890" t="str">
        <f t="shared" si="76"/>
        <v>97897U</v>
      </c>
      <c r="C4890" t="s">
        <v>4410</v>
      </c>
      <c r="D4890" t="s">
        <v>28</v>
      </c>
      <c r="E4890">
        <v>288.94</v>
      </c>
    </row>
    <row r="4891" spans="1:5" x14ac:dyDescent="0.25">
      <c r="A4891">
        <v>97898</v>
      </c>
      <c r="B4891" t="str">
        <f t="shared" si="76"/>
        <v>97898U</v>
      </c>
      <c r="C4891" t="s">
        <v>4411</v>
      </c>
      <c r="D4891" t="s">
        <v>28</v>
      </c>
      <c r="E4891">
        <v>590.84</v>
      </c>
    </row>
    <row r="4892" spans="1:5" x14ac:dyDescent="0.25">
      <c r="A4892">
        <v>97900</v>
      </c>
      <c r="B4892" t="str">
        <f t="shared" si="76"/>
        <v>97900U</v>
      </c>
      <c r="C4892" t="s">
        <v>4412</v>
      </c>
      <c r="D4892" t="s">
        <v>28</v>
      </c>
      <c r="E4892">
        <v>170.78</v>
      </c>
    </row>
    <row r="4893" spans="1:5" x14ac:dyDescent="0.25">
      <c r="A4893">
        <v>97901</v>
      </c>
      <c r="B4893" t="str">
        <f t="shared" si="76"/>
        <v>97901U</v>
      </c>
      <c r="C4893" t="s">
        <v>4413</v>
      </c>
      <c r="D4893" t="s">
        <v>28</v>
      </c>
      <c r="E4893">
        <v>268.33</v>
      </c>
    </row>
    <row r="4894" spans="1:5" x14ac:dyDescent="0.25">
      <c r="A4894">
        <v>97902</v>
      </c>
      <c r="B4894" t="str">
        <f t="shared" si="76"/>
        <v>97902U</v>
      </c>
      <c r="C4894" t="s">
        <v>4414</v>
      </c>
      <c r="D4894" t="s">
        <v>28</v>
      </c>
      <c r="E4894">
        <v>524.99</v>
      </c>
    </row>
    <row r="4895" spans="1:5" x14ac:dyDescent="0.25">
      <c r="A4895">
        <v>97903</v>
      </c>
      <c r="B4895" t="str">
        <f t="shared" si="76"/>
        <v>97903U</v>
      </c>
      <c r="C4895" t="s">
        <v>4415</v>
      </c>
      <c r="D4895" t="s">
        <v>28</v>
      </c>
      <c r="E4895">
        <v>728.89</v>
      </c>
    </row>
    <row r="4896" spans="1:5" x14ac:dyDescent="0.25">
      <c r="A4896">
        <v>97904</v>
      </c>
      <c r="B4896" t="str">
        <f t="shared" si="76"/>
        <v>97904U</v>
      </c>
      <c r="C4896" t="s">
        <v>4416</v>
      </c>
      <c r="D4896" t="s">
        <v>28</v>
      </c>
      <c r="E4896">
        <v>869.26</v>
      </c>
    </row>
    <row r="4897" spans="1:5" x14ac:dyDescent="0.25">
      <c r="A4897">
        <v>97905</v>
      </c>
      <c r="B4897" t="str">
        <f t="shared" si="76"/>
        <v>97905U</v>
      </c>
      <c r="C4897" t="s">
        <v>4417</v>
      </c>
      <c r="D4897" t="s">
        <v>28</v>
      </c>
      <c r="E4897">
        <v>213.44</v>
      </c>
    </row>
    <row r="4898" spans="1:5" x14ac:dyDescent="0.25">
      <c r="A4898">
        <v>97906</v>
      </c>
      <c r="B4898" t="str">
        <f t="shared" si="76"/>
        <v>97906U</v>
      </c>
      <c r="C4898" t="s">
        <v>4418</v>
      </c>
      <c r="D4898" t="s">
        <v>28</v>
      </c>
      <c r="E4898">
        <v>398.77</v>
      </c>
    </row>
    <row r="4899" spans="1:5" x14ac:dyDescent="0.25">
      <c r="A4899">
        <v>97907</v>
      </c>
      <c r="B4899" t="str">
        <f t="shared" si="76"/>
        <v>97907U</v>
      </c>
      <c r="C4899" t="s">
        <v>4419</v>
      </c>
      <c r="D4899" t="s">
        <v>28</v>
      </c>
      <c r="E4899">
        <v>567.85</v>
      </c>
    </row>
    <row r="4900" spans="1:5" x14ac:dyDescent="0.25">
      <c r="A4900">
        <v>97908</v>
      </c>
      <c r="B4900" t="str">
        <f t="shared" si="76"/>
        <v>97908U</v>
      </c>
      <c r="C4900" t="s">
        <v>4420</v>
      </c>
      <c r="D4900" t="s">
        <v>28</v>
      </c>
      <c r="E4900">
        <v>678.7</v>
      </c>
    </row>
    <row r="4901" spans="1:5" x14ac:dyDescent="0.25">
      <c r="A4901">
        <v>98102</v>
      </c>
      <c r="B4901" t="str">
        <f t="shared" si="76"/>
        <v>98102U</v>
      </c>
      <c r="C4901" t="s">
        <v>4421</v>
      </c>
      <c r="D4901" t="s">
        <v>28</v>
      </c>
      <c r="E4901">
        <v>114.41</v>
      </c>
    </row>
    <row r="4902" spans="1:5" x14ac:dyDescent="0.25">
      <c r="A4902">
        <v>98104</v>
      </c>
      <c r="B4902" t="str">
        <f t="shared" si="76"/>
        <v>98104U</v>
      </c>
      <c r="C4902" t="s">
        <v>4422</v>
      </c>
      <c r="D4902" t="s">
        <v>28</v>
      </c>
      <c r="E4902">
        <v>340.03</v>
      </c>
    </row>
    <row r="4903" spans="1:5" x14ac:dyDescent="0.25">
      <c r="A4903">
        <v>98105</v>
      </c>
      <c r="B4903" t="str">
        <f t="shared" si="76"/>
        <v>98105U</v>
      </c>
      <c r="C4903" t="s">
        <v>4423</v>
      </c>
      <c r="D4903" t="s">
        <v>28</v>
      </c>
      <c r="E4903">
        <v>589.9</v>
      </c>
    </row>
    <row r="4904" spans="1:5" x14ac:dyDescent="0.25">
      <c r="A4904">
        <v>98106</v>
      </c>
      <c r="B4904" t="str">
        <f t="shared" si="76"/>
        <v>98106U</v>
      </c>
      <c r="C4904" t="s">
        <v>4424</v>
      </c>
      <c r="D4904" t="s">
        <v>28</v>
      </c>
      <c r="E4904">
        <v>975.24</v>
      </c>
    </row>
    <row r="4905" spans="1:5" x14ac:dyDescent="0.25">
      <c r="A4905">
        <v>98107</v>
      </c>
      <c r="B4905" t="str">
        <f t="shared" si="76"/>
        <v>98107U</v>
      </c>
      <c r="C4905" t="s">
        <v>4425</v>
      </c>
      <c r="D4905" t="s">
        <v>28</v>
      </c>
      <c r="E4905">
        <v>242.38</v>
      </c>
    </row>
    <row r="4906" spans="1:5" x14ac:dyDescent="0.25">
      <c r="A4906">
        <v>98108</v>
      </c>
      <c r="B4906" t="str">
        <f t="shared" si="76"/>
        <v>98108U</v>
      </c>
      <c r="C4906" t="s">
        <v>4426</v>
      </c>
      <c r="D4906" t="s">
        <v>28</v>
      </c>
      <c r="E4906">
        <v>432.21</v>
      </c>
    </row>
    <row r="4907" spans="1:5" x14ac:dyDescent="0.25">
      <c r="A4907">
        <v>99250</v>
      </c>
      <c r="B4907" t="str">
        <f t="shared" si="76"/>
        <v>99250U</v>
      </c>
      <c r="C4907" t="s">
        <v>4427</v>
      </c>
      <c r="D4907" t="s">
        <v>28</v>
      </c>
      <c r="E4907">
        <v>166.29</v>
      </c>
    </row>
    <row r="4908" spans="1:5" x14ac:dyDescent="0.25">
      <c r="A4908">
        <v>99251</v>
      </c>
      <c r="B4908" t="str">
        <f t="shared" si="76"/>
        <v>99251U</v>
      </c>
      <c r="C4908" t="s">
        <v>4428</v>
      </c>
      <c r="D4908" t="s">
        <v>28</v>
      </c>
      <c r="E4908">
        <v>260.61</v>
      </c>
    </row>
    <row r="4909" spans="1:5" x14ac:dyDescent="0.25">
      <c r="A4909">
        <v>99253</v>
      </c>
      <c r="B4909" t="str">
        <f t="shared" si="76"/>
        <v>99253U</v>
      </c>
      <c r="C4909" t="s">
        <v>4429</v>
      </c>
      <c r="D4909" t="s">
        <v>28</v>
      </c>
      <c r="E4909">
        <v>507.66</v>
      </c>
    </row>
    <row r="4910" spans="1:5" x14ac:dyDescent="0.25">
      <c r="A4910">
        <v>99255</v>
      </c>
      <c r="B4910" t="str">
        <f t="shared" si="76"/>
        <v>99255U</v>
      </c>
      <c r="C4910" t="s">
        <v>4430</v>
      </c>
      <c r="D4910" t="s">
        <v>28</v>
      </c>
      <c r="E4910">
        <v>705.13</v>
      </c>
    </row>
    <row r="4911" spans="1:5" x14ac:dyDescent="0.25">
      <c r="A4911">
        <v>99257</v>
      </c>
      <c r="B4911" t="str">
        <f t="shared" si="76"/>
        <v>99257U</v>
      </c>
      <c r="C4911" t="s">
        <v>4431</v>
      </c>
      <c r="D4911" t="s">
        <v>28</v>
      </c>
      <c r="E4911">
        <v>838.54</v>
      </c>
    </row>
    <row r="4912" spans="1:5" x14ac:dyDescent="0.25">
      <c r="A4912">
        <v>99258</v>
      </c>
      <c r="B4912" t="str">
        <f t="shared" si="76"/>
        <v>99258U</v>
      </c>
      <c r="C4912" t="s">
        <v>4432</v>
      </c>
      <c r="D4912" t="s">
        <v>28</v>
      </c>
      <c r="E4912">
        <v>208.54</v>
      </c>
    </row>
    <row r="4913" spans="1:5" x14ac:dyDescent="0.25">
      <c r="A4913">
        <v>99260</v>
      </c>
      <c r="B4913" t="str">
        <f t="shared" si="76"/>
        <v>99260U</v>
      </c>
      <c r="C4913" t="s">
        <v>4433</v>
      </c>
      <c r="D4913" t="s">
        <v>28</v>
      </c>
      <c r="E4913">
        <v>387.86</v>
      </c>
    </row>
    <row r="4914" spans="1:5" x14ac:dyDescent="0.25">
      <c r="A4914">
        <v>99262</v>
      </c>
      <c r="B4914" t="str">
        <f t="shared" si="76"/>
        <v>99262U</v>
      </c>
      <c r="C4914" t="s">
        <v>4434</v>
      </c>
      <c r="D4914" t="s">
        <v>28</v>
      </c>
      <c r="E4914">
        <v>552.28</v>
      </c>
    </row>
    <row r="4915" spans="1:5" x14ac:dyDescent="0.25">
      <c r="A4915">
        <v>99264</v>
      </c>
      <c r="B4915" t="str">
        <f t="shared" si="76"/>
        <v>99264U</v>
      </c>
      <c r="C4915" t="s">
        <v>4435</v>
      </c>
      <c r="D4915" t="s">
        <v>28</v>
      </c>
      <c r="E4915">
        <v>657.65</v>
      </c>
    </row>
    <row r="4916" spans="1:5" x14ac:dyDescent="0.25">
      <c r="A4916">
        <v>102587</v>
      </c>
      <c r="B4916" t="str">
        <f t="shared" si="76"/>
        <v>102587U</v>
      </c>
      <c r="C4916" t="s">
        <v>4436</v>
      </c>
      <c r="D4916" t="s">
        <v>28</v>
      </c>
      <c r="E4916">
        <v>2.76</v>
      </c>
    </row>
    <row r="4917" spans="1:5" x14ac:dyDescent="0.25">
      <c r="A4917">
        <v>102588</v>
      </c>
      <c r="B4917" t="str">
        <f t="shared" si="76"/>
        <v>102588U</v>
      </c>
      <c r="C4917" t="s">
        <v>4437</v>
      </c>
      <c r="D4917" t="s">
        <v>28</v>
      </c>
      <c r="E4917">
        <v>4</v>
      </c>
    </row>
    <row r="4918" spans="1:5" x14ac:dyDescent="0.25">
      <c r="A4918">
        <v>102589</v>
      </c>
      <c r="B4918" t="str">
        <f t="shared" si="76"/>
        <v>102589U</v>
      </c>
      <c r="C4918" t="s">
        <v>4438</v>
      </c>
      <c r="D4918" t="s">
        <v>28</v>
      </c>
      <c r="E4918">
        <v>3.07</v>
      </c>
    </row>
    <row r="4919" spans="1:5" x14ac:dyDescent="0.25">
      <c r="A4919">
        <v>102590</v>
      </c>
      <c r="B4919" t="str">
        <f t="shared" si="76"/>
        <v>102590U</v>
      </c>
      <c r="C4919" t="s">
        <v>4439</v>
      </c>
      <c r="D4919" t="s">
        <v>28</v>
      </c>
      <c r="E4919">
        <v>4.3099999999999996</v>
      </c>
    </row>
    <row r="4920" spans="1:5" x14ac:dyDescent="0.25">
      <c r="A4920">
        <v>102591</v>
      </c>
      <c r="B4920" t="str">
        <f t="shared" si="76"/>
        <v>102591U</v>
      </c>
      <c r="C4920" t="s">
        <v>4440</v>
      </c>
      <c r="D4920" t="s">
        <v>28</v>
      </c>
      <c r="E4920">
        <v>3.38</v>
      </c>
    </row>
    <row r="4921" spans="1:5" x14ac:dyDescent="0.25">
      <c r="A4921">
        <v>102592</v>
      </c>
      <c r="B4921" t="str">
        <f t="shared" si="76"/>
        <v>102592U</v>
      </c>
      <c r="C4921" t="s">
        <v>4441</v>
      </c>
      <c r="D4921" t="s">
        <v>28</v>
      </c>
      <c r="E4921">
        <v>4.62</v>
      </c>
    </row>
    <row r="4922" spans="1:5" x14ac:dyDescent="0.25">
      <c r="A4922">
        <v>102593</v>
      </c>
      <c r="B4922" t="str">
        <f t="shared" si="76"/>
        <v>102593U</v>
      </c>
      <c r="C4922" t="s">
        <v>4442</v>
      </c>
      <c r="D4922" t="s">
        <v>28</v>
      </c>
      <c r="E4922">
        <v>3.83</v>
      </c>
    </row>
    <row r="4923" spans="1:5" x14ac:dyDescent="0.25">
      <c r="A4923">
        <v>102594</v>
      </c>
      <c r="B4923" t="str">
        <f t="shared" si="76"/>
        <v>102594U</v>
      </c>
      <c r="C4923" t="s">
        <v>4443</v>
      </c>
      <c r="D4923" t="s">
        <v>28</v>
      </c>
      <c r="E4923">
        <v>5.07</v>
      </c>
    </row>
    <row r="4924" spans="1:5" x14ac:dyDescent="0.25">
      <c r="A4924">
        <v>102595</v>
      </c>
      <c r="B4924" t="str">
        <f t="shared" si="76"/>
        <v>102595U</v>
      </c>
      <c r="C4924" t="s">
        <v>4444</v>
      </c>
      <c r="D4924" t="s">
        <v>28</v>
      </c>
      <c r="E4924">
        <v>4.33</v>
      </c>
    </row>
    <row r="4925" spans="1:5" x14ac:dyDescent="0.25">
      <c r="A4925">
        <v>102596</v>
      </c>
      <c r="B4925" t="str">
        <f t="shared" si="76"/>
        <v>102596U</v>
      </c>
      <c r="C4925" t="s">
        <v>4445</v>
      </c>
      <c r="D4925" t="s">
        <v>28</v>
      </c>
      <c r="E4925">
        <v>5.56</v>
      </c>
    </row>
    <row r="4926" spans="1:5" x14ac:dyDescent="0.25">
      <c r="A4926">
        <v>102597</v>
      </c>
      <c r="B4926" t="str">
        <f t="shared" si="76"/>
        <v>102597U</v>
      </c>
      <c r="C4926" t="s">
        <v>4446</v>
      </c>
      <c r="D4926" t="s">
        <v>28</v>
      </c>
      <c r="E4926">
        <v>4.95</v>
      </c>
    </row>
    <row r="4927" spans="1:5" x14ac:dyDescent="0.25">
      <c r="A4927">
        <v>102598</v>
      </c>
      <c r="B4927" t="str">
        <f t="shared" si="76"/>
        <v>102598U</v>
      </c>
      <c r="C4927" t="s">
        <v>4447</v>
      </c>
      <c r="D4927" t="s">
        <v>28</v>
      </c>
      <c r="E4927">
        <v>6.19</v>
      </c>
    </row>
    <row r="4928" spans="1:5" x14ac:dyDescent="0.25">
      <c r="A4928">
        <v>102599</v>
      </c>
      <c r="B4928" t="str">
        <f t="shared" si="76"/>
        <v>102599U</v>
      </c>
      <c r="C4928" t="s">
        <v>4448</v>
      </c>
      <c r="D4928" t="s">
        <v>28</v>
      </c>
      <c r="E4928">
        <v>5.57</v>
      </c>
    </row>
    <row r="4929" spans="1:5" x14ac:dyDescent="0.25">
      <c r="A4929">
        <v>102600</v>
      </c>
      <c r="B4929" t="str">
        <f t="shared" si="76"/>
        <v>102600U</v>
      </c>
      <c r="C4929" t="s">
        <v>4449</v>
      </c>
      <c r="D4929" t="s">
        <v>28</v>
      </c>
      <c r="E4929">
        <v>6.81</v>
      </c>
    </row>
    <row r="4930" spans="1:5" x14ac:dyDescent="0.25">
      <c r="A4930">
        <v>102601</v>
      </c>
      <c r="B4930" t="str">
        <f t="shared" si="76"/>
        <v>102601U</v>
      </c>
      <c r="C4930" t="s">
        <v>4450</v>
      </c>
      <c r="D4930" t="s">
        <v>28</v>
      </c>
      <c r="E4930">
        <v>6.51</v>
      </c>
    </row>
    <row r="4931" spans="1:5" x14ac:dyDescent="0.25">
      <c r="A4931">
        <v>102602</v>
      </c>
      <c r="B4931" t="str">
        <f t="shared" si="76"/>
        <v>102602U</v>
      </c>
      <c r="C4931" t="s">
        <v>4451</v>
      </c>
      <c r="D4931" t="s">
        <v>28</v>
      </c>
      <c r="E4931">
        <v>7.75</v>
      </c>
    </row>
    <row r="4932" spans="1:5" x14ac:dyDescent="0.25">
      <c r="A4932">
        <v>102603</v>
      </c>
      <c r="B4932" t="str">
        <f t="shared" si="76"/>
        <v>102603U</v>
      </c>
      <c r="C4932" t="s">
        <v>4452</v>
      </c>
      <c r="D4932" t="s">
        <v>28</v>
      </c>
      <c r="E4932">
        <v>8.07</v>
      </c>
    </row>
    <row r="4933" spans="1:5" x14ac:dyDescent="0.25">
      <c r="A4933">
        <v>102604</v>
      </c>
      <c r="B4933" t="str">
        <f t="shared" si="76"/>
        <v>102604U</v>
      </c>
      <c r="C4933" t="s">
        <v>4453</v>
      </c>
      <c r="D4933" t="s">
        <v>28</v>
      </c>
      <c r="E4933">
        <v>9.31</v>
      </c>
    </row>
    <row r="4934" spans="1:5" x14ac:dyDescent="0.25">
      <c r="A4934">
        <v>102605</v>
      </c>
      <c r="B4934" t="str">
        <f t="shared" si="76"/>
        <v>102605U</v>
      </c>
      <c r="C4934" t="s">
        <v>4454</v>
      </c>
      <c r="D4934" t="s">
        <v>28</v>
      </c>
      <c r="E4934">
        <v>228.02</v>
      </c>
    </row>
    <row r="4935" spans="1:5" x14ac:dyDescent="0.25">
      <c r="A4935">
        <v>102606</v>
      </c>
      <c r="B4935" t="str">
        <f t="shared" si="76"/>
        <v>102606U</v>
      </c>
      <c r="C4935" t="s">
        <v>4455</v>
      </c>
      <c r="D4935" t="s">
        <v>28</v>
      </c>
      <c r="E4935">
        <v>389.02</v>
      </c>
    </row>
    <row r="4936" spans="1:5" x14ac:dyDescent="0.25">
      <c r="A4936">
        <v>102607</v>
      </c>
      <c r="B4936" t="str">
        <f t="shared" ref="B4936:B4999" si="77">A4936&amp;"U"</f>
        <v>102607U</v>
      </c>
      <c r="C4936" t="s">
        <v>4456</v>
      </c>
      <c r="D4936" t="s">
        <v>28</v>
      </c>
      <c r="E4936">
        <v>395.87</v>
      </c>
    </row>
    <row r="4937" spans="1:5" x14ac:dyDescent="0.25">
      <c r="A4937">
        <v>102608</v>
      </c>
      <c r="B4937" t="str">
        <f t="shared" si="77"/>
        <v>102608U</v>
      </c>
      <c r="C4937" t="s">
        <v>4457</v>
      </c>
      <c r="D4937" t="s">
        <v>28</v>
      </c>
      <c r="E4937">
        <v>799.83</v>
      </c>
    </row>
    <row r="4938" spans="1:5" x14ac:dyDescent="0.25">
      <c r="A4938">
        <v>102609</v>
      </c>
      <c r="B4938" t="str">
        <f t="shared" si="77"/>
        <v>102609U</v>
      </c>
      <c r="C4938" t="s">
        <v>4458</v>
      </c>
      <c r="D4938" t="s">
        <v>28</v>
      </c>
      <c r="E4938">
        <v>900.12</v>
      </c>
    </row>
    <row r="4939" spans="1:5" x14ac:dyDescent="0.25">
      <c r="A4939">
        <v>102611</v>
      </c>
      <c r="B4939" t="str">
        <f t="shared" si="77"/>
        <v>102611U</v>
      </c>
      <c r="C4939" t="s">
        <v>4459</v>
      </c>
      <c r="D4939" t="s">
        <v>28</v>
      </c>
      <c r="E4939">
        <v>462.55</v>
      </c>
    </row>
    <row r="4940" spans="1:5" x14ac:dyDescent="0.25">
      <c r="A4940">
        <v>102613</v>
      </c>
      <c r="B4940" t="str">
        <f t="shared" si="77"/>
        <v>102613U</v>
      </c>
      <c r="C4940" t="s">
        <v>4460</v>
      </c>
      <c r="D4940" t="s">
        <v>28</v>
      </c>
      <c r="E4940">
        <v>635.54999999999995</v>
      </c>
    </row>
    <row r="4941" spans="1:5" x14ac:dyDescent="0.25">
      <c r="A4941">
        <v>102614</v>
      </c>
      <c r="B4941" t="str">
        <f t="shared" si="77"/>
        <v>102614U</v>
      </c>
      <c r="C4941" t="s">
        <v>4461</v>
      </c>
      <c r="D4941" t="s">
        <v>28</v>
      </c>
      <c r="E4941">
        <v>1029.0999999999999</v>
      </c>
    </row>
    <row r="4942" spans="1:5" x14ac:dyDescent="0.25">
      <c r="A4942">
        <v>102615</v>
      </c>
      <c r="B4942" t="str">
        <f t="shared" si="77"/>
        <v>102615U</v>
      </c>
      <c r="C4942" t="s">
        <v>4462</v>
      </c>
      <c r="D4942" t="s">
        <v>28</v>
      </c>
      <c r="E4942">
        <v>1326.3</v>
      </c>
    </row>
    <row r="4943" spans="1:5" x14ac:dyDescent="0.25">
      <c r="A4943">
        <v>102617</v>
      </c>
      <c r="B4943" t="str">
        <f t="shared" si="77"/>
        <v>102617U</v>
      </c>
      <c r="C4943" t="s">
        <v>4463</v>
      </c>
      <c r="D4943" t="s">
        <v>28</v>
      </c>
      <c r="E4943">
        <v>3427.81</v>
      </c>
    </row>
    <row r="4944" spans="1:5" x14ac:dyDescent="0.25">
      <c r="A4944">
        <v>102619</v>
      </c>
      <c r="B4944" t="str">
        <f t="shared" si="77"/>
        <v>102619U</v>
      </c>
      <c r="C4944" t="s">
        <v>4464</v>
      </c>
      <c r="D4944" t="s">
        <v>28</v>
      </c>
      <c r="E4944">
        <v>6575.61</v>
      </c>
    </row>
    <row r="4945" spans="1:5" x14ac:dyDescent="0.25">
      <c r="A4945">
        <v>102622</v>
      </c>
      <c r="B4945" t="str">
        <f t="shared" si="77"/>
        <v>102622U</v>
      </c>
      <c r="C4945" t="s">
        <v>4465</v>
      </c>
      <c r="D4945" t="s">
        <v>28</v>
      </c>
      <c r="E4945">
        <v>581.05999999999995</v>
      </c>
    </row>
    <row r="4946" spans="1:5" x14ac:dyDescent="0.25">
      <c r="A4946">
        <v>102623</v>
      </c>
      <c r="B4946" t="str">
        <f t="shared" si="77"/>
        <v>102623U</v>
      </c>
      <c r="C4946" t="s">
        <v>4466</v>
      </c>
      <c r="D4946" t="s">
        <v>28</v>
      </c>
      <c r="E4946">
        <v>802.89</v>
      </c>
    </row>
    <row r="4947" spans="1:5" x14ac:dyDescent="0.25">
      <c r="A4947">
        <v>89482</v>
      </c>
      <c r="B4947" t="str">
        <f t="shared" si="77"/>
        <v>89482U</v>
      </c>
      <c r="C4947" t="s">
        <v>12590</v>
      </c>
      <c r="D4947" t="s">
        <v>28</v>
      </c>
      <c r="E4947">
        <v>37.11</v>
      </c>
    </row>
    <row r="4948" spans="1:5" x14ac:dyDescent="0.25">
      <c r="A4948">
        <v>89491</v>
      </c>
      <c r="B4948" t="str">
        <f t="shared" si="77"/>
        <v>89491U</v>
      </c>
      <c r="C4948" t="s">
        <v>12591</v>
      </c>
      <c r="D4948" t="s">
        <v>28</v>
      </c>
      <c r="E4948">
        <v>87.58</v>
      </c>
    </row>
    <row r="4949" spans="1:5" x14ac:dyDescent="0.25">
      <c r="A4949">
        <v>89495</v>
      </c>
      <c r="B4949" t="str">
        <f t="shared" si="77"/>
        <v>89495U</v>
      </c>
      <c r="C4949" t="s">
        <v>12592</v>
      </c>
      <c r="D4949" t="s">
        <v>28</v>
      </c>
      <c r="E4949">
        <v>15.78</v>
      </c>
    </row>
    <row r="4950" spans="1:5" x14ac:dyDescent="0.25">
      <c r="A4950">
        <v>89707</v>
      </c>
      <c r="B4950" t="str">
        <f t="shared" si="77"/>
        <v>89707U</v>
      </c>
      <c r="C4950" t="s">
        <v>4467</v>
      </c>
      <c r="D4950" t="s">
        <v>28</v>
      </c>
      <c r="E4950">
        <v>35.93</v>
      </c>
    </row>
    <row r="4951" spans="1:5" x14ac:dyDescent="0.25">
      <c r="A4951">
        <v>89708</v>
      </c>
      <c r="B4951" t="str">
        <f t="shared" si="77"/>
        <v>89708U</v>
      </c>
      <c r="C4951" t="s">
        <v>4468</v>
      </c>
      <c r="D4951" t="s">
        <v>28</v>
      </c>
      <c r="E4951">
        <v>82.11</v>
      </c>
    </row>
    <row r="4952" spans="1:5" x14ac:dyDescent="0.25">
      <c r="A4952">
        <v>89709</v>
      </c>
      <c r="B4952" t="str">
        <f t="shared" si="77"/>
        <v>89709U</v>
      </c>
      <c r="C4952" t="s">
        <v>4469</v>
      </c>
      <c r="D4952" t="s">
        <v>28</v>
      </c>
      <c r="E4952">
        <v>14.12</v>
      </c>
    </row>
    <row r="4953" spans="1:5" x14ac:dyDescent="0.25">
      <c r="A4953">
        <v>89710</v>
      </c>
      <c r="B4953" t="str">
        <f t="shared" si="77"/>
        <v>89710U</v>
      </c>
      <c r="C4953" t="s">
        <v>4470</v>
      </c>
      <c r="D4953" t="s">
        <v>28</v>
      </c>
      <c r="E4953">
        <v>11.83</v>
      </c>
    </row>
    <row r="4954" spans="1:5" x14ac:dyDescent="0.25">
      <c r="A4954">
        <v>86872</v>
      </c>
      <c r="B4954" t="str">
        <f t="shared" si="77"/>
        <v>86872U</v>
      </c>
      <c r="C4954" t="s">
        <v>4471</v>
      </c>
      <c r="D4954" t="s">
        <v>28</v>
      </c>
      <c r="E4954">
        <v>628.25</v>
      </c>
    </row>
    <row r="4955" spans="1:5" x14ac:dyDescent="0.25">
      <c r="A4955">
        <v>86874</v>
      </c>
      <c r="B4955" t="str">
        <f t="shared" si="77"/>
        <v>86874U</v>
      </c>
      <c r="C4955" t="s">
        <v>4472</v>
      </c>
      <c r="D4955" t="s">
        <v>28</v>
      </c>
      <c r="E4955">
        <v>440.2</v>
      </c>
    </row>
    <row r="4956" spans="1:5" x14ac:dyDescent="0.25">
      <c r="A4956">
        <v>86875</v>
      </c>
      <c r="B4956" t="str">
        <f t="shared" si="77"/>
        <v>86875U</v>
      </c>
      <c r="C4956" t="s">
        <v>4473</v>
      </c>
      <c r="D4956" t="s">
        <v>28</v>
      </c>
      <c r="E4956">
        <v>508.46</v>
      </c>
    </row>
    <row r="4957" spans="1:5" x14ac:dyDescent="0.25">
      <c r="A4957">
        <v>86876</v>
      </c>
      <c r="B4957" t="str">
        <f t="shared" si="77"/>
        <v>86876U</v>
      </c>
      <c r="C4957" t="s">
        <v>4474</v>
      </c>
      <c r="D4957" t="s">
        <v>28</v>
      </c>
      <c r="E4957">
        <v>288.95</v>
      </c>
    </row>
    <row r="4958" spans="1:5" x14ac:dyDescent="0.25">
      <c r="A4958">
        <v>86877</v>
      </c>
      <c r="B4958" t="str">
        <f t="shared" si="77"/>
        <v>86877U</v>
      </c>
      <c r="C4958" t="s">
        <v>4475</v>
      </c>
      <c r="D4958" t="s">
        <v>28</v>
      </c>
      <c r="E4958">
        <v>65.040000000000006</v>
      </c>
    </row>
    <row r="4959" spans="1:5" x14ac:dyDescent="0.25">
      <c r="A4959">
        <v>86878</v>
      </c>
      <c r="B4959" t="str">
        <f t="shared" si="77"/>
        <v>86878U</v>
      </c>
      <c r="C4959" t="s">
        <v>4476</v>
      </c>
      <c r="D4959" t="s">
        <v>28</v>
      </c>
      <c r="E4959">
        <v>70.17</v>
      </c>
    </row>
    <row r="4960" spans="1:5" x14ac:dyDescent="0.25">
      <c r="A4960">
        <v>86879</v>
      </c>
      <c r="B4960" t="str">
        <f t="shared" si="77"/>
        <v>86879U</v>
      </c>
      <c r="C4960" t="s">
        <v>4477</v>
      </c>
      <c r="D4960" t="s">
        <v>28</v>
      </c>
      <c r="E4960">
        <v>6.45</v>
      </c>
    </row>
    <row r="4961" spans="1:5" x14ac:dyDescent="0.25">
      <c r="A4961">
        <v>86880</v>
      </c>
      <c r="B4961" t="str">
        <f t="shared" si="77"/>
        <v>86880U</v>
      </c>
      <c r="C4961" t="s">
        <v>4478</v>
      </c>
      <c r="D4961" t="s">
        <v>28</v>
      </c>
      <c r="E4961">
        <v>17.850000000000001</v>
      </c>
    </row>
    <row r="4962" spans="1:5" x14ac:dyDescent="0.25">
      <c r="A4962">
        <v>86881</v>
      </c>
      <c r="B4962" t="str">
        <f t="shared" si="77"/>
        <v>86881U</v>
      </c>
      <c r="C4962" t="s">
        <v>4479</v>
      </c>
      <c r="D4962" t="s">
        <v>28</v>
      </c>
      <c r="E4962">
        <v>198.5</v>
      </c>
    </row>
    <row r="4963" spans="1:5" x14ac:dyDescent="0.25">
      <c r="A4963">
        <v>86882</v>
      </c>
      <c r="B4963" t="str">
        <f t="shared" si="77"/>
        <v>86882U</v>
      </c>
      <c r="C4963" t="s">
        <v>4480</v>
      </c>
      <c r="D4963" t="s">
        <v>28</v>
      </c>
      <c r="E4963">
        <v>18.309999999999999</v>
      </c>
    </row>
    <row r="4964" spans="1:5" x14ac:dyDescent="0.25">
      <c r="A4964">
        <v>86883</v>
      </c>
      <c r="B4964" t="str">
        <f t="shared" si="77"/>
        <v>86883U</v>
      </c>
      <c r="C4964" t="s">
        <v>4481</v>
      </c>
      <c r="D4964" t="s">
        <v>28</v>
      </c>
      <c r="E4964">
        <v>10.49</v>
      </c>
    </row>
    <row r="4965" spans="1:5" x14ac:dyDescent="0.25">
      <c r="A4965">
        <v>86884</v>
      </c>
      <c r="B4965" t="str">
        <f t="shared" si="77"/>
        <v>86884U</v>
      </c>
      <c r="C4965" t="s">
        <v>4482</v>
      </c>
      <c r="D4965" t="s">
        <v>28</v>
      </c>
      <c r="E4965">
        <v>7.94</v>
      </c>
    </row>
    <row r="4966" spans="1:5" x14ac:dyDescent="0.25">
      <c r="A4966">
        <v>86885</v>
      </c>
      <c r="B4966" t="str">
        <f t="shared" si="77"/>
        <v>86885U</v>
      </c>
      <c r="C4966" t="s">
        <v>4483</v>
      </c>
      <c r="D4966" t="s">
        <v>28</v>
      </c>
      <c r="E4966">
        <v>10.199999999999999</v>
      </c>
    </row>
    <row r="4967" spans="1:5" x14ac:dyDescent="0.25">
      <c r="A4967">
        <v>86886</v>
      </c>
      <c r="B4967" t="str">
        <f t="shared" si="77"/>
        <v>86886U</v>
      </c>
      <c r="C4967" t="s">
        <v>4484</v>
      </c>
      <c r="D4967" t="s">
        <v>28</v>
      </c>
      <c r="E4967">
        <v>48.08</v>
      </c>
    </row>
    <row r="4968" spans="1:5" x14ac:dyDescent="0.25">
      <c r="A4968">
        <v>86887</v>
      </c>
      <c r="B4968" t="str">
        <f t="shared" si="77"/>
        <v>86887U</v>
      </c>
      <c r="C4968" t="s">
        <v>4485</v>
      </c>
      <c r="D4968" t="s">
        <v>28</v>
      </c>
      <c r="E4968">
        <v>52.22</v>
      </c>
    </row>
    <row r="4969" spans="1:5" x14ac:dyDescent="0.25">
      <c r="A4969">
        <v>86888</v>
      </c>
      <c r="B4969" t="str">
        <f t="shared" si="77"/>
        <v>86888U</v>
      </c>
      <c r="C4969" t="s">
        <v>4486</v>
      </c>
      <c r="D4969" t="s">
        <v>28</v>
      </c>
      <c r="E4969">
        <v>426.31</v>
      </c>
    </row>
    <row r="4970" spans="1:5" x14ac:dyDescent="0.25">
      <c r="A4970">
        <v>86889</v>
      </c>
      <c r="B4970" t="str">
        <f t="shared" si="77"/>
        <v>86889U</v>
      </c>
      <c r="C4970" t="s">
        <v>4487</v>
      </c>
      <c r="D4970" t="s">
        <v>28</v>
      </c>
      <c r="E4970">
        <v>738.4</v>
      </c>
    </row>
    <row r="4971" spans="1:5" x14ac:dyDescent="0.25">
      <c r="A4971">
        <v>86893</v>
      </c>
      <c r="B4971" t="str">
        <f t="shared" si="77"/>
        <v>86893U</v>
      </c>
      <c r="C4971" t="s">
        <v>4488</v>
      </c>
      <c r="D4971" t="s">
        <v>28</v>
      </c>
      <c r="E4971">
        <v>674.95</v>
      </c>
    </row>
    <row r="4972" spans="1:5" x14ac:dyDescent="0.25">
      <c r="A4972">
        <v>86894</v>
      </c>
      <c r="B4972" t="str">
        <f t="shared" si="77"/>
        <v>86894U</v>
      </c>
      <c r="C4972" t="s">
        <v>4489</v>
      </c>
      <c r="D4972" t="s">
        <v>28</v>
      </c>
      <c r="E4972">
        <v>303.32</v>
      </c>
    </row>
    <row r="4973" spans="1:5" x14ac:dyDescent="0.25">
      <c r="A4973">
        <v>86895</v>
      </c>
      <c r="B4973" t="str">
        <f t="shared" si="77"/>
        <v>86895U</v>
      </c>
      <c r="C4973" t="s">
        <v>4490</v>
      </c>
      <c r="D4973" t="s">
        <v>28</v>
      </c>
      <c r="E4973">
        <v>357.02</v>
      </c>
    </row>
    <row r="4974" spans="1:5" x14ac:dyDescent="0.25">
      <c r="A4974">
        <v>86899</v>
      </c>
      <c r="B4974" t="str">
        <f t="shared" si="77"/>
        <v>86899U</v>
      </c>
      <c r="C4974" t="s">
        <v>4491</v>
      </c>
      <c r="D4974" t="s">
        <v>28</v>
      </c>
      <c r="E4974">
        <v>333.22</v>
      </c>
    </row>
    <row r="4975" spans="1:5" x14ac:dyDescent="0.25">
      <c r="A4975">
        <v>86900</v>
      </c>
      <c r="B4975" t="str">
        <f t="shared" si="77"/>
        <v>86900U</v>
      </c>
      <c r="C4975" t="s">
        <v>4492</v>
      </c>
      <c r="D4975" t="s">
        <v>28</v>
      </c>
      <c r="E4975">
        <v>211.84</v>
      </c>
    </row>
    <row r="4976" spans="1:5" x14ac:dyDescent="0.25">
      <c r="A4976">
        <v>86901</v>
      </c>
      <c r="B4976" t="str">
        <f t="shared" si="77"/>
        <v>86901U</v>
      </c>
      <c r="C4976" t="s">
        <v>4493</v>
      </c>
      <c r="D4976" t="s">
        <v>28</v>
      </c>
      <c r="E4976">
        <v>135.87</v>
      </c>
    </row>
    <row r="4977" spans="1:5" x14ac:dyDescent="0.25">
      <c r="A4977">
        <v>86902</v>
      </c>
      <c r="B4977" t="str">
        <f t="shared" si="77"/>
        <v>86902U</v>
      </c>
      <c r="C4977" t="s">
        <v>4494</v>
      </c>
      <c r="D4977" t="s">
        <v>28</v>
      </c>
      <c r="E4977">
        <v>272.27</v>
      </c>
    </row>
    <row r="4978" spans="1:5" x14ac:dyDescent="0.25">
      <c r="A4978">
        <v>86903</v>
      </c>
      <c r="B4978" t="str">
        <f t="shared" si="77"/>
        <v>86903U</v>
      </c>
      <c r="C4978" t="s">
        <v>4495</v>
      </c>
      <c r="D4978" t="s">
        <v>28</v>
      </c>
      <c r="E4978">
        <v>307.39999999999998</v>
      </c>
    </row>
    <row r="4979" spans="1:5" x14ac:dyDescent="0.25">
      <c r="A4979">
        <v>86904</v>
      </c>
      <c r="B4979" t="str">
        <f t="shared" si="77"/>
        <v>86904U</v>
      </c>
      <c r="C4979" t="s">
        <v>4496</v>
      </c>
      <c r="D4979" t="s">
        <v>28</v>
      </c>
      <c r="E4979">
        <v>128.19999999999999</v>
      </c>
    </row>
    <row r="4980" spans="1:5" x14ac:dyDescent="0.25">
      <c r="A4980">
        <v>86905</v>
      </c>
      <c r="B4980" t="str">
        <f t="shared" si="77"/>
        <v>86905U</v>
      </c>
      <c r="C4980" t="s">
        <v>4497</v>
      </c>
      <c r="D4980" t="s">
        <v>28</v>
      </c>
      <c r="E4980">
        <v>447.29</v>
      </c>
    </row>
    <row r="4981" spans="1:5" x14ac:dyDescent="0.25">
      <c r="A4981">
        <v>86906</v>
      </c>
      <c r="B4981" t="str">
        <f t="shared" si="77"/>
        <v>86906U</v>
      </c>
      <c r="C4981" t="s">
        <v>4498</v>
      </c>
      <c r="D4981" t="s">
        <v>28</v>
      </c>
      <c r="E4981">
        <v>82.66</v>
      </c>
    </row>
    <row r="4982" spans="1:5" x14ac:dyDescent="0.25">
      <c r="A4982">
        <v>86908</v>
      </c>
      <c r="B4982" t="str">
        <f t="shared" si="77"/>
        <v>86908U</v>
      </c>
      <c r="C4982" t="s">
        <v>4499</v>
      </c>
      <c r="D4982" t="s">
        <v>28</v>
      </c>
      <c r="E4982">
        <v>538.28</v>
      </c>
    </row>
    <row r="4983" spans="1:5" x14ac:dyDescent="0.25">
      <c r="A4983">
        <v>86909</v>
      </c>
      <c r="B4983" t="str">
        <f t="shared" si="77"/>
        <v>86909U</v>
      </c>
      <c r="C4983" t="s">
        <v>4500</v>
      </c>
      <c r="D4983" t="s">
        <v>28</v>
      </c>
      <c r="E4983">
        <v>143.55000000000001</v>
      </c>
    </row>
    <row r="4984" spans="1:5" x14ac:dyDescent="0.25">
      <c r="A4984">
        <v>86910</v>
      </c>
      <c r="B4984" t="str">
        <f t="shared" si="77"/>
        <v>86910U</v>
      </c>
      <c r="C4984" t="s">
        <v>4501</v>
      </c>
      <c r="D4984" t="s">
        <v>28</v>
      </c>
      <c r="E4984">
        <v>141.69999999999999</v>
      </c>
    </row>
    <row r="4985" spans="1:5" x14ac:dyDescent="0.25">
      <c r="A4985">
        <v>86911</v>
      </c>
      <c r="B4985" t="str">
        <f t="shared" si="77"/>
        <v>86911U</v>
      </c>
      <c r="C4985" t="s">
        <v>4502</v>
      </c>
      <c r="D4985" t="s">
        <v>28</v>
      </c>
      <c r="E4985">
        <v>96.7</v>
      </c>
    </row>
    <row r="4986" spans="1:5" x14ac:dyDescent="0.25">
      <c r="A4986">
        <v>86913</v>
      </c>
      <c r="B4986" t="str">
        <f t="shared" si="77"/>
        <v>86913U</v>
      </c>
      <c r="C4986" t="s">
        <v>4503</v>
      </c>
      <c r="D4986" t="s">
        <v>28</v>
      </c>
      <c r="E4986">
        <v>59.92</v>
      </c>
    </row>
    <row r="4987" spans="1:5" x14ac:dyDescent="0.25">
      <c r="A4987">
        <v>86914</v>
      </c>
      <c r="B4987" t="str">
        <f t="shared" si="77"/>
        <v>86914U</v>
      </c>
      <c r="C4987" t="s">
        <v>4504</v>
      </c>
      <c r="D4987" t="s">
        <v>28</v>
      </c>
      <c r="E4987">
        <v>108.41</v>
      </c>
    </row>
    <row r="4988" spans="1:5" x14ac:dyDescent="0.25">
      <c r="A4988">
        <v>86915</v>
      </c>
      <c r="B4988" t="str">
        <f t="shared" si="77"/>
        <v>86915U</v>
      </c>
      <c r="C4988" t="s">
        <v>4505</v>
      </c>
      <c r="D4988" t="s">
        <v>28</v>
      </c>
      <c r="E4988">
        <v>158.94</v>
      </c>
    </row>
    <row r="4989" spans="1:5" x14ac:dyDescent="0.25">
      <c r="A4989">
        <v>86916</v>
      </c>
      <c r="B4989" t="str">
        <f t="shared" si="77"/>
        <v>86916U</v>
      </c>
      <c r="C4989" t="s">
        <v>4506</v>
      </c>
      <c r="D4989" t="s">
        <v>28</v>
      </c>
      <c r="E4989">
        <v>30.3</v>
      </c>
    </row>
    <row r="4990" spans="1:5" x14ac:dyDescent="0.25">
      <c r="A4990">
        <v>86919</v>
      </c>
      <c r="B4990" t="str">
        <f t="shared" si="77"/>
        <v>86919U</v>
      </c>
      <c r="C4990" t="s">
        <v>4507</v>
      </c>
      <c r="D4990" t="s">
        <v>28</v>
      </c>
      <c r="E4990">
        <v>812.19</v>
      </c>
    </row>
    <row r="4991" spans="1:5" x14ac:dyDescent="0.25">
      <c r="A4991">
        <v>86920</v>
      </c>
      <c r="B4991" t="str">
        <f t="shared" si="77"/>
        <v>86920U</v>
      </c>
      <c r="C4991" t="s">
        <v>4508</v>
      </c>
      <c r="D4991" t="s">
        <v>28</v>
      </c>
      <c r="E4991">
        <v>705.11</v>
      </c>
    </row>
    <row r="4992" spans="1:5" x14ac:dyDescent="0.25">
      <c r="A4992">
        <v>86921</v>
      </c>
      <c r="B4992" t="str">
        <f t="shared" si="77"/>
        <v>86921U</v>
      </c>
      <c r="C4992" t="s">
        <v>4509</v>
      </c>
      <c r="D4992" t="s">
        <v>28</v>
      </c>
      <c r="E4992">
        <v>675.49</v>
      </c>
    </row>
    <row r="4993" spans="1:5" x14ac:dyDescent="0.25">
      <c r="A4993">
        <v>86922</v>
      </c>
      <c r="B4993" t="str">
        <f t="shared" si="77"/>
        <v>86922U</v>
      </c>
      <c r="C4993" t="s">
        <v>4510</v>
      </c>
      <c r="D4993" t="s">
        <v>28</v>
      </c>
      <c r="E4993">
        <v>812.15</v>
      </c>
    </row>
    <row r="4994" spans="1:5" x14ac:dyDescent="0.25">
      <c r="A4994">
        <v>86923</v>
      </c>
      <c r="B4994" t="str">
        <f t="shared" si="77"/>
        <v>86923U</v>
      </c>
      <c r="C4994" t="s">
        <v>4511</v>
      </c>
      <c r="D4994" t="s">
        <v>28</v>
      </c>
      <c r="E4994">
        <v>524.88</v>
      </c>
    </row>
    <row r="4995" spans="1:5" x14ac:dyDescent="0.25">
      <c r="A4995">
        <v>86924</v>
      </c>
      <c r="B4995" t="str">
        <f t="shared" si="77"/>
        <v>86924U</v>
      </c>
      <c r="C4995" t="s">
        <v>4512</v>
      </c>
      <c r="D4995" t="s">
        <v>28</v>
      </c>
      <c r="E4995">
        <v>495.26</v>
      </c>
    </row>
    <row r="4996" spans="1:5" x14ac:dyDescent="0.25">
      <c r="A4996">
        <v>86925</v>
      </c>
      <c r="B4996" t="str">
        <f t="shared" si="77"/>
        <v>86925U</v>
      </c>
      <c r="C4996" t="s">
        <v>4513</v>
      </c>
      <c r="D4996" t="s">
        <v>28</v>
      </c>
      <c r="E4996">
        <v>585.32000000000005</v>
      </c>
    </row>
    <row r="4997" spans="1:5" x14ac:dyDescent="0.25">
      <c r="A4997">
        <v>86926</v>
      </c>
      <c r="B4997" t="str">
        <f t="shared" si="77"/>
        <v>86926U</v>
      </c>
      <c r="C4997" t="s">
        <v>4514</v>
      </c>
      <c r="D4997" t="s">
        <v>28</v>
      </c>
      <c r="E4997">
        <v>555.70000000000005</v>
      </c>
    </row>
    <row r="4998" spans="1:5" x14ac:dyDescent="0.25">
      <c r="A4998">
        <v>86927</v>
      </c>
      <c r="B4998" t="str">
        <f t="shared" si="77"/>
        <v>86927U</v>
      </c>
      <c r="C4998" t="s">
        <v>4515</v>
      </c>
      <c r="D4998" t="s">
        <v>28</v>
      </c>
      <c r="E4998">
        <v>373.63</v>
      </c>
    </row>
    <row r="4999" spans="1:5" x14ac:dyDescent="0.25">
      <c r="A4999">
        <v>86928</v>
      </c>
      <c r="B4999" t="str">
        <f t="shared" si="77"/>
        <v>86928U</v>
      </c>
      <c r="C4999" t="s">
        <v>4516</v>
      </c>
      <c r="D4999" t="s">
        <v>28</v>
      </c>
      <c r="E4999">
        <v>344.01</v>
      </c>
    </row>
    <row r="5000" spans="1:5" x14ac:dyDescent="0.25">
      <c r="A5000">
        <v>86929</v>
      </c>
      <c r="B5000" t="str">
        <f t="shared" ref="B5000:B5063" si="78">A5000&amp;"U"</f>
        <v>86929U</v>
      </c>
      <c r="C5000" t="s">
        <v>4517</v>
      </c>
      <c r="D5000" t="s">
        <v>28</v>
      </c>
      <c r="E5000">
        <v>365.81</v>
      </c>
    </row>
    <row r="5001" spans="1:5" x14ac:dyDescent="0.25">
      <c r="A5001">
        <v>86930</v>
      </c>
      <c r="B5001" t="str">
        <f t="shared" si="78"/>
        <v>86930U</v>
      </c>
      <c r="C5001" t="s">
        <v>4518</v>
      </c>
      <c r="D5001" t="s">
        <v>28</v>
      </c>
      <c r="E5001">
        <v>336.19</v>
      </c>
    </row>
    <row r="5002" spans="1:5" x14ac:dyDescent="0.25">
      <c r="A5002">
        <v>86931</v>
      </c>
      <c r="B5002" t="str">
        <f t="shared" si="78"/>
        <v>86931U</v>
      </c>
      <c r="C5002" t="s">
        <v>4519</v>
      </c>
      <c r="D5002" t="s">
        <v>28</v>
      </c>
      <c r="E5002">
        <v>436.51</v>
      </c>
    </row>
    <row r="5003" spans="1:5" x14ac:dyDescent="0.25">
      <c r="A5003">
        <v>86932</v>
      </c>
      <c r="B5003" t="str">
        <f t="shared" si="78"/>
        <v>86932U</v>
      </c>
      <c r="C5003" t="s">
        <v>4520</v>
      </c>
      <c r="D5003" t="s">
        <v>28</v>
      </c>
      <c r="E5003">
        <v>478.53</v>
      </c>
    </row>
    <row r="5004" spans="1:5" x14ac:dyDescent="0.25">
      <c r="A5004">
        <v>86933</v>
      </c>
      <c r="B5004" t="str">
        <f t="shared" si="78"/>
        <v>86933U</v>
      </c>
      <c r="C5004" t="s">
        <v>4521</v>
      </c>
      <c r="D5004" t="s">
        <v>28</v>
      </c>
      <c r="E5004">
        <v>436.18</v>
      </c>
    </row>
    <row r="5005" spans="1:5" x14ac:dyDescent="0.25">
      <c r="A5005">
        <v>86934</v>
      </c>
      <c r="B5005" t="str">
        <f t="shared" si="78"/>
        <v>86934U</v>
      </c>
      <c r="C5005" t="s">
        <v>4522</v>
      </c>
      <c r="D5005" t="s">
        <v>28</v>
      </c>
      <c r="E5005">
        <v>428.36</v>
      </c>
    </row>
    <row r="5006" spans="1:5" x14ac:dyDescent="0.25">
      <c r="A5006">
        <v>86935</v>
      </c>
      <c r="B5006" t="str">
        <f t="shared" si="78"/>
        <v>86935U</v>
      </c>
      <c r="C5006" t="s">
        <v>4523</v>
      </c>
      <c r="D5006" t="s">
        <v>28</v>
      </c>
      <c r="E5006">
        <v>292.5</v>
      </c>
    </row>
    <row r="5007" spans="1:5" x14ac:dyDescent="0.25">
      <c r="A5007">
        <v>86936</v>
      </c>
      <c r="B5007" t="str">
        <f t="shared" si="78"/>
        <v>86936U</v>
      </c>
      <c r="C5007" t="s">
        <v>4524</v>
      </c>
      <c r="D5007" t="s">
        <v>28</v>
      </c>
      <c r="E5007">
        <v>480.51</v>
      </c>
    </row>
    <row r="5008" spans="1:5" x14ac:dyDescent="0.25">
      <c r="A5008">
        <v>86937</v>
      </c>
      <c r="B5008" t="str">
        <f t="shared" si="78"/>
        <v>86937U</v>
      </c>
      <c r="C5008" t="s">
        <v>4525</v>
      </c>
      <c r="D5008" t="s">
        <v>28</v>
      </c>
      <c r="E5008">
        <v>211.4</v>
      </c>
    </row>
    <row r="5009" spans="1:5" x14ac:dyDescent="0.25">
      <c r="A5009">
        <v>86938</v>
      </c>
      <c r="B5009" t="str">
        <f t="shared" si="78"/>
        <v>86938U</v>
      </c>
      <c r="C5009" t="s">
        <v>4526</v>
      </c>
      <c r="D5009" t="s">
        <v>28</v>
      </c>
      <c r="E5009">
        <v>399.41</v>
      </c>
    </row>
    <row r="5010" spans="1:5" x14ac:dyDescent="0.25">
      <c r="A5010">
        <v>86939</v>
      </c>
      <c r="B5010" t="str">
        <f t="shared" si="78"/>
        <v>86939U</v>
      </c>
      <c r="C5010" t="s">
        <v>4527</v>
      </c>
      <c r="D5010" t="s">
        <v>28</v>
      </c>
      <c r="E5010">
        <v>379.81</v>
      </c>
    </row>
    <row r="5011" spans="1:5" x14ac:dyDescent="0.25">
      <c r="A5011">
        <v>86940</v>
      </c>
      <c r="B5011" t="str">
        <f t="shared" si="78"/>
        <v>86940U</v>
      </c>
      <c r="C5011" t="s">
        <v>4528</v>
      </c>
      <c r="D5011" t="s">
        <v>28</v>
      </c>
      <c r="E5011">
        <v>1122.67</v>
      </c>
    </row>
    <row r="5012" spans="1:5" x14ac:dyDescent="0.25">
      <c r="A5012">
        <v>86941</v>
      </c>
      <c r="B5012" t="str">
        <f t="shared" si="78"/>
        <v>86941U</v>
      </c>
      <c r="C5012" t="s">
        <v>4529</v>
      </c>
      <c r="D5012" t="s">
        <v>28</v>
      </c>
      <c r="E5012">
        <v>782.1</v>
      </c>
    </row>
    <row r="5013" spans="1:5" x14ac:dyDescent="0.25">
      <c r="A5013">
        <v>86942</v>
      </c>
      <c r="B5013" t="str">
        <f t="shared" si="78"/>
        <v>86942U</v>
      </c>
      <c r="C5013" t="s">
        <v>4530</v>
      </c>
      <c r="D5013" t="s">
        <v>28</v>
      </c>
      <c r="E5013">
        <v>243.56</v>
      </c>
    </row>
    <row r="5014" spans="1:5" x14ac:dyDescent="0.25">
      <c r="A5014">
        <v>86943</v>
      </c>
      <c r="B5014" t="str">
        <f t="shared" si="78"/>
        <v>86943U</v>
      </c>
      <c r="C5014" t="s">
        <v>4531</v>
      </c>
      <c r="D5014" t="s">
        <v>28</v>
      </c>
      <c r="E5014">
        <v>235.74</v>
      </c>
    </row>
    <row r="5015" spans="1:5" x14ac:dyDescent="0.25">
      <c r="A5015">
        <v>86947</v>
      </c>
      <c r="B5015" t="str">
        <f t="shared" si="78"/>
        <v>86947U</v>
      </c>
      <c r="C5015" t="s">
        <v>4532</v>
      </c>
      <c r="D5015" t="s">
        <v>28</v>
      </c>
      <c r="E5015">
        <v>1284.3599999999999</v>
      </c>
    </row>
    <row r="5016" spans="1:5" x14ac:dyDescent="0.25">
      <c r="A5016">
        <v>93396</v>
      </c>
      <c r="B5016" t="str">
        <f t="shared" si="78"/>
        <v>93396U</v>
      </c>
      <c r="C5016" t="s">
        <v>4533</v>
      </c>
      <c r="D5016" t="s">
        <v>28</v>
      </c>
      <c r="E5016">
        <v>659.02</v>
      </c>
    </row>
    <row r="5017" spans="1:5" x14ac:dyDescent="0.25">
      <c r="A5017">
        <v>93441</v>
      </c>
      <c r="B5017" t="str">
        <f t="shared" si="78"/>
        <v>93441U</v>
      </c>
      <c r="C5017" t="s">
        <v>4534</v>
      </c>
      <c r="D5017" t="s">
        <v>28</v>
      </c>
      <c r="E5017">
        <v>1135.54</v>
      </c>
    </row>
    <row r="5018" spans="1:5" x14ac:dyDescent="0.25">
      <c r="A5018">
        <v>93442</v>
      </c>
      <c r="B5018" t="str">
        <f t="shared" si="78"/>
        <v>93442U</v>
      </c>
      <c r="C5018" t="s">
        <v>4535</v>
      </c>
      <c r="D5018" t="s">
        <v>28</v>
      </c>
      <c r="E5018">
        <v>1306.95</v>
      </c>
    </row>
    <row r="5019" spans="1:5" x14ac:dyDescent="0.25">
      <c r="A5019">
        <v>95469</v>
      </c>
      <c r="B5019" t="str">
        <f t="shared" si="78"/>
        <v>95469U</v>
      </c>
      <c r="C5019" t="s">
        <v>4536</v>
      </c>
      <c r="D5019" t="s">
        <v>28</v>
      </c>
      <c r="E5019">
        <v>259.23</v>
      </c>
    </row>
    <row r="5020" spans="1:5" x14ac:dyDescent="0.25">
      <c r="A5020">
        <v>95470</v>
      </c>
      <c r="B5020" t="str">
        <f t="shared" si="78"/>
        <v>95470U</v>
      </c>
      <c r="C5020" t="s">
        <v>4537</v>
      </c>
      <c r="D5020" t="s">
        <v>28</v>
      </c>
      <c r="E5020">
        <v>270.56</v>
      </c>
    </row>
    <row r="5021" spans="1:5" x14ac:dyDescent="0.25">
      <c r="A5021">
        <v>95471</v>
      </c>
      <c r="B5021" t="str">
        <f t="shared" si="78"/>
        <v>95471U</v>
      </c>
      <c r="C5021" t="s">
        <v>4538</v>
      </c>
      <c r="D5021" t="s">
        <v>28</v>
      </c>
      <c r="E5021">
        <v>670.63</v>
      </c>
    </row>
    <row r="5022" spans="1:5" x14ac:dyDescent="0.25">
      <c r="A5022">
        <v>95472</v>
      </c>
      <c r="B5022" t="str">
        <f t="shared" si="78"/>
        <v>95472U</v>
      </c>
      <c r="C5022" t="s">
        <v>4539</v>
      </c>
      <c r="D5022" t="s">
        <v>28</v>
      </c>
      <c r="E5022">
        <v>681.96</v>
      </c>
    </row>
    <row r="5023" spans="1:5" x14ac:dyDescent="0.25">
      <c r="A5023">
        <v>95542</v>
      </c>
      <c r="B5023" t="str">
        <f t="shared" si="78"/>
        <v>95542U</v>
      </c>
      <c r="C5023" t="s">
        <v>4540</v>
      </c>
      <c r="D5023" t="s">
        <v>28</v>
      </c>
      <c r="E5023">
        <v>26.87</v>
      </c>
    </row>
    <row r="5024" spans="1:5" x14ac:dyDescent="0.25">
      <c r="A5024">
        <v>95543</v>
      </c>
      <c r="B5024" t="str">
        <f t="shared" si="78"/>
        <v>95543U</v>
      </c>
      <c r="C5024" t="s">
        <v>4541</v>
      </c>
      <c r="D5024" t="s">
        <v>28</v>
      </c>
      <c r="E5024">
        <v>45.77</v>
      </c>
    </row>
    <row r="5025" spans="1:5" x14ac:dyDescent="0.25">
      <c r="A5025">
        <v>95544</v>
      </c>
      <c r="B5025" t="str">
        <f t="shared" si="78"/>
        <v>95544U</v>
      </c>
      <c r="C5025" t="s">
        <v>4542</v>
      </c>
      <c r="D5025" t="s">
        <v>28</v>
      </c>
      <c r="E5025">
        <v>32.44</v>
      </c>
    </row>
    <row r="5026" spans="1:5" x14ac:dyDescent="0.25">
      <c r="A5026">
        <v>95545</v>
      </c>
      <c r="B5026" t="str">
        <f t="shared" si="78"/>
        <v>95545U</v>
      </c>
      <c r="C5026" t="s">
        <v>4543</v>
      </c>
      <c r="D5026" t="s">
        <v>28</v>
      </c>
      <c r="E5026">
        <v>31.85</v>
      </c>
    </row>
    <row r="5027" spans="1:5" x14ac:dyDescent="0.25">
      <c r="A5027">
        <v>95546</v>
      </c>
      <c r="B5027" t="str">
        <f t="shared" si="78"/>
        <v>95546U</v>
      </c>
      <c r="C5027" t="s">
        <v>4544</v>
      </c>
      <c r="D5027" t="s">
        <v>28</v>
      </c>
      <c r="E5027">
        <v>113.79</v>
      </c>
    </row>
    <row r="5028" spans="1:5" x14ac:dyDescent="0.25">
      <c r="A5028">
        <v>95547</v>
      </c>
      <c r="B5028" t="str">
        <f t="shared" si="78"/>
        <v>95547U</v>
      </c>
      <c r="C5028" t="s">
        <v>4545</v>
      </c>
      <c r="D5028" t="s">
        <v>28</v>
      </c>
      <c r="E5028">
        <v>64.75</v>
      </c>
    </row>
    <row r="5029" spans="1:5" x14ac:dyDescent="0.25">
      <c r="A5029">
        <v>100848</v>
      </c>
      <c r="B5029" t="str">
        <f t="shared" si="78"/>
        <v>100848U</v>
      </c>
      <c r="C5029" t="s">
        <v>4546</v>
      </c>
      <c r="D5029" t="s">
        <v>28</v>
      </c>
      <c r="E5029">
        <v>481.86</v>
      </c>
    </row>
    <row r="5030" spans="1:5" x14ac:dyDescent="0.25">
      <c r="A5030">
        <v>100849</v>
      </c>
      <c r="B5030" t="str">
        <f t="shared" si="78"/>
        <v>100849U</v>
      </c>
      <c r="C5030" t="s">
        <v>4547</v>
      </c>
      <c r="D5030" t="s">
        <v>28</v>
      </c>
      <c r="E5030">
        <v>41.37</v>
      </c>
    </row>
    <row r="5031" spans="1:5" x14ac:dyDescent="0.25">
      <c r="A5031">
        <v>100851</v>
      </c>
      <c r="B5031" t="str">
        <f t="shared" si="78"/>
        <v>100851U</v>
      </c>
      <c r="C5031" t="s">
        <v>4548</v>
      </c>
      <c r="D5031" t="s">
        <v>28</v>
      </c>
      <c r="E5031">
        <v>83.2</v>
      </c>
    </row>
    <row r="5032" spans="1:5" x14ac:dyDescent="0.25">
      <c r="A5032">
        <v>100852</v>
      </c>
      <c r="B5032" t="str">
        <f t="shared" si="78"/>
        <v>100852U</v>
      </c>
      <c r="C5032" t="s">
        <v>4549</v>
      </c>
      <c r="D5032" t="s">
        <v>28</v>
      </c>
      <c r="E5032">
        <v>232.48</v>
      </c>
    </row>
    <row r="5033" spans="1:5" x14ac:dyDescent="0.25">
      <c r="A5033">
        <v>100853</v>
      </c>
      <c r="B5033" t="str">
        <f t="shared" si="78"/>
        <v>100853U</v>
      </c>
      <c r="C5033" t="s">
        <v>4550</v>
      </c>
      <c r="D5033" t="s">
        <v>28</v>
      </c>
      <c r="E5033">
        <v>379.57</v>
      </c>
    </row>
    <row r="5034" spans="1:5" x14ac:dyDescent="0.25">
      <c r="A5034">
        <v>100854</v>
      </c>
      <c r="B5034" t="str">
        <f t="shared" si="78"/>
        <v>100854U</v>
      </c>
      <c r="C5034" t="s">
        <v>4551</v>
      </c>
      <c r="D5034" t="s">
        <v>28</v>
      </c>
      <c r="E5034">
        <v>1992.88</v>
      </c>
    </row>
    <row r="5035" spans="1:5" x14ac:dyDescent="0.25">
      <c r="A5035">
        <v>100855</v>
      </c>
      <c r="B5035" t="str">
        <f t="shared" si="78"/>
        <v>100855U</v>
      </c>
      <c r="C5035" t="s">
        <v>4552</v>
      </c>
      <c r="D5035" t="s">
        <v>28</v>
      </c>
      <c r="E5035">
        <v>31.85</v>
      </c>
    </row>
    <row r="5036" spans="1:5" x14ac:dyDescent="0.25">
      <c r="A5036">
        <v>100856</v>
      </c>
      <c r="B5036" t="str">
        <f t="shared" si="78"/>
        <v>100856U</v>
      </c>
      <c r="C5036" t="s">
        <v>4553</v>
      </c>
      <c r="D5036" t="s">
        <v>28</v>
      </c>
      <c r="E5036">
        <v>41.56</v>
      </c>
    </row>
    <row r="5037" spans="1:5" x14ac:dyDescent="0.25">
      <c r="A5037">
        <v>100857</v>
      </c>
      <c r="B5037" t="str">
        <f t="shared" si="78"/>
        <v>100857U</v>
      </c>
      <c r="C5037" t="s">
        <v>4554</v>
      </c>
      <c r="D5037" t="s">
        <v>28</v>
      </c>
      <c r="E5037">
        <v>582.79</v>
      </c>
    </row>
    <row r="5038" spans="1:5" x14ac:dyDescent="0.25">
      <c r="A5038">
        <v>100858</v>
      </c>
      <c r="B5038" t="str">
        <f t="shared" si="78"/>
        <v>100858U</v>
      </c>
      <c r="C5038" t="s">
        <v>4555</v>
      </c>
      <c r="D5038" t="s">
        <v>28</v>
      </c>
      <c r="E5038">
        <v>614.79</v>
      </c>
    </row>
    <row r="5039" spans="1:5" x14ac:dyDescent="0.25">
      <c r="A5039">
        <v>100859</v>
      </c>
      <c r="B5039" t="str">
        <f t="shared" si="78"/>
        <v>100859U</v>
      </c>
      <c r="C5039" t="s">
        <v>4556</v>
      </c>
      <c r="D5039" t="s">
        <v>28</v>
      </c>
      <c r="E5039">
        <v>888.14</v>
      </c>
    </row>
    <row r="5040" spans="1:5" x14ac:dyDescent="0.25">
      <c r="A5040">
        <v>100860</v>
      </c>
      <c r="B5040" t="str">
        <f t="shared" si="78"/>
        <v>100860U</v>
      </c>
      <c r="C5040" t="s">
        <v>4557</v>
      </c>
      <c r="D5040" t="s">
        <v>28</v>
      </c>
      <c r="E5040">
        <v>82.59</v>
      </c>
    </row>
    <row r="5041" spans="1:5" x14ac:dyDescent="0.25">
      <c r="A5041">
        <v>100861</v>
      </c>
      <c r="B5041" t="str">
        <f t="shared" si="78"/>
        <v>100861U</v>
      </c>
      <c r="C5041" t="s">
        <v>4558</v>
      </c>
      <c r="D5041" t="s">
        <v>28</v>
      </c>
      <c r="E5041">
        <v>38.74</v>
      </c>
    </row>
    <row r="5042" spans="1:5" x14ac:dyDescent="0.25">
      <c r="A5042">
        <v>100862</v>
      </c>
      <c r="B5042" t="str">
        <f t="shared" si="78"/>
        <v>100862U</v>
      </c>
      <c r="C5042" t="s">
        <v>4559</v>
      </c>
      <c r="D5042" t="s">
        <v>28</v>
      </c>
      <c r="E5042">
        <v>43.15</v>
      </c>
    </row>
    <row r="5043" spans="1:5" x14ac:dyDescent="0.25">
      <c r="A5043">
        <v>100863</v>
      </c>
      <c r="B5043" t="str">
        <f t="shared" si="78"/>
        <v>100863U</v>
      </c>
      <c r="C5043" t="s">
        <v>4560</v>
      </c>
      <c r="D5043" t="s">
        <v>28</v>
      </c>
      <c r="E5043">
        <v>570.38</v>
      </c>
    </row>
    <row r="5044" spans="1:5" x14ac:dyDescent="0.25">
      <c r="A5044">
        <v>100864</v>
      </c>
      <c r="B5044" t="str">
        <f t="shared" si="78"/>
        <v>100864U</v>
      </c>
      <c r="C5044" t="s">
        <v>4561</v>
      </c>
      <c r="D5044" t="s">
        <v>28</v>
      </c>
      <c r="E5044">
        <v>628.14</v>
      </c>
    </row>
    <row r="5045" spans="1:5" x14ac:dyDescent="0.25">
      <c r="A5045">
        <v>100865</v>
      </c>
      <c r="B5045" t="str">
        <f t="shared" si="78"/>
        <v>100865U</v>
      </c>
      <c r="C5045" t="s">
        <v>4562</v>
      </c>
      <c r="D5045" t="s">
        <v>28</v>
      </c>
      <c r="E5045">
        <v>565.38</v>
      </c>
    </row>
    <row r="5046" spans="1:5" x14ac:dyDescent="0.25">
      <c r="A5046">
        <v>100866</v>
      </c>
      <c r="B5046" t="str">
        <f t="shared" si="78"/>
        <v>100866U</v>
      </c>
      <c r="C5046" t="s">
        <v>4563</v>
      </c>
      <c r="D5046" t="s">
        <v>28</v>
      </c>
      <c r="E5046">
        <v>291.68</v>
      </c>
    </row>
    <row r="5047" spans="1:5" x14ac:dyDescent="0.25">
      <c r="A5047">
        <v>100867</v>
      </c>
      <c r="B5047" t="str">
        <f t="shared" si="78"/>
        <v>100867U</v>
      </c>
      <c r="C5047" t="s">
        <v>4564</v>
      </c>
      <c r="D5047" t="s">
        <v>28</v>
      </c>
      <c r="E5047">
        <v>310.73</v>
      </c>
    </row>
    <row r="5048" spans="1:5" x14ac:dyDescent="0.25">
      <c r="A5048">
        <v>100868</v>
      </c>
      <c r="B5048" t="str">
        <f t="shared" si="78"/>
        <v>100868U</v>
      </c>
      <c r="C5048" t="s">
        <v>4565</v>
      </c>
      <c r="D5048" t="s">
        <v>28</v>
      </c>
      <c r="E5048">
        <v>323.39999999999998</v>
      </c>
    </row>
    <row r="5049" spans="1:5" x14ac:dyDescent="0.25">
      <c r="A5049">
        <v>100869</v>
      </c>
      <c r="B5049" t="str">
        <f t="shared" si="78"/>
        <v>100869U</v>
      </c>
      <c r="C5049" t="s">
        <v>4566</v>
      </c>
      <c r="D5049" t="s">
        <v>28</v>
      </c>
      <c r="E5049">
        <v>333.12</v>
      </c>
    </row>
    <row r="5050" spans="1:5" x14ac:dyDescent="0.25">
      <c r="A5050">
        <v>100870</v>
      </c>
      <c r="B5050" t="str">
        <f t="shared" si="78"/>
        <v>100870U</v>
      </c>
      <c r="C5050" t="s">
        <v>4567</v>
      </c>
      <c r="D5050" t="s">
        <v>28</v>
      </c>
      <c r="E5050">
        <v>255.71</v>
      </c>
    </row>
    <row r="5051" spans="1:5" x14ac:dyDescent="0.25">
      <c r="A5051">
        <v>100871</v>
      </c>
      <c r="B5051" t="str">
        <f t="shared" si="78"/>
        <v>100871U</v>
      </c>
      <c r="C5051" t="s">
        <v>4568</v>
      </c>
      <c r="D5051" t="s">
        <v>28</v>
      </c>
      <c r="E5051">
        <v>275.69</v>
      </c>
    </row>
    <row r="5052" spans="1:5" x14ac:dyDescent="0.25">
      <c r="A5052">
        <v>100872</v>
      </c>
      <c r="B5052" t="str">
        <f t="shared" si="78"/>
        <v>100872U</v>
      </c>
      <c r="C5052" t="s">
        <v>4569</v>
      </c>
      <c r="D5052" t="s">
        <v>28</v>
      </c>
      <c r="E5052">
        <v>288.45</v>
      </c>
    </row>
    <row r="5053" spans="1:5" x14ac:dyDescent="0.25">
      <c r="A5053">
        <v>100873</v>
      </c>
      <c r="B5053" t="str">
        <f t="shared" si="78"/>
        <v>100873U</v>
      </c>
      <c r="C5053" t="s">
        <v>4570</v>
      </c>
      <c r="D5053" t="s">
        <v>28</v>
      </c>
      <c r="E5053">
        <v>296.42</v>
      </c>
    </row>
    <row r="5054" spans="1:5" x14ac:dyDescent="0.25">
      <c r="A5054">
        <v>100874</v>
      </c>
      <c r="B5054" t="str">
        <f t="shared" si="78"/>
        <v>100874U</v>
      </c>
      <c r="C5054" t="s">
        <v>4571</v>
      </c>
      <c r="D5054" t="s">
        <v>28</v>
      </c>
      <c r="E5054">
        <v>291.68</v>
      </c>
    </row>
    <row r="5055" spans="1:5" x14ac:dyDescent="0.25">
      <c r="A5055">
        <v>100875</v>
      </c>
      <c r="B5055" t="str">
        <f t="shared" si="78"/>
        <v>100875U</v>
      </c>
      <c r="C5055" t="s">
        <v>4572</v>
      </c>
      <c r="D5055" t="s">
        <v>28</v>
      </c>
      <c r="E5055">
        <v>1042.47</v>
      </c>
    </row>
    <row r="5056" spans="1:5" x14ac:dyDescent="0.25">
      <c r="A5056">
        <v>100878</v>
      </c>
      <c r="B5056" t="str">
        <f t="shared" si="78"/>
        <v>100878U</v>
      </c>
      <c r="C5056" t="s">
        <v>4573</v>
      </c>
      <c r="D5056" t="s">
        <v>28</v>
      </c>
      <c r="E5056">
        <v>572.77</v>
      </c>
    </row>
    <row r="5057" spans="1:5" x14ac:dyDescent="0.25">
      <c r="A5057">
        <v>98052</v>
      </c>
      <c r="B5057" t="str">
        <f t="shared" si="78"/>
        <v>98052U</v>
      </c>
      <c r="C5057" t="s">
        <v>4574</v>
      </c>
      <c r="D5057" t="s">
        <v>28</v>
      </c>
      <c r="E5057">
        <v>1424.67</v>
      </c>
    </row>
    <row r="5058" spans="1:5" x14ac:dyDescent="0.25">
      <c r="A5058">
        <v>98053</v>
      </c>
      <c r="B5058" t="str">
        <f t="shared" si="78"/>
        <v>98053U</v>
      </c>
      <c r="C5058" t="s">
        <v>4575</v>
      </c>
      <c r="D5058" t="s">
        <v>28</v>
      </c>
      <c r="E5058">
        <v>1953.48</v>
      </c>
    </row>
    <row r="5059" spans="1:5" x14ac:dyDescent="0.25">
      <c r="A5059">
        <v>98054</v>
      </c>
      <c r="B5059" t="str">
        <f t="shared" si="78"/>
        <v>98054U</v>
      </c>
      <c r="C5059" t="s">
        <v>4576</v>
      </c>
      <c r="D5059" t="s">
        <v>28</v>
      </c>
      <c r="E5059">
        <v>3132.32</v>
      </c>
    </row>
    <row r="5060" spans="1:5" x14ac:dyDescent="0.25">
      <c r="A5060">
        <v>98055</v>
      </c>
      <c r="B5060" t="str">
        <f t="shared" si="78"/>
        <v>98055U</v>
      </c>
      <c r="C5060" t="s">
        <v>4577</v>
      </c>
      <c r="D5060" t="s">
        <v>28</v>
      </c>
      <c r="E5060">
        <v>4273.24</v>
      </c>
    </row>
    <row r="5061" spans="1:5" x14ac:dyDescent="0.25">
      <c r="A5061">
        <v>98056</v>
      </c>
      <c r="B5061" t="str">
        <f t="shared" si="78"/>
        <v>98056U</v>
      </c>
      <c r="C5061" t="s">
        <v>4578</v>
      </c>
      <c r="D5061" t="s">
        <v>28</v>
      </c>
      <c r="E5061">
        <v>4946.6499999999996</v>
      </c>
    </row>
    <row r="5062" spans="1:5" x14ac:dyDescent="0.25">
      <c r="A5062">
        <v>98057</v>
      </c>
      <c r="B5062" t="str">
        <f t="shared" si="78"/>
        <v>98057U</v>
      </c>
      <c r="C5062" t="s">
        <v>4579</v>
      </c>
      <c r="D5062" t="s">
        <v>28</v>
      </c>
      <c r="E5062">
        <v>5923.92</v>
      </c>
    </row>
    <row r="5063" spans="1:5" x14ac:dyDescent="0.25">
      <c r="A5063">
        <v>98058</v>
      </c>
      <c r="B5063" t="str">
        <f t="shared" si="78"/>
        <v>98058U</v>
      </c>
      <c r="C5063" t="s">
        <v>4580</v>
      </c>
      <c r="D5063" t="s">
        <v>28</v>
      </c>
      <c r="E5063">
        <v>1298.79</v>
      </c>
    </row>
    <row r="5064" spans="1:5" x14ac:dyDescent="0.25">
      <c r="A5064">
        <v>98059</v>
      </c>
      <c r="B5064" t="str">
        <f t="shared" ref="B5064:B5127" si="79">A5064&amp;"U"</f>
        <v>98059U</v>
      </c>
      <c r="C5064" t="s">
        <v>4581</v>
      </c>
      <c r="D5064" t="s">
        <v>28</v>
      </c>
      <c r="E5064">
        <v>2805.69</v>
      </c>
    </row>
    <row r="5065" spans="1:5" x14ac:dyDescent="0.25">
      <c r="A5065">
        <v>98060</v>
      </c>
      <c r="B5065" t="str">
        <f t="shared" si="79"/>
        <v>98060U</v>
      </c>
      <c r="C5065" t="s">
        <v>4582</v>
      </c>
      <c r="D5065" t="s">
        <v>28</v>
      </c>
      <c r="E5065">
        <v>3968.52</v>
      </c>
    </row>
    <row r="5066" spans="1:5" x14ac:dyDescent="0.25">
      <c r="A5066">
        <v>98061</v>
      </c>
      <c r="B5066" t="str">
        <f t="shared" si="79"/>
        <v>98061U</v>
      </c>
      <c r="C5066" t="s">
        <v>4583</v>
      </c>
      <c r="D5066" t="s">
        <v>28</v>
      </c>
      <c r="E5066">
        <v>5547.2</v>
      </c>
    </row>
    <row r="5067" spans="1:5" x14ac:dyDescent="0.25">
      <c r="A5067">
        <v>98062</v>
      </c>
      <c r="B5067" t="str">
        <f t="shared" si="79"/>
        <v>98062U</v>
      </c>
      <c r="C5067" t="s">
        <v>4584</v>
      </c>
      <c r="D5067" t="s">
        <v>28</v>
      </c>
      <c r="E5067">
        <v>2130.31</v>
      </c>
    </row>
    <row r="5068" spans="1:5" x14ac:dyDescent="0.25">
      <c r="A5068">
        <v>98063</v>
      </c>
      <c r="B5068" t="str">
        <f t="shared" si="79"/>
        <v>98063U</v>
      </c>
      <c r="C5068" t="s">
        <v>4585</v>
      </c>
      <c r="D5068" t="s">
        <v>28</v>
      </c>
      <c r="E5068">
        <v>3247.02</v>
      </c>
    </row>
    <row r="5069" spans="1:5" x14ac:dyDescent="0.25">
      <c r="A5069">
        <v>98064</v>
      </c>
      <c r="B5069" t="str">
        <f t="shared" si="79"/>
        <v>98064U</v>
      </c>
      <c r="C5069" t="s">
        <v>4586</v>
      </c>
      <c r="D5069" t="s">
        <v>28</v>
      </c>
      <c r="E5069">
        <v>3716</v>
      </c>
    </row>
    <row r="5070" spans="1:5" x14ac:dyDescent="0.25">
      <c r="A5070">
        <v>98065</v>
      </c>
      <c r="B5070" t="str">
        <f t="shared" si="79"/>
        <v>98065U</v>
      </c>
      <c r="C5070" t="s">
        <v>4587</v>
      </c>
      <c r="D5070" t="s">
        <v>28</v>
      </c>
      <c r="E5070">
        <v>5150.12</v>
      </c>
    </row>
    <row r="5071" spans="1:5" x14ac:dyDescent="0.25">
      <c r="A5071">
        <v>98066</v>
      </c>
      <c r="B5071" t="str">
        <f t="shared" si="79"/>
        <v>98066U</v>
      </c>
      <c r="C5071" t="s">
        <v>12593</v>
      </c>
      <c r="D5071" t="s">
        <v>28</v>
      </c>
      <c r="E5071">
        <v>4464.8</v>
      </c>
    </row>
    <row r="5072" spans="1:5" x14ac:dyDescent="0.25">
      <c r="A5072">
        <v>98067</v>
      </c>
      <c r="B5072" t="str">
        <f t="shared" si="79"/>
        <v>98067U</v>
      </c>
      <c r="C5072" t="s">
        <v>12594</v>
      </c>
      <c r="D5072" t="s">
        <v>28</v>
      </c>
      <c r="E5072">
        <v>5947.09</v>
      </c>
    </row>
    <row r="5073" spans="1:5" x14ac:dyDescent="0.25">
      <c r="A5073">
        <v>98068</v>
      </c>
      <c r="B5073" t="str">
        <f t="shared" si="79"/>
        <v>98068U</v>
      </c>
      <c r="C5073" t="s">
        <v>12595</v>
      </c>
      <c r="D5073" t="s">
        <v>28</v>
      </c>
      <c r="E5073">
        <v>8393.19</v>
      </c>
    </row>
    <row r="5074" spans="1:5" x14ac:dyDescent="0.25">
      <c r="A5074">
        <v>98069</v>
      </c>
      <c r="B5074" t="str">
        <f t="shared" si="79"/>
        <v>98069U</v>
      </c>
      <c r="C5074" t="s">
        <v>12596</v>
      </c>
      <c r="D5074" t="s">
        <v>28</v>
      </c>
      <c r="E5074">
        <v>11272.1</v>
      </c>
    </row>
    <row r="5075" spans="1:5" x14ac:dyDescent="0.25">
      <c r="A5075">
        <v>98070</v>
      </c>
      <c r="B5075" t="str">
        <f t="shared" si="79"/>
        <v>98070U</v>
      </c>
      <c r="C5075" t="s">
        <v>12597</v>
      </c>
      <c r="D5075" t="s">
        <v>28</v>
      </c>
      <c r="E5075">
        <v>12881.25</v>
      </c>
    </row>
    <row r="5076" spans="1:5" x14ac:dyDescent="0.25">
      <c r="A5076">
        <v>98071</v>
      </c>
      <c r="B5076" t="str">
        <f t="shared" si="79"/>
        <v>98071U</v>
      </c>
      <c r="C5076" t="s">
        <v>12598</v>
      </c>
      <c r="D5076" t="s">
        <v>28</v>
      </c>
      <c r="E5076">
        <v>14063.69</v>
      </c>
    </row>
    <row r="5077" spans="1:5" x14ac:dyDescent="0.25">
      <c r="A5077">
        <v>98072</v>
      </c>
      <c r="B5077" t="str">
        <f t="shared" si="79"/>
        <v>98072U</v>
      </c>
      <c r="C5077" t="s">
        <v>12599</v>
      </c>
      <c r="D5077" t="s">
        <v>28</v>
      </c>
      <c r="E5077">
        <v>3746.62</v>
      </c>
    </row>
    <row r="5078" spans="1:5" x14ac:dyDescent="0.25">
      <c r="A5078">
        <v>98073</v>
      </c>
      <c r="B5078" t="str">
        <f t="shared" si="79"/>
        <v>98073U</v>
      </c>
      <c r="C5078" t="s">
        <v>12600</v>
      </c>
      <c r="D5078" t="s">
        <v>28</v>
      </c>
      <c r="E5078">
        <v>5864.58</v>
      </c>
    </row>
    <row r="5079" spans="1:5" x14ac:dyDescent="0.25">
      <c r="A5079">
        <v>98074</v>
      </c>
      <c r="B5079" t="str">
        <f t="shared" si="79"/>
        <v>98074U</v>
      </c>
      <c r="C5079" t="s">
        <v>12601</v>
      </c>
      <c r="D5079" t="s">
        <v>28</v>
      </c>
      <c r="E5079">
        <v>9113.5</v>
      </c>
    </row>
    <row r="5080" spans="1:5" x14ac:dyDescent="0.25">
      <c r="A5080">
        <v>98075</v>
      </c>
      <c r="B5080" t="str">
        <f t="shared" si="79"/>
        <v>98075U</v>
      </c>
      <c r="C5080" t="s">
        <v>12602</v>
      </c>
      <c r="D5080" t="s">
        <v>28</v>
      </c>
      <c r="E5080">
        <v>11854.9</v>
      </c>
    </row>
    <row r="5081" spans="1:5" x14ac:dyDescent="0.25">
      <c r="A5081">
        <v>98076</v>
      </c>
      <c r="B5081" t="str">
        <f t="shared" si="79"/>
        <v>98076U</v>
      </c>
      <c r="C5081" t="s">
        <v>12603</v>
      </c>
      <c r="D5081" t="s">
        <v>28</v>
      </c>
      <c r="E5081">
        <v>13666.35</v>
      </c>
    </row>
    <row r="5082" spans="1:5" x14ac:dyDescent="0.25">
      <c r="A5082">
        <v>98077</v>
      </c>
      <c r="B5082" t="str">
        <f t="shared" si="79"/>
        <v>98077U</v>
      </c>
      <c r="C5082" t="s">
        <v>12604</v>
      </c>
      <c r="D5082" t="s">
        <v>28</v>
      </c>
      <c r="E5082">
        <v>16092.42</v>
      </c>
    </row>
    <row r="5083" spans="1:5" x14ac:dyDescent="0.25">
      <c r="A5083">
        <v>98078</v>
      </c>
      <c r="B5083" t="str">
        <f t="shared" si="79"/>
        <v>98078U</v>
      </c>
      <c r="C5083" t="s">
        <v>12605</v>
      </c>
      <c r="D5083" t="s">
        <v>28</v>
      </c>
      <c r="E5083">
        <v>4202.7</v>
      </c>
    </row>
    <row r="5084" spans="1:5" x14ac:dyDescent="0.25">
      <c r="A5084">
        <v>98079</v>
      </c>
      <c r="B5084" t="str">
        <f t="shared" si="79"/>
        <v>98079U</v>
      </c>
      <c r="C5084" t="s">
        <v>12606</v>
      </c>
      <c r="D5084" t="s">
        <v>28</v>
      </c>
      <c r="E5084">
        <v>7359.16</v>
      </c>
    </row>
    <row r="5085" spans="1:5" x14ac:dyDescent="0.25">
      <c r="A5085">
        <v>98080</v>
      </c>
      <c r="B5085" t="str">
        <f t="shared" si="79"/>
        <v>98080U</v>
      </c>
      <c r="C5085" t="s">
        <v>12607</v>
      </c>
      <c r="D5085" t="s">
        <v>28</v>
      </c>
      <c r="E5085">
        <v>9449.86</v>
      </c>
    </row>
    <row r="5086" spans="1:5" x14ac:dyDescent="0.25">
      <c r="A5086">
        <v>98081</v>
      </c>
      <c r="B5086" t="str">
        <f t="shared" si="79"/>
        <v>98081U</v>
      </c>
      <c r="C5086" t="s">
        <v>12608</v>
      </c>
      <c r="D5086" t="s">
        <v>28</v>
      </c>
      <c r="E5086">
        <v>13989.52</v>
      </c>
    </row>
    <row r="5087" spans="1:5" x14ac:dyDescent="0.25">
      <c r="A5087">
        <v>98082</v>
      </c>
      <c r="B5087" t="str">
        <f t="shared" si="79"/>
        <v>98082U</v>
      </c>
      <c r="C5087" t="s">
        <v>12609</v>
      </c>
      <c r="D5087" t="s">
        <v>28</v>
      </c>
      <c r="E5087">
        <v>3380.41</v>
      </c>
    </row>
    <row r="5088" spans="1:5" x14ac:dyDescent="0.25">
      <c r="A5088">
        <v>98083</v>
      </c>
      <c r="B5088" t="str">
        <f t="shared" si="79"/>
        <v>98083U</v>
      </c>
      <c r="C5088" t="s">
        <v>12610</v>
      </c>
      <c r="D5088" t="s">
        <v>28</v>
      </c>
      <c r="E5088">
        <v>4448.47</v>
      </c>
    </row>
    <row r="5089" spans="1:5" x14ac:dyDescent="0.25">
      <c r="A5089">
        <v>98084</v>
      </c>
      <c r="B5089" t="str">
        <f t="shared" si="79"/>
        <v>98084U</v>
      </c>
      <c r="C5089" t="s">
        <v>12611</v>
      </c>
      <c r="D5089" t="s">
        <v>28</v>
      </c>
      <c r="E5089">
        <v>6226.77</v>
      </c>
    </row>
    <row r="5090" spans="1:5" x14ac:dyDescent="0.25">
      <c r="A5090">
        <v>98085</v>
      </c>
      <c r="B5090" t="str">
        <f t="shared" si="79"/>
        <v>98085U</v>
      </c>
      <c r="C5090" t="s">
        <v>12612</v>
      </c>
      <c r="D5090" t="s">
        <v>28</v>
      </c>
      <c r="E5090">
        <v>8447.68</v>
      </c>
    </row>
    <row r="5091" spans="1:5" x14ac:dyDescent="0.25">
      <c r="A5091">
        <v>98086</v>
      </c>
      <c r="B5091" t="str">
        <f t="shared" si="79"/>
        <v>98086U</v>
      </c>
      <c r="C5091" t="s">
        <v>12613</v>
      </c>
      <c r="D5091" t="s">
        <v>28</v>
      </c>
      <c r="E5091">
        <v>9518.7800000000007</v>
      </c>
    </row>
    <row r="5092" spans="1:5" x14ac:dyDescent="0.25">
      <c r="A5092">
        <v>98087</v>
      </c>
      <c r="B5092" t="str">
        <f t="shared" si="79"/>
        <v>98087U</v>
      </c>
      <c r="C5092" t="s">
        <v>12614</v>
      </c>
      <c r="D5092" t="s">
        <v>28</v>
      </c>
      <c r="E5092">
        <v>10127.61</v>
      </c>
    </row>
    <row r="5093" spans="1:5" x14ac:dyDescent="0.25">
      <c r="A5093">
        <v>98088</v>
      </c>
      <c r="B5093" t="str">
        <f t="shared" si="79"/>
        <v>98088U</v>
      </c>
      <c r="C5093" t="s">
        <v>12615</v>
      </c>
      <c r="D5093" t="s">
        <v>28</v>
      </c>
      <c r="E5093">
        <v>2925.21</v>
      </c>
    </row>
    <row r="5094" spans="1:5" x14ac:dyDescent="0.25">
      <c r="A5094">
        <v>98089</v>
      </c>
      <c r="B5094" t="str">
        <f t="shared" si="79"/>
        <v>98089U</v>
      </c>
      <c r="C5094" t="s">
        <v>12616</v>
      </c>
      <c r="D5094" t="s">
        <v>28</v>
      </c>
      <c r="E5094">
        <v>4630.0200000000004</v>
      </c>
    </row>
    <row r="5095" spans="1:5" x14ac:dyDescent="0.25">
      <c r="A5095">
        <v>98090</v>
      </c>
      <c r="B5095" t="str">
        <f t="shared" si="79"/>
        <v>98090U</v>
      </c>
      <c r="C5095" t="s">
        <v>12617</v>
      </c>
      <c r="D5095" t="s">
        <v>28</v>
      </c>
      <c r="E5095">
        <v>7285.27</v>
      </c>
    </row>
    <row r="5096" spans="1:5" x14ac:dyDescent="0.25">
      <c r="A5096">
        <v>98091</v>
      </c>
      <c r="B5096" t="str">
        <f t="shared" si="79"/>
        <v>98091U</v>
      </c>
      <c r="C5096" t="s">
        <v>12618</v>
      </c>
      <c r="D5096" t="s">
        <v>28</v>
      </c>
      <c r="E5096">
        <v>9523.07</v>
      </c>
    </row>
    <row r="5097" spans="1:5" x14ac:dyDescent="0.25">
      <c r="A5097">
        <v>98092</v>
      </c>
      <c r="B5097" t="str">
        <f t="shared" si="79"/>
        <v>98092U</v>
      </c>
      <c r="C5097" t="s">
        <v>12619</v>
      </c>
      <c r="D5097" t="s">
        <v>28</v>
      </c>
      <c r="E5097">
        <v>11070.66</v>
      </c>
    </row>
    <row r="5098" spans="1:5" x14ac:dyDescent="0.25">
      <c r="A5098">
        <v>98093</v>
      </c>
      <c r="B5098" t="str">
        <f t="shared" si="79"/>
        <v>98093U</v>
      </c>
      <c r="C5098" t="s">
        <v>12620</v>
      </c>
      <c r="D5098" t="s">
        <v>28</v>
      </c>
      <c r="E5098">
        <v>13073.03</v>
      </c>
    </row>
    <row r="5099" spans="1:5" x14ac:dyDescent="0.25">
      <c r="A5099">
        <v>98094</v>
      </c>
      <c r="B5099" t="str">
        <f t="shared" si="79"/>
        <v>98094U</v>
      </c>
      <c r="C5099" t="s">
        <v>12621</v>
      </c>
      <c r="D5099" t="s">
        <v>28</v>
      </c>
      <c r="E5099">
        <v>2410.62</v>
      </c>
    </row>
    <row r="5100" spans="1:5" x14ac:dyDescent="0.25">
      <c r="A5100">
        <v>98099</v>
      </c>
      <c r="B5100" t="str">
        <f t="shared" si="79"/>
        <v>98099U</v>
      </c>
      <c r="C5100" t="s">
        <v>12622</v>
      </c>
      <c r="D5100" t="s">
        <v>28</v>
      </c>
      <c r="E5100">
        <v>4116.3999999999996</v>
      </c>
    </row>
    <row r="5101" spans="1:5" x14ac:dyDescent="0.25">
      <c r="A5101">
        <v>98100</v>
      </c>
      <c r="B5101" t="str">
        <f t="shared" si="79"/>
        <v>98100U</v>
      </c>
      <c r="C5101" t="s">
        <v>12623</v>
      </c>
      <c r="D5101" t="s">
        <v>28</v>
      </c>
      <c r="E5101">
        <v>5401.09</v>
      </c>
    </row>
    <row r="5102" spans="1:5" x14ac:dyDescent="0.25">
      <c r="A5102">
        <v>98101</v>
      </c>
      <c r="B5102" t="str">
        <f t="shared" si="79"/>
        <v>98101U</v>
      </c>
      <c r="C5102" t="s">
        <v>12624</v>
      </c>
      <c r="D5102" t="s">
        <v>28</v>
      </c>
      <c r="E5102">
        <v>7983.66</v>
      </c>
    </row>
    <row r="5103" spans="1:5" x14ac:dyDescent="0.25">
      <c r="A5103">
        <v>98109</v>
      </c>
      <c r="B5103" t="str">
        <f t="shared" si="79"/>
        <v>98109U</v>
      </c>
      <c r="C5103" t="s">
        <v>4588</v>
      </c>
      <c r="D5103" t="s">
        <v>28</v>
      </c>
      <c r="E5103">
        <v>701.98</v>
      </c>
    </row>
    <row r="5104" spans="1:5" x14ac:dyDescent="0.25">
      <c r="A5104">
        <v>98110</v>
      </c>
      <c r="B5104" t="str">
        <f t="shared" si="79"/>
        <v>98110U</v>
      </c>
      <c r="C5104" t="s">
        <v>4589</v>
      </c>
      <c r="D5104" t="s">
        <v>28</v>
      </c>
      <c r="E5104">
        <v>350.94</v>
      </c>
    </row>
    <row r="5105" spans="1:5" x14ac:dyDescent="0.25">
      <c r="A5105">
        <v>98111</v>
      </c>
      <c r="B5105" t="str">
        <f t="shared" si="79"/>
        <v>98111U</v>
      </c>
      <c r="C5105" t="s">
        <v>4590</v>
      </c>
      <c r="D5105" t="s">
        <v>28</v>
      </c>
      <c r="E5105">
        <v>47.62</v>
      </c>
    </row>
    <row r="5106" spans="1:5" x14ac:dyDescent="0.25">
      <c r="A5106">
        <v>98112</v>
      </c>
      <c r="B5106" t="str">
        <f t="shared" si="79"/>
        <v>98112U</v>
      </c>
      <c r="C5106" t="s">
        <v>4591</v>
      </c>
      <c r="D5106" t="s">
        <v>28</v>
      </c>
      <c r="E5106">
        <v>89.21</v>
      </c>
    </row>
    <row r="5107" spans="1:5" x14ac:dyDescent="0.25">
      <c r="A5107">
        <v>98114</v>
      </c>
      <c r="B5107" t="str">
        <f t="shared" si="79"/>
        <v>98114U</v>
      </c>
      <c r="C5107" t="s">
        <v>4592</v>
      </c>
      <c r="D5107" t="s">
        <v>28</v>
      </c>
      <c r="E5107">
        <v>704.07</v>
      </c>
    </row>
    <row r="5108" spans="1:5" x14ac:dyDescent="0.25">
      <c r="A5108">
        <v>98115</v>
      </c>
      <c r="B5108" t="str">
        <f t="shared" si="79"/>
        <v>98115U</v>
      </c>
      <c r="C5108" t="s">
        <v>12625</v>
      </c>
      <c r="D5108" t="s">
        <v>28</v>
      </c>
      <c r="E5108">
        <v>88</v>
      </c>
    </row>
    <row r="5109" spans="1:5" x14ac:dyDescent="0.25">
      <c r="A5109">
        <v>89957</v>
      </c>
      <c r="B5109" t="str">
        <f t="shared" si="79"/>
        <v>89957U</v>
      </c>
      <c r="C5109" t="s">
        <v>4593</v>
      </c>
      <c r="D5109" t="s">
        <v>28</v>
      </c>
      <c r="E5109">
        <v>132.37</v>
      </c>
    </row>
    <row r="5110" spans="1:5" x14ac:dyDescent="0.25">
      <c r="A5110">
        <v>89959</v>
      </c>
      <c r="B5110" t="str">
        <f t="shared" si="79"/>
        <v>89959U</v>
      </c>
      <c r="C5110" t="s">
        <v>4594</v>
      </c>
      <c r="D5110" t="s">
        <v>28</v>
      </c>
      <c r="E5110">
        <v>214.1</v>
      </c>
    </row>
    <row r="5111" spans="1:5" x14ac:dyDescent="0.25">
      <c r="A5111">
        <v>89349</v>
      </c>
      <c r="B5111" t="str">
        <f t="shared" si="79"/>
        <v>89349U</v>
      </c>
      <c r="C5111" t="s">
        <v>4595</v>
      </c>
      <c r="D5111" t="s">
        <v>28</v>
      </c>
      <c r="E5111">
        <v>23.31</v>
      </c>
    </row>
    <row r="5112" spans="1:5" x14ac:dyDescent="0.25">
      <c r="A5112">
        <v>89351</v>
      </c>
      <c r="B5112" t="str">
        <f t="shared" si="79"/>
        <v>89351U</v>
      </c>
      <c r="C5112" t="s">
        <v>4596</v>
      </c>
      <c r="D5112" t="s">
        <v>28</v>
      </c>
      <c r="E5112">
        <v>28.81</v>
      </c>
    </row>
    <row r="5113" spans="1:5" x14ac:dyDescent="0.25">
      <c r="A5113">
        <v>89352</v>
      </c>
      <c r="B5113" t="str">
        <f t="shared" si="79"/>
        <v>89352U</v>
      </c>
      <c r="C5113" t="s">
        <v>4597</v>
      </c>
      <c r="D5113" t="s">
        <v>28</v>
      </c>
      <c r="E5113">
        <v>31.68</v>
      </c>
    </row>
    <row r="5114" spans="1:5" x14ac:dyDescent="0.25">
      <c r="A5114">
        <v>89353</v>
      </c>
      <c r="B5114" t="str">
        <f t="shared" si="79"/>
        <v>89353U</v>
      </c>
      <c r="C5114" t="s">
        <v>4598</v>
      </c>
      <c r="D5114" t="s">
        <v>28</v>
      </c>
      <c r="E5114">
        <v>34.799999999999997</v>
      </c>
    </row>
    <row r="5115" spans="1:5" x14ac:dyDescent="0.25">
      <c r="A5115">
        <v>89354</v>
      </c>
      <c r="B5115" t="str">
        <f t="shared" si="79"/>
        <v>89354U</v>
      </c>
      <c r="C5115" t="s">
        <v>4599</v>
      </c>
      <c r="D5115" t="s">
        <v>28</v>
      </c>
      <c r="E5115">
        <v>597.96</v>
      </c>
    </row>
    <row r="5116" spans="1:5" x14ac:dyDescent="0.25">
      <c r="A5116">
        <v>89969</v>
      </c>
      <c r="B5116" t="str">
        <f t="shared" si="79"/>
        <v>89969U</v>
      </c>
      <c r="C5116" t="s">
        <v>4600</v>
      </c>
      <c r="D5116" t="s">
        <v>28</v>
      </c>
      <c r="E5116">
        <v>39.96</v>
      </c>
    </row>
    <row r="5117" spans="1:5" x14ac:dyDescent="0.25">
      <c r="A5117">
        <v>89970</v>
      </c>
      <c r="B5117" t="str">
        <f t="shared" si="79"/>
        <v>89970U</v>
      </c>
      <c r="C5117" t="s">
        <v>4601</v>
      </c>
      <c r="D5117" t="s">
        <v>28</v>
      </c>
      <c r="E5117">
        <v>41.62</v>
      </c>
    </row>
    <row r="5118" spans="1:5" x14ac:dyDescent="0.25">
      <c r="A5118">
        <v>89971</v>
      </c>
      <c r="B5118" t="str">
        <f t="shared" si="79"/>
        <v>89971U</v>
      </c>
      <c r="C5118" t="s">
        <v>4602</v>
      </c>
      <c r="D5118" t="s">
        <v>28</v>
      </c>
      <c r="E5118">
        <v>41.44</v>
      </c>
    </row>
    <row r="5119" spans="1:5" x14ac:dyDescent="0.25">
      <c r="A5119">
        <v>89972</v>
      </c>
      <c r="B5119" t="str">
        <f t="shared" si="79"/>
        <v>89972U</v>
      </c>
      <c r="C5119" t="s">
        <v>4603</v>
      </c>
      <c r="D5119" t="s">
        <v>28</v>
      </c>
      <c r="E5119">
        <v>46.44</v>
      </c>
    </row>
    <row r="5120" spans="1:5" x14ac:dyDescent="0.25">
      <c r="A5120">
        <v>89973</v>
      </c>
      <c r="B5120" t="str">
        <f t="shared" si="79"/>
        <v>89973U</v>
      </c>
      <c r="C5120" t="s">
        <v>4604</v>
      </c>
      <c r="D5120" t="s">
        <v>28</v>
      </c>
      <c r="E5120">
        <v>786.13</v>
      </c>
    </row>
    <row r="5121" spans="1:5" x14ac:dyDescent="0.25">
      <c r="A5121">
        <v>89974</v>
      </c>
      <c r="B5121" t="str">
        <f t="shared" si="79"/>
        <v>89974U</v>
      </c>
      <c r="C5121" t="s">
        <v>4605</v>
      </c>
      <c r="D5121" t="s">
        <v>28</v>
      </c>
      <c r="E5121">
        <v>262.14999999999998</v>
      </c>
    </row>
    <row r="5122" spans="1:5" x14ac:dyDescent="0.25">
      <c r="A5122">
        <v>89984</v>
      </c>
      <c r="B5122" t="str">
        <f t="shared" si="79"/>
        <v>89984U</v>
      </c>
      <c r="C5122" t="s">
        <v>4606</v>
      </c>
      <c r="D5122" t="s">
        <v>28</v>
      </c>
      <c r="E5122">
        <v>74.790000000000006</v>
      </c>
    </row>
    <row r="5123" spans="1:5" x14ac:dyDescent="0.25">
      <c r="A5123">
        <v>89985</v>
      </c>
      <c r="B5123" t="str">
        <f t="shared" si="79"/>
        <v>89985U</v>
      </c>
      <c r="C5123" t="s">
        <v>4607</v>
      </c>
      <c r="D5123" t="s">
        <v>28</v>
      </c>
      <c r="E5123">
        <v>78.61</v>
      </c>
    </row>
    <row r="5124" spans="1:5" x14ac:dyDescent="0.25">
      <c r="A5124">
        <v>89986</v>
      </c>
      <c r="B5124" t="str">
        <f t="shared" si="79"/>
        <v>89986U</v>
      </c>
      <c r="C5124" t="s">
        <v>4608</v>
      </c>
      <c r="D5124" t="s">
        <v>28</v>
      </c>
      <c r="E5124">
        <v>72.87</v>
      </c>
    </row>
    <row r="5125" spans="1:5" x14ac:dyDescent="0.25">
      <c r="A5125">
        <v>89987</v>
      </c>
      <c r="B5125" t="str">
        <f t="shared" si="79"/>
        <v>89987U</v>
      </c>
      <c r="C5125" t="s">
        <v>4609</v>
      </c>
      <c r="D5125" t="s">
        <v>28</v>
      </c>
      <c r="E5125">
        <v>82.81</v>
      </c>
    </row>
    <row r="5126" spans="1:5" x14ac:dyDescent="0.25">
      <c r="A5126">
        <v>90371</v>
      </c>
      <c r="B5126" t="str">
        <f t="shared" si="79"/>
        <v>90371U</v>
      </c>
      <c r="C5126" t="s">
        <v>4610</v>
      </c>
      <c r="D5126" t="s">
        <v>28</v>
      </c>
      <c r="E5126">
        <v>22.37</v>
      </c>
    </row>
    <row r="5127" spans="1:5" x14ac:dyDescent="0.25">
      <c r="A5127">
        <v>94489</v>
      </c>
      <c r="B5127" t="str">
        <f t="shared" si="79"/>
        <v>94489U</v>
      </c>
      <c r="C5127" t="s">
        <v>4611</v>
      </c>
      <c r="D5127" t="s">
        <v>28</v>
      </c>
      <c r="E5127">
        <v>22.41</v>
      </c>
    </row>
    <row r="5128" spans="1:5" x14ac:dyDescent="0.25">
      <c r="A5128">
        <v>94490</v>
      </c>
      <c r="B5128" t="str">
        <f t="shared" ref="B5128:B5191" si="80">A5128&amp;"U"</f>
        <v>94490U</v>
      </c>
      <c r="C5128" t="s">
        <v>4612</v>
      </c>
      <c r="D5128" t="s">
        <v>28</v>
      </c>
      <c r="E5128">
        <v>33.049999999999997</v>
      </c>
    </row>
    <row r="5129" spans="1:5" x14ac:dyDescent="0.25">
      <c r="A5129">
        <v>94491</v>
      </c>
      <c r="B5129" t="str">
        <f t="shared" si="80"/>
        <v>94491U</v>
      </c>
      <c r="C5129" t="s">
        <v>4613</v>
      </c>
      <c r="D5129" t="s">
        <v>28</v>
      </c>
      <c r="E5129">
        <v>45.05</v>
      </c>
    </row>
    <row r="5130" spans="1:5" x14ac:dyDescent="0.25">
      <c r="A5130">
        <v>94492</v>
      </c>
      <c r="B5130" t="str">
        <f t="shared" si="80"/>
        <v>94492U</v>
      </c>
      <c r="C5130" t="s">
        <v>4614</v>
      </c>
      <c r="D5130" t="s">
        <v>28</v>
      </c>
      <c r="E5130">
        <v>46.31</v>
      </c>
    </row>
    <row r="5131" spans="1:5" x14ac:dyDescent="0.25">
      <c r="A5131">
        <v>94493</v>
      </c>
      <c r="B5131" t="str">
        <f t="shared" si="80"/>
        <v>94493U</v>
      </c>
      <c r="C5131" t="s">
        <v>4615</v>
      </c>
      <c r="D5131" t="s">
        <v>28</v>
      </c>
      <c r="E5131">
        <v>84.71</v>
      </c>
    </row>
    <row r="5132" spans="1:5" x14ac:dyDescent="0.25">
      <c r="A5132">
        <v>94495</v>
      </c>
      <c r="B5132" t="str">
        <f t="shared" si="80"/>
        <v>94495U</v>
      </c>
      <c r="C5132" t="s">
        <v>4616</v>
      </c>
      <c r="D5132" t="s">
        <v>28</v>
      </c>
      <c r="E5132">
        <v>53.88</v>
      </c>
    </row>
    <row r="5133" spans="1:5" x14ac:dyDescent="0.25">
      <c r="A5133">
        <v>94496</v>
      </c>
      <c r="B5133" t="str">
        <f t="shared" si="80"/>
        <v>94496U</v>
      </c>
      <c r="C5133" t="s">
        <v>4617</v>
      </c>
      <c r="D5133" t="s">
        <v>28</v>
      </c>
      <c r="E5133">
        <v>73.400000000000006</v>
      </c>
    </row>
    <row r="5134" spans="1:5" x14ac:dyDescent="0.25">
      <c r="A5134">
        <v>94497</v>
      </c>
      <c r="B5134" t="str">
        <f t="shared" si="80"/>
        <v>94497U</v>
      </c>
      <c r="C5134" t="s">
        <v>4618</v>
      </c>
      <c r="D5134" t="s">
        <v>28</v>
      </c>
      <c r="E5134">
        <v>92.96</v>
      </c>
    </row>
    <row r="5135" spans="1:5" x14ac:dyDescent="0.25">
      <c r="A5135">
        <v>94498</v>
      </c>
      <c r="B5135" t="str">
        <f t="shared" si="80"/>
        <v>94498U</v>
      </c>
      <c r="C5135" t="s">
        <v>4619</v>
      </c>
      <c r="D5135" t="s">
        <v>28</v>
      </c>
      <c r="E5135">
        <v>128.38999999999999</v>
      </c>
    </row>
    <row r="5136" spans="1:5" x14ac:dyDescent="0.25">
      <c r="A5136">
        <v>94499</v>
      </c>
      <c r="B5136" t="str">
        <f t="shared" si="80"/>
        <v>94499U</v>
      </c>
      <c r="C5136" t="s">
        <v>4620</v>
      </c>
      <c r="D5136" t="s">
        <v>28</v>
      </c>
      <c r="E5136">
        <v>256.08999999999997</v>
      </c>
    </row>
    <row r="5137" spans="1:5" x14ac:dyDescent="0.25">
      <c r="A5137">
        <v>94500</v>
      </c>
      <c r="B5137" t="str">
        <f t="shared" si="80"/>
        <v>94500U</v>
      </c>
      <c r="C5137" t="s">
        <v>4621</v>
      </c>
      <c r="D5137" t="s">
        <v>28</v>
      </c>
      <c r="E5137">
        <v>310.8</v>
      </c>
    </row>
    <row r="5138" spans="1:5" x14ac:dyDescent="0.25">
      <c r="A5138">
        <v>94501</v>
      </c>
      <c r="B5138" t="str">
        <f t="shared" si="80"/>
        <v>94501U</v>
      </c>
      <c r="C5138" t="s">
        <v>4622</v>
      </c>
      <c r="D5138" t="s">
        <v>28</v>
      </c>
      <c r="E5138">
        <v>628.78</v>
      </c>
    </row>
    <row r="5139" spans="1:5" x14ac:dyDescent="0.25">
      <c r="A5139">
        <v>94792</v>
      </c>
      <c r="B5139" t="str">
        <f t="shared" si="80"/>
        <v>94792U</v>
      </c>
      <c r="C5139" t="s">
        <v>4623</v>
      </c>
      <c r="D5139" t="s">
        <v>28</v>
      </c>
      <c r="E5139">
        <v>100.93</v>
      </c>
    </row>
    <row r="5140" spans="1:5" x14ac:dyDescent="0.25">
      <c r="A5140">
        <v>94793</v>
      </c>
      <c r="B5140" t="str">
        <f t="shared" si="80"/>
        <v>94793U</v>
      </c>
      <c r="C5140" t="s">
        <v>4624</v>
      </c>
      <c r="D5140" t="s">
        <v>28</v>
      </c>
      <c r="E5140">
        <v>138.41</v>
      </c>
    </row>
    <row r="5141" spans="1:5" x14ac:dyDescent="0.25">
      <c r="A5141">
        <v>94794</v>
      </c>
      <c r="B5141" t="str">
        <f t="shared" si="80"/>
        <v>94794U</v>
      </c>
      <c r="C5141" t="s">
        <v>4625</v>
      </c>
      <c r="D5141" t="s">
        <v>28</v>
      </c>
      <c r="E5141">
        <v>146.63999999999999</v>
      </c>
    </row>
    <row r="5142" spans="1:5" x14ac:dyDescent="0.25">
      <c r="A5142">
        <v>94795</v>
      </c>
      <c r="B5142" t="str">
        <f t="shared" si="80"/>
        <v>94795U</v>
      </c>
      <c r="C5142" t="s">
        <v>4626</v>
      </c>
      <c r="D5142" t="s">
        <v>28</v>
      </c>
      <c r="E5142">
        <v>64.19</v>
      </c>
    </row>
    <row r="5143" spans="1:5" x14ac:dyDescent="0.25">
      <c r="A5143">
        <v>94796</v>
      </c>
      <c r="B5143" t="str">
        <f t="shared" si="80"/>
        <v>94796U</v>
      </c>
      <c r="C5143" t="s">
        <v>4627</v>
      </c>
      <c r="D5143" t="s">
        <v>28</v>
      </c>
      <c r="E5143">
        <v>71.540000000000006</v>
      </c>
    </row>
    <row r="5144" spans="1:5" x14ac:dyDescent="0.25">
      <c r="A5144">
        <v>94797</v>
      </c>
      <c r="B5144" t="str">
        <f t="shared" si="80"/>
        <v>94797U</v>
      </c>
      <c r="C5144" t="s">
        <v>4628</v>
      </c>
      <c r="D5144" t="s">
        <v>28</v>
      </c>
      <c r="E5144">
        <v>154.08000000000001</v>
      </c>
    </row>
    <row r="5145" spans="1:5" x14ac:dyDescent="0.25">
      <c r="A5145">
        <v>94798</v>
      </c>
      <c r="B5145" t="str">
        <f t="shared" si="80"/>
        <v>94798U</v>
      </c>
      <c r="C5145" t="s">
        <v>4629</v>
      </c>
      <c r="D5145" t="s">
        <v>28</v>
      </c>
      <c r="E5145">
        <v>258.89999999999998</v>
      </c>
    </row>
    <row r="5146" spans="1:5" x14ac:dyDescent="0.25">
      <c r="A5146">
        <v>94799</v>
      </c>
      <c r="B5146" t="str">
        <f t="shared" si="80"/>
        <v>94799U</v>
      </c>
      <c r="C5146" t="s">
        <v>4630</v>
      </c>
      <c r="D5146" t="s">
        <v>28</v>
      </c>
      <c r="E5146">
        <v>316.72000000000003</v>
      </c>
    </row>
    <row r="5147" spans="1:5" x14ac:dyDescent="0.25">
      <c r="A5147">
        <v>94800</v>
      </c>
      <c r="B5147" t="str">
        <f t="shared" si="80"/>
        <v>94800U</v>
      </c>
      <c r="C5147" t="s">
        <v>4631</v>
      </c>
      <c r="D5147" t="s">
        <v>28</v>
      </c>
      <c r="E5147">
        <v>406.51</v>
      </c>
    </row>
    <row r="5148" spans="1:5" x14ac:dyDescent="0.25">
      <c r="A5148">
        <v>95248</v>
      </c>
      <c r="B5148" t="str">
        <f t="shared" si="80"/>
        <v>95248U</v>
      </c>
      <c r="C5148" t="s">
        <v>4632</v>
      </c>
      <c r="D5148" t="s">
        <v>28</v>
      </c>
      <c r="E5148">
        <v>46.01</v>
      </c>
    </row>
    <row r="5149" spans="1:5" x14ac:dyDescent="0.25">
      <c r="A5149">
        <v>95249</v>
      </c>
      <c r="B5149" t="str">
        <f t="shared" si="80"/>
        <v>95249U</v>
      </c>
      <c r="C5149" t="s">
        <v>4633</v>
      </c>
      <c r="D5149" t="s">
        <v>28</v>
      </c>
      <c r="E5149">
        <v>54.2</v>
      </c>
    </row>
    <row r="5150" spans="1:5" x14ac:dyDescent="0.25">
      <c r="A5150">
        <v>95250</v>
      </c>
      <c r="B5150" t="str">
        <f t="shared" si="80"/>
        <v>95250U</v>
      </c>
      <c r="C5150" t="s">
        <v>4634</v>
      </c>
      <c r="D5150" t="s">
        <v>28</v>
      </c>
      <c r="E5150">
        <v>73.150000000000006</v>
      </c>
    </row>
    <row r="5151" spans="1:5" x14ac:dyDescent="0.25">
      <c r="A5151">
        <v>95251</v>
      </c>
      <c r="B5151" t="str">
        <f t="shared" si="80"/>
        <v>95251U</v>
      </c>
      <c r="C5151" t="s">
        <v>4635</v>
      </c>
      <c r="D5151" t="s">
        <v>28</v>
      </c>
      <c r="E5151">
        <v>108.22</v>
      </c>
    </row>
    <row r="5152" spans="1:5" x14ac:dyDescent="0.25">
      <c r="A5152">
        <v>95252</v>
      </c>
      <c r="B5152" t="str">
        <f t="shared" si="80"/>
        <v>95252U</v>
      </c>
      <c r="C5152" t="s">
        <v>4636</v>
      </c>
      <c r="D5152" t="s">
        <v>28</v>
      </c>
      <c r="E5152">
        <v>131.16999999999999</v>
      </c>
    </row>
    <row r="5153" spans="1:5" x14ac:dyDescent="0.25">
      <c r="A5153">
        <v>95253</v>
      </c>
      <c r="B5153" t="str">
        <f t="shared" si="80"/>
        <v>95253U</v>
      </c>
      <c r="C5153" t="s">
        <v>4637</v>
      </c>
      <c r="D5153" t="s">
        <v>28</v>
      </c>
      <c r="E5153">
        <v>199.59</v>
      </c>
    </row>
    <row r="5154" spans="1:5" x14ac:dyDescent="0.25">
      <c r="A5154">
        <v>99619</v>
      </c>
      <c r="B5154" t="str">
        <f t="shared" si="80"/>
        <v>99619U</v>
      </c>
      <c r="C5154" t="s">
        <v>4638</v>
      </c>
      <c r="D5154" t="s">
        <v>28</v>
      </c>
      <c r="E5154">
        <v>66.52</v>
      </c>
    </row>
    <row r="5155" spans="1:5" x14ac:dyDescent="0.25">
      <c r="A5155">
        <v>99620</v>
      </c>
      <c r="B5155" t="str">
        <f t="shared" si="80"/>
        <v>99620U</v>
      </c>
      <c r="C5155" t="s">
        <v>4639</v>
      </c>
      <c r="D5155" t="s">
        <v>28</v>
      </c>
      <c r="E5155">
        <v>90.36</v>
      </c>
    </row>
    <row r="5156" spans="1:5" x14ac:dyDescent="0.25">
      <c r="A5156">
        <v>99621</v>
      </c>
      <c r="B5156" t="str">
        <f t="shared" si="80"/>
        <v>99621U</v>
      </c>
      <c r="C5156" t="s">
        <v>4640</v>
      </c>
      <c r="D5156" t="s">
        <v>28</v>
      </c>
      <c r="E5156">
        <v>134.41999999999999</v>
      </c>
    </row>
    <row r="5157" spans="1:5" x14ac:dyDescent="0.25">
      <c r="A5157">
        <v>99622</v>
      </c>
      <c r="B5157" t="str">
        <f t="shared" si="80"/>
        <v>99622U</v>
      </c>
      <c r="C5157" t="s">
        <v>4641</v>
      </c>
      <c r="D5157" t="s">
        <v>28</v>
      </c>
      <c r="E5157">
        <v>151.69999999999999</v>
      </c>
    </row>
    <row r="5158" spans="1:5" x14ac:dyDescent="0.25">
      <c r="A5158">
        <v>99623</v>
      </c>
      <c r="B5158" t="str">
        <f t="shared" si="80"/>
        <v>99623U</v>
      </c>
      <c r="C5158" t="s">
        <v>4642</v>
      </c>
      <c r="D5158" t="s">
        <v>28</v>
      </c>
      <c r="E5158">
        <v>211.36</v>
      </c>
    </row>
    <row r="5159" spans="1:5" x14ac:dyDescent="0.25">
      <c r="A5159">
        <v>99624</v>
      </c>
      <c r="B5159" t="str">
        <f t="shared" si="80"/>
        <v>99624U</v>
      </c>
      <c r="C5159" t="s">
        <v>4643</v>
      </c>
      <c r="D5159" t="s">
        <v>28</v>
      </c>
      <c r="E5159">
        <v>300.95999999999998</v>
      </c>
    </row>
    <row r="5160" spans="1:5" x14ac:dyDescent="0.25">
      <c r="A5160">
        <v>99625</v>
      </c>
      <c r="B5160" t="str">
        <f t="shared" si="80"/>
        <v>99625U</v>
      </c>
      <c r="C5160" t="s">
        <v>4644</v>
      </c>
      <c r="D5160" t="s">
        <v>28</v>
      </c>
      <c r="E5160">
        <v>413.3</v>
      </c>
    </row>
    <row r="5161" spans="1:5" x14ac:dyDescent="0.25">
      <c r="A5161">
        <v>99626</v>
      </c>
      <c r="B5161" t="str">
        <f t="shared" si="80"/>
        <v>99626U</v>
      </c>
      <c r="C5161" t="s">
        <v>4645</v>
      </c>
      <c r="D5161" t="s">
        <v>28</v>
      </c>
      <c r="E5161">
        <v>634.52</v>
      </c>
    </row>
    <row r="5162" spans="1:5" x14ac:dyDescent="0.25">
      <c r="A5162">
        <v>99627</v>
      </c>
      <c r="B5162" t="str">
        <f t="shared" si="80"/>
        <v>99627U</v>
      </c>
      <c r="C5162" t="s">
        <v>4646</v>
      </c>
      <c r="D5162" t="s">
        <v>28</v>
      </c>
      <c r="E5162">
        <v>40.21</v>
      </c>
    </row>
    <row r="5163" spans="1:5" x14ac:dyDescent="0.25">
      <c r="A5163">
        <v>99628</v>
      </c>
      <c r="B5163" t="str">
        <f t="shared" si="80"/>
        <v>99628U</v>
      </c>
      <c r="C5163" t="s">
        <v>4647</v>
      </c>
      <c r="D5163" t="s">
        <v>28</v>
      </c>
      <c r="E5163">
        <v>44.26</v>
      </c>
    </row>
    <row r="5164" spans="1:5" x14ac:dyDescent="0.25">
      <c r="A5164">
        <v>99629</v>
      </c>
      <c r="B5164" t="str">
        <f t="shared" si="80"/>
        <v>99629U</v>
      </c>
      <c r="C5164" t="s">
        <v>4648</v>
      </c>
      <c r="D5164" t="s">
        <v>28</v>
      </c>
      <c r="E5164">
        <v>49.5</v>
      </c>
    </row>
    <row r="5165" spans="1:5" x14ac:dyDescent="0.25">
      <c r="A5165">
        <v>99630</v>
      </c>
      <c r="B5165" t="str">
        <f t="shared" si="80"/>
        <v>99630U</v>
      </c>
      <c r="C5165" t="s">
        <v>4649</v>
      </c>
      <c r="D5165" t="s">
        <v>28</v>
      </c>
      <c r="E5165">
        <v>73.400000000000006</v>
      </c>
    </row>
    <row r="5166" spans="1:5" x14ac:dyDescent="0.25">
      <c r="A5166">
        <v>99631</v>
      </c>
      <c r="B5166" t="str">
        <f t="shared" si="80"/>
        <v>99631U</v>
      </c>
      <c r="C5166" t="s">
        <v>4650</v>
      </c>
      <c r="D5166" t="s">
        <v>28</v>
      </c>
      <c r="E5166">
        <v>85.76</v>
      </c>
    </row>
    <row r="5167" spans="1:5" x14ac:dyDescent="0.25">
      <c r="A5167">
        <v>99632</v>
      </c>
      <c r="B5167" t="str">
        <f t="shared" si="80"/>
        <v>99632U</v>
      </c>
      <c r="C5167" t="s">
        <v>4651</v>
      </c>
      <c r="D5167" t="s">
        <v>28</v>
      </c>
      <c r="E5167">
        <v>123.18</v>
      </c>
    </row>
    <row r="5168" spans="1:5" x14ac:dyDescent="0.25">
      <c r="A5168">
        <v>99633</v>
      </c>
      <c r="B5168" t="str">
        <f t="shared" si="80"/>
        <v>99633U</v>
      </c>
      <c r="C5168" t="s">
        <v>4652</v>
      </c>
      <c r="D5168" t="s">
        <v>28</v>
      </c>
      <c r="E5168">
        <v>262.43</v>
      </c>
    </row>
    <row r="5169" spans="1:5" x14ac:dyDescent="0.25">
      <c r="A5169">
        <v>99634</v>
      </c>
      <c r="B5169" t="str">
        <f t="shared" si="80"/>
        <v>99634U</v>
      </c>
      <c r="C5169" t="s">
        <v>4653</v>
      </c>
      <c r="D5169" t="s">
        <v>28</v>
      </c>
      <c r="E5169">
        <v>444.69</v>
      </c>
    </row>
    <row r="5170" spans="1:5" x14ac:dyDescent="0.25">
      <c r="A5170">
        <v>99635</v>
      </c>
      <c r="B5170" t="str">
        <f t="shared" si="80"/>
        <v>99635U</v>
      </c>
      <c r="C5170" t="s">
        <v>4654</v>
      </c>
      <c r="D5170" t="s">
        <v>28</v>
      </c>
      <c r="E5170">
        <v>298.62</v>
      </c>
    </row>
    <row r="5171" spans="1:5" x14ac:dyDescent="0.25">
      <c r="A5171">
        <v>103008</v>
      </c>
      <c r="B5171" t="str">
        <f t="shared" si="80"/>
        <v>103008U</v>
      </c>
      <c r="C5171" t="s">
        <v>4655</v>
      </c>
      <c r="D5171" t="s">
        <v>28</v>
      </c>
      <c r="E5171">
        <v>54.13</v>
      </c>
    </row>
    <row r="5172" spans="1:5" x14ac:dyDescent="0.25">
      <c r="A5172">
        <v>103009</v>
      </c>
      <c r="B5172" t="str">
        <f t="shared" si="80"/>
        <v>103009U</v>
      </c>
      <c r="C5172" t="s">
        <v>4656</v>
      </c>
      <c r="D5172" t="s">
        <v>28</v>
      </c>
      <c r="E5172">
        <v>193.72</v>
      </c>
    </row>
    <row r="5173" spans="1:5" x14ac:dyDescent="0.25">
      <c r="A5173">
        <v>103010</v>
      </c>
      <c r="B5173" t="str">
        <f t="shared" si="80"/>
        <v>103010U</v>
      </c>
      <c r="C5173" t="s">
        <v>4657</v>
      </c>
      <c r="D5173" t="s">
        <v>28</v>
      </c>
      <c r="E5173">
        <v>41.04</v>
      </c>
    </row>
    <row r="5174" spans="1:5" x14ac:dyDescent="0.25">
      <c r="A5174">
        <v>103011</v>
      </c>
      <c r="B5174" t="str">
        <f t="shared" si="80"/>
        <v>103011U</v>
      </c>
      <c r="C5174" t="s">
        <v>4658</v>
      </c>
      <c r="D5174" t="s">
        <v>28</v>
      </c>
      <c r="E5174">
        <v>45.92</v>
      </c>
    </row>
    <row r="5175" spans="1:5" x14ac:dyDescent="0.25">
      <c r="A5175">
        <v>103012</v>
      </c>
      <c r="B5175" t="str">
        <f t="shared" si="80"/>
        <v>103012U</v>
      </c>
      <c r="C5175" t="s">
        <v>4659</v>
      </c>
      <c r="D5175" t="s">
        <v>28</v>
      </c>
      <c r="E5175">
        <v>72.209999999999994</v>
      </c>
    </row>
    <row r="5176" spans="1:5" x14ac:dyDescent="0.25">
      <c r="A5176">
        <v>103013</v>
      </c>
      <c r="B5176" t="str">
        <f t="shared" si="80"/>
        <v>103013U</v>
      </c>
      <c r="C5176" t="s">
        <v>4660</v>
      </c>
      <c r="D5176" t="s">
        <v>28</v>
      </c>
      <c r="E5176">
        <v>78.02</v>
      </c>
    </row>
    <row r="5177" spans="1:5" x14ac:dyDescent="0.25">
      <c r="A5177">
        <v>103014</v>
      </c>
      <c r="B5177" t="str">
        <f t="shared" si="80"/>
        <v>103014U</v>
      </c>
      <c r="C5177" t="s">
        <v>4661</v>
      </c>
      <c r="D5177" t="s">
        <v>28</v>
      </c>
      <c r="E5177">
        <v>116.99</v>
      </c>
    </row>
    <row r="5178" spans="1:5" x14ac:dyDescent="0.25">
      <c r="A5178">
        <v>103015</v>
      </c>
      <c r="B5178" t="str">
        <f t="shared" si="80"/>
        <v>103015U</v>
      </c>
      <c r="C5178" t="s">
        <v>4662</v>
      </c>
      <c r="D5178" t="s">
        <v>28</v>
      </c>
      <c r="E5178">
        <v>205.95</v>
      </c>
    </row>
    <row r="5179" spans="1:5" x14ac:dyDescent="0.25">
      <c r="A5179">
        <v>103016</v>
      </c>
      <c r="B5179" t="str">
        <f t="shared" si="80"/>
        <v>103016U</v>
      </c>
      <c r="C5179" t="s">
        <v>4663</v>
      </c>
      <c r="D5179" t="s">
        <v>28</v>
      </c>
      <c r="E5179">
        <v>281.22000000000003</v>
      </c>
    </row>
    <row r="5180" spans="1:5" x14ac:dyDescent="0.25">
      <c r="A5180">
        <v>103017</v>
      </c>
      <c r="B5180" t="str">
        <f t="shared" si="80"/>
        <v>103017U</v>
      </c>
      <c r="C5180" t="s">
        <v>4664</v>
      </c>
      <c r="D5180" t="s">
        <v>28</v>
      </c>
      <c r="E5180">
        <v>489.28</v>
      </c>
    </row>
    <row r="5181" spans="1:5" x14ac:dyDescent="0.25">
      <c r="A5181">
        <v>103018</v>
      </c>
      <c r="B5181" t="str">
        <f t="shared" si="80"/>
        <v>103018U</v>
      </c>
      <c r="C5181" t="s">
        <v>4665</v>
      </c>
      <c r="D5181" t="s">
        <v>28</v>
      </c>
      <c r="E5181">
        <v>244.05</v>
      </c>
    </row>
    <row r="5182" spans="1:5" x14ac:dyDescent="0.25">
      <c r="A5182">
        <v>103019</v>
      </c>
      <c r="B5182" t="str">
        <f t="shared" si="80"/>
        <v>103019U</v>
      </c>
      <c r="C5182" t="s">
        <v>4666</v>
      </c>
      <c r="D5182" t="s">
        <v>28</v>
      </c>
      <c r="E5182">
        <v>263.44</v>
      </c>
    </row>
    <row r="5183" spans="1:5" x14ac:dyDescent="0.25">
      <c r="A5183">
        <v>103029</v>
      </c>
      <c r="B5183" t="str">
        <f t="shared" si="80"/>
        <v>103029U</v>
      </c>
      <c r="C5183" t="s">
        <v>4667</v>
      </c>
      <c r="D5183" t="s">
        <v>28</v>
      </c>
      <c r="E5183">
        <v>39.799999999999997</v>
      </c>
    </row>
    <row r="5184" spans="1:5" x14ac:dyDescent="0.25">
      <c r="A5184">
        <v>103036</v>
      </c>
      <c r="B5184" t="str">
        <f t="shared" si="80"/>
        <v>103036U</v>
      </c>
      <c r="C5184" t="s">
        <v>4668</v>
      </c>
      <c r="D5184" t="s">
        <v>28</v>
      </c>
      <c r="E5184">
        <v>17.86</v>
      </c>
    </row>
    <row r="5185" spans="1:5" x14ac:dyDescent="0.25">
      <c r="A5185">
        <v>103037</v>
      </c>
      <c r="B5185" t="str">
        <f t="shared" si="80"/>
        <v>103037U</v>
      </c>
      <c r="C5185" t="s">
        <v>4669</v>
      </c>
      <c r="D5185" t="s">
        <v>28</v>
      </c>
      <c r="E5185">
        <v>35.21</v>
      </c>
    </row>
    <row r="5186" spans="1:5" x14ac:dyDescent="0.25">
      <c r="A5186">
        <v>103038</v>
      </c>
      <c r="B5186" t="str">
        <f t="shared" si="80"/>
        <v>103038U</v>
      </c>
      <c r="C5186" t="s">
        <v>4670</v>
      </c>
      <c r="D5186" t="s">
        <v>28</v>
      </c>
      <c r="E5186">
        <v>47.14</v>
      </c>
    </row>
    <row r="5187" spans="1:5" x14ac:dyDescent="0.25">
      <c r="A5187">
        <v>103039</v>
      </c>
      <c r="B5187" t="str">
        <f t="shared" si="80"/>
        <v>103039U</v>
      </c>
      <c r="C5187" t="s">
        <v>4671</v>
      </c>
      <c r="D5187" t="s">
        <v>28</v>
      </c>
      <c r="E5187">
        <v>51.54</v>
      </c>
    </row>
    <row r="5188" spans="1:5" x14ac:dyDescent="0.25">
      <c r="A5188">
        <v>103040</v>
      </c>
      <c r="B5188" t="str">
        <f t="shared" si="80"/>
        <v>103040U</v>
      </c>
      <c r="C5188" t="s">
        <v>4672</v>
      </c>
      <c r="D5188" t="s">
        <v>28</v>
      </c>
      <c r="E5188">
        <v>76.319999999999993</v>
      </c>
    </row>
    <row r="5189" spans="1:5" x14ac:dyDescent="0.25">
      <c r="A5189">
        <v>103041</v>
      </c>
      <c r="B5189" t="str">
        <f t="shared" si="80"/>
        <v>103041U</v>
      </c>
      <c r="C5189" t="s">
        <v>4673</v>
      </c>
      <c r="D5189" t="s">
        <v>28</v>
      </c>
      <c r="E5189">
        <v>14.96</v>
      </c>
    </row>
    <row r="5190" spans="1:5" x14ac:dyDescent="0.25">
      <c r="A5190">
        <v>103042</v>
      </c>
      <c r="B5190" t="str">
        <f t="shared" si="80"/>
        <v>103042U</v>
      </c>
      <c r="C5190" t="s">
        <v>4674</v>
      </c>
      <c r="D5190" t="s">
        <v>28</v>
      </c>
      <c r="E5190">
        <v>18.61</v>
      </c>
    </row>
    <row r="5191" spans="1:5" x14ac:dyDescent="0.25">
      <c r="A5191">
        <v>103043</v>
      </c>
      <c r="B5191" t="str">
        <f t="shared" si="80"/>
        <v>103043U</v>
      </c>
      <c r="C5191" t="s">
        <v>4675</v>
      </c>
      <c r="D5191" t="s">
        <v>28</v>
      </c>
      <c r="E5191">
        <v>17.21</v>
      </c>
    </row>
    <row r="5192" spans="1:5" x14ac:dyDescent="0.25">
      <c r="A5192">
        <v>103044</v>
      </c>
      <c r="B5192" t="str">
        <f t="shared" ref="B5192:B5255" si="81">A5192&amp;"U"</f>
        <v>103044U</v>
      </c>
      <c r="C5192" t="s">
        <v>4676</v>
      </c>
      <c r="D5192" t="s">
        <v>28</v>
      </c>
      <c r="E5192">
        <v>23.29</v>
      </c>
    </row>
    <row r="5193" spans="1:5" x14ac:dyDescent="0.25">
      <c r="A5193">
        <v>103045</v>
      </c>
      <c r="B5193" t="str">
        <f t="shared" si="81"/>
        <v>103045U</v>
      </c>
      <c r="C5193" t="s">
        <v>4677</v>
      </c>
      <c r="D5193" t="s">
        <v>28</v>
      </c>
      <c r="E5193">
        <v>7.57</v>
      </c>
    </row>
    <row r="5194" spans="1:5" x14ac:dyDescent="0.25">
      <c r="A5194">
        <v>103046</v>
      </c>
      <c r="B5194" t="str">
        <f t="shared" si="81"/>
        <v>103046U</v>
      </c>
      <c r="C5194" t="s">
        <v>4678</v>
      </c>
      <c r="D5194" t="s">
        <v>28</v>
      </c>
      <c r="E5194">
        <v>17.66</v>
      </c>
    </row>
    <row r="5195" spans="1:5" x14ac:dyDescent="0.25">
      <c r="A5195">
        <v>103047</v>
      </c>
      <c r="B5195" t="str">
        <f t="shared" si="81"/>
        <v>103047U</v>
      </c>
      <c r="C5195" t="s">
        <v>4679</v>
      </c>
      <c r="D5195" t="s">
        <v>28</v>
      </c>
      <c r="E5195">
        <v>18.309999999999999</v>
      </c>
    </row>
    <row r="5196" spans="1:5" x14ac:dyDescent="0.25">
      <c r="A5196">
        <v>103048</v>
      </c>
      <c r="B5196" t="str">
        <f t="shared" si="81"/>
        <v>103048U</v>
      </c>
      <c r="C5196" t="s">
        <v>4680</v>
      </c>
      <c r="D5196" t="s">
        <v>28</v>
      </c>
      <c r="E5196">
        <v>13.85</v>
      </c>
    </row>
    <row r="5197" spans="1:5" x14ac:dyDescent="0.25">
      <c r="A5197">
        <v>103049</v>
      </c>
      <c r="B5197" t="str">
        <f t="shared" si="81"/>
        <v>103049U</v>
      </c>
      <c r="C5197" t="s">
        <v>4681</v>
      </c>
      <c r="D5197" t="s">
        <v>28</v>
      </c>
      <c r="E5197">
        <v>14.97</v>
      </c>
    </row>
    <row r="5198" spans="1:5" x14ac:dyDescent="0.25">
      <c r="A5198">
        <v>103050</v>
      </c>
      <c r="B5198" t="str">
        <f t="shared" si="81"/>
        <v>103050U</v>
      </c>
      <c r="C5198" t="s">
        <v>4682</v>
      </c>
      <c r="D5198" t="s">
        <v>28</v>
      </c>
      <c r="E5198">
        <v>21.09</v>
      </c>
    </row>
    <row r="5199" spans="1:5" x14ac:dyDescent="0.25">
      <c r="A5199">
        <v>103051</v>
      </c>
      <c r="B5199" t="str">
        <f t="shared" si="81"/>
        <v>103051U</v>
      </c>
      <c r="C5199" t="s">
        <v>4683</v>
      </c>
      <c r="D5199" t="s">
        <v>28</v>
      </c>
      <c r="E5199">
        <v>25.9</v>
      </c>
    </row>
    <row r="5200" spans="1:5" x14ac:dyDescent="0.25">
      <c r="A5200">
        <v>103052</v>
      </c>
      <c r="B5200" t="str">
        <f t="shared" si="81"/>
        <v>103052U</v>
      </c>
      <c r="C5200" t="s">
        <v>4684</v>
      </c>
      <c r="D5200" t="s">
        <v>28</v>
      </c>
      <c r="E5200">
        <v>36.78</v>
      </c>
    </row>
    <row r="5201" spans="1:5" x14ac:dyDescent="0.25">
      <c r="A5201">
        <v>95634</v>
      </c>
      <c r="B5201" t="str">
        <f t="shared" si="81"/>
        <v>95634U</v>
      </c>
      <c r="C5201" t="s">
        <v>4685</v>
      </c>
      <c r="D5201" t="s">
        <v>28</v>
      </c>
      <c r="E5201">
        <v>187.17</v>
      </c>
    </row>
    <row r="5202" spans="1:5" x14ac:dyDescent="0.25">
      <c r="A5202">
        <v>95635</v>
      </c>
      <c r="B5202" t="str">
        <f t="shared" si="81"/>
        <v>95635U</v>
      </c>
      <c r="C5202" t="s">
        <v>4686</v>
      </c>
      <c r="D5202" t="s">
        <v>28</v>
      </c>
      <c r="E5202">
        <v>198.13</v>
      </c>
    </row>
    <row r="5203" spans="1:5" x14ac:dyDescent="0.25">
      <c r="A5203">
        <v>95636</v>
      </c>
      <c r="B5203" t="str">
        <f t="shared" si="81"/>
        <v>95636U</v>
      </c>
      <c r="C5203" t="s">
        <v>4687</v>
      </c>
      <c r="D5203" t="s">
        <v>28</v>
      </c>
      <c r="E5203">
        <v>346.38</v>
      </c>
    </row>
    <row r="5204" spans="1:5" x14ac:dyDescent="0.25">
      <c r="A5204">
        <v>95637</v>
      </c>
      <c r="B5204" t="str">
        <f t="shared" si="81"/>
        <v>95637U</v>
      </c>
      <c r="C5204" t="s">
        <v>4688</v>
      </c>
      <c r="D5204" t="s">
        <v>28</v>
      </c>
      <c r="E5204">
        <v>531.58000000000004</v>
      </c>
    </row>
    <row r="5205" spans="1:5" x14ac:dyDescent="0.25">
      <c r="A5205">
        <v>95638</v>
      </c>
      <c r="B5205" t="str">
        <f t="shared" si="81"/>
        <v>95638U</v>
      </c>
      <c r="C5205" t="s">
        <v>4689</v>
      </c>
      <c r="D5205" t="s">
        <v>28</v>
      </c>
      <c r="E5205">
        <v>649.14</v>
      </c>
    </row>
    <row r="5206" spans="1:5" x14ac:dyDescent="0.25">
      <c r="A5206">
        <v>95639</v>
      </c>
      <c r="B5206" t="str">
        <f t="shared" si="81"/>
        <v>95639U</v>
      </c>
      <c r="C5206" t="s">
        <v>4690</v>
      </c>
      <c r="D5206" t="s">
        <v>28</v>
      </c>
      <c r="E5206">
        <v>849.57</v>
      </c>
    </row>
    <row r="5207" spans="1:5" x14ac:dyDescent="0.25">
      <c r="A5207">
        <v>95641</v>
      </c>
      <c r="B5207" t="str">
        <f t="shared" si="81"/>
        <v>95641U</v>
      </c>
      <c r="C5207" t="s">
        <v>4691</v>
      </c>
      <c r="D5207" t="s">
        <v>28</v>
      </c>
      <c r="E5207">
        <v>299.3</v>
      </c>
    </row>
    <row r="5208" spans="1:5" x14ac:dyDescent="0.25">
      <c r="A5208">
        <v>95642</v>
      </c>
      <c r="B5208" t="str">
        <f t="shared" si="81"/>
        <v>95642U</v>
      </c>
      <c r="C5208" t="s">
        <v>4692</v>
      </c>
      <c r="D5208" t="s">
        <v>28</v>
      </c>
      <c r="E5208">
        <v>441.8</v>
      </c>
    </row>
    <row r="5209" spans="1:5" x14ac:dyDescent="0.25">
      <c r="A5209">
        <v>95643</v>
      </c>
      <c r="B5209" t="str">
        <f t="shared" si="81"/>
        <v>95643U</v>
      </c>
      <c r="C5209" t="s">
        <v>4693</v>
      </c>
      <c r="D5209" t="s">
        <v>28</v>
      </c>
      <c r="E5209">
        <v>577.49</v>
      </c>
    </row>
    <row r="5210" spans="1:5" x14ac:dyDescent="0.25">
      <c r="A5210">
        <v>95644</v>
      </c>
      <c r="B5210" t="str">
        <f t="shared" si="81"/>
        <v>95644U</v>
      </c>
      <c r="C5210" t="s">
        <v>4694</v>
      </c>
      <c r="D5210" t="s">
        <v>28</v>
      </c>
      <c r="E5210">
        <v>226.08</v>
      </c>
    </row>
    <row r="5211" spans="1:5" x14ac:dyDescent="0.25">
      <c r="A5211">
        <v>95645</v>
      </c>
      <c r="B5211" t="str">
        <f t="shared" si="81"/>
        <v>95645U</v>
      </c>
      <c r="C5211" t="s">
        <v>4695</v>
      </c>
      <c r="D5211" t="s">
        <v>28</v>
      </c>
      <c r="E5211">
        <v>412.02</v>
      </c>
    </row>
    <row r="5212" spans="1:5" x14ac:dyDescent="0.25">
      <c r="A5212">
        <v>95646</v>
      </c>
      <c r="B5212" t="str">
        <f t="shared" si="81"/>
        <v>95646U</v>
      </c>
      <c r="C5212" t="s">
        <v>4696</v>
      </c>
      <c r="D5212" t="s">
        <v>28</v>
      </c>
      <c r="E5212">
        <v>614.17999999999995</v>
      </c>
    </row>
    <row r="5213" spans="1:5" x14ac:dyDescent="0.25">
      <c r="A5213">
        <v>95647</v>
      </c>
      <c r="B5213" t="str">
        <f t="shared" si="81"/>
        <v>95647U</v>
      </c>
      <c r="C5213" t="s">
        <v>4697</v>
      </c>
      <c r="D5213" t="s">
        <v>28</v>
      </c>
      <c r="E5213">
        <v>804.68</v>
      </c>
    </row>
    <row r="5214" spans="1:5" x14ac:dyDescent="0.25">
      <c r="A5214">
        <v>95673</v>
      </c>
      <c r="B5214" t="str">
        <f t="shared" si="81"/>
        <v>95673U</v>
      </c>
      <c r="C5214" t="s">
        <v>4698</v>
      </c>
      <c r="D5214" t="s">
        <v>28</v>
      </c>
      <c r="E5214">
        <v>133.6</v>
      </c>
    </row>
    <row r="5215" spans="1:5" x14ac:dyDescent="0.25">
      <c r="A5215">
        <v>95674</v>
      </c>
      <c r="B5215" t="str">
        <f t="shared" si="81"/>
        <v>95674U</v>
      </c>
      <c r="C5215" t="s">
        <v>4699</v>
      </c>
      <c r="D5215" t="s">
        <v>28</v>
      </c>
      <c r="E5215">
        <v>142.08000000000001</v>
      </c>
    </row>
    <row r="5216" spans="1:5" x14ac:dyDescent="0.25">
      <c r="A5216">
        <v>95675</v>
      </c>
      <c r="B5216" t="str">
        <f t="shared" si="81"/>
        <v>95675U</v>
      </c>
      <c r="C5216" t="s">
        <v>4700</v>
      </c>
      <c r="D5216" t="s">
        <v>28</v>
      </c>
      <c r="E5216">
        <v>173.8</v>
      </c>
    </row>
    <row r="5217" spans="1:5" x14ac:dyDescent="0.25">
      <c r="A5217">
        <v>95676</v>
      </c>
      <c r="B5217" t="str">
        <f t="shared" si="81"/>
        <v>95676U</v>
      </c>
      <c r="C5217" t="s">
        <v>4701</v>
      </c>
      <c r="D5217" t="s">
        <v>28</v>
      </c>
      <c r="E5217">
        <v>82.91</v>
      </c>
    </row>
    <row r="5218" spans="1:5" x14ac:dyDescent="0.25">
      <c r="A5218">
        <v>97741</v>
      </c>
      <c r="B5218" t="str">
        <f t="shared" si="81"/>
        <v>97741U</v>
      </c>
      <c r="C5218" t="s">
        <v>4702</v>
      </c>
      <c r="D5218" t="s">
        <v>28</v>
      </c>
      <c r="E5218">
        <v>169.08</v>
      </c>
    </row>
    <row r="5219" spans="1:5" x14ac:dyDescent="0.25">
      <c r="A5219">
        <v>90436</v>
      </c>
      <c r="B5219" t="str">
        <f t="shared" si="81"/>
        <v>90436U</v>
      </c>
      <c r="C5219" t="s">
        <v>4703</v>
      </c>
      <c r="D5219" t="s">
        <v>28</v>
      </c>
      <c r="E5219">
        <v>12.62</v>
      </c>
    </row>
    <row r="5220" spans="1:5" x14ac:dyDescent="0.25">
      <c r="A5220">
        <v>90437</v>
      </c>
      <c r="B5220" t="str">
        <f t="shared" si="81"/>
        <v>90437U</v>
      </c>
      <c r="C5220" t="s">
        <v>4704</v>
      </c>
      <c r="D5220" t="s">
        <v>28</v>
      </c>
      <c r="E5220">
        <v>30.67</v>
      </c>
    </row>
    <row r="5221" spans="1:5" x14ac:dyDescent="0.25">
      <c r="A5221">
        <v>90438</v>
      </c>
      <c r="B5221" t="str">
        <f t="shared" si="81"/>
        <v>90438U</v>
      </c>
      <c r="C5221" t="s">
        <v>4705</v>
      </c>
      <c r="D5221" t="s">
        <v>28</v>
      </c>
      <c r="E5221">
        <v>43.96</v>
      </c>
    </row>
    <row r="5222" spans="1:5" x14ac:dyDescent="0.25">
      <c r="A5222">
        <v>90439</v>
      </c>
      <c r="B5222" t="str">
        <f t="shared" si="81"/>
        <v>90439U</v>
      </c>
      <c r="C5222" t="s">
        <v>4706</v>
      </c>
      <c r="D5222" t="s">
        <v>28</v>
      </c>
      <c r="E5222">
        <v>53.17</v>
      </c>
    </row>
    <row r="5223" spans="1:5" x14ac:dyDescent="0.25">
      <c r="A5223">
        <v>90440</v>
      </c>
      <c r="B5223" t="str">
        <f t="shared" si="81"/>
        <v>90440U</v>
      </c>
      <c r="C5223" t="s">
        <v>4707</v>
      </c>
      <c r="D5223" t="s">
        <v>28</v>
      </c>
      <c r="E5223">
        <v>85.15</v>
      </c>
    </row>
    <row r="5224" spans="1:5" x14ac:dyDescent="0.25">
      <c r="A5224">
        <v>90441</v>
      </c>
      <c r="B5224" t="str">
        <f t="shared" si="81"/>
        <v>90441U</v>
      </c>
      <c r="C5224" t="s">
        <v>4708</v>
      </c>
      <c r="D5224" t="s">
        <v>28</v>
      </c>
      <c r="E5224">
        <v>108.76</v>
      </c>
    </row>
    <row r="5225" spans="1:5" x14ac:dyDescent="0.25">
      <c r="A5225">
        <v>90443</v>
      </c>
      <c r="B5225" t="str">
        <f t="shared" si="81"/>
        <v>90443U</v>
      </c>
      <c r="C5225" t="s">
        <v>4709</v>
      </c>
      <c r="D5225" t="s">
        <v>98</v>
      </c>
      <c r="E5225">
        <v>11.47</v>
      </c>
    </row>
    <row r="5226" spans="1:5" x14ac:dyDescent="0.25">
      <c r="A5226">
        <v>90444</v>
      </c>
      <c r="B5226" t="str">
        <f t="shared" si="81"/>
        <v>90444U</v>
      </c>
      <c r="C5226" t="s">
        <v>4710</v>
      </c>
      <c r="D5226" t="s">
        <v>98</v>
      </c>
      <c r="E5226">
        <v>22.81</v>
      </c>
    </row>
    <row r="5227" spans="1:5" x14ac:dyDescent="0.25">
      <c r="A5227">
        <v>90445</v>
      </c>
      <c r="B5227" t="str">
        <f t="shared" si="81"/>
        <v>90445U</v>
      </c>
      <c r="C5227" t="s">
        <v>4711</v>
      </c>
      <c r="D5227" t="s">
        <v>98</v>
      </c>
      <c r="E5227">
        <v>24.36</v>
      </c>
    </row>
    <row r="5228" spans="1:5" x14ac:dyDescent="0.25">
      <c r="A5228">
        <v>90446</v>
      </c>
      <c r="B5228" t="str">
        <f t="shared" si="81"/>
        <v>90446U</v>
      </c>
      <c r="C5228" t="s">
        <v>4712</v>
      </c>
      <c r="D5228" t="s">
        <v>98</v>
      </c>
      <c r="E5228">
        <v>26.46</v>
      </c>
    </row>
    <row r="5229" spans="1:5" x14ac:dyDescent="0.25">
      <c r="A5229">
        <v>90447</v>
      </c>
      <c r="B5229" t="str">
        <f t="shared" si="81"/>
        <v>90447U</v>
      </c>
      <c r="C5229" t="s">
        <v>123</v>
      </c>
      <c r="D5229" t="s">
        <v>98</v>
      </c>
      <c r="E5229">
        <v>5.73</v>
      </c>
    </row>
    <row r="5230" spans="1:5" x14ac:dyDescent="0.25">
      <c r="A5230">
        <v>90451</v>
      </c>
      <c r="B5230" t="str">
        <f t="shared" si="81"/>
        <v>90451U</v>
      </c>
      <c r="C5230" t="s">
        <v>4713</v>
      </c>
      <c r="D5230" t="s">
        <v>28</v>
      </c>
      <c r="E5230">
        <v>3.9</v>
      </c>
    </row>
    <row r="5231" spans="1:5" x14ac:dyDescent="0.25">
      <c r="A5231">
        <v>90452</v>
      </c>
      <c r="B5231" t="str">
        <f t="shared" si="81"/>
        <v>90452U</v>
      </c>
      <c r="C5231" t="s">
        <v>4714</v>
      </c>
      <c r="D5231" t="s">
        <v>28</v>
      </c>
      <c r="E5231">
        <v>15.69</v>
      </c>
    </row>
    <row r="5232" spans="1:5" x14ac:dyDescent="0.25">
      <c r="A5232">
        <v>90453</v>
      </c>
      <c r="B5232" t="str">
        <f t="shared" si="81"/>
        <v>90453U</v>
      </c>
      <c r="C5232" t="s">
        <v>4715</v>
      </c>
      <c r="D5232" t="s">
        <v>28</v>
      </c>
      <c r="E5232">
        <v>2.79</v>
      </c>
    </row>
    <row r="5233" spans="1:5" x14ac:dyDescent="0.25">
      <c r="A5233">
        <v>90454</v>
      </c>
      <c r="B5233" t="str">
        <f t="shared" si="81"/>
        <v>90454U</v>
      </c>
      <c r="C5233" t="s">
        <v>4716</v>
      </c>
      <c r="D5233" t="s">
        <v>28</v>
      </c>
      <c r="E5233">
        <v>5.13</v>
      </c>
    </row>
    <row r="5234" spans="1:5" x14ac:dyDescent="0.25">
      <c r="A5234">
        <v>90455</v>
      </c>
      <c r="B5234" t="str">
        <f t="shared" si="81"/>
        <v>90455U</v>
      </c>
      <c r="C5234" t="s">
        <v>4717</v>
      </c>
      <c r="D5234" t="s">
        <v>28</v>
      </c>
      <c r="E5234">
        <v>6.63</v>
      </c>
    </row>
    <row r="5235" spans="1:5" x14ac:dyDescent="0.25">
      <c r="A5235">
        <v>90456</v>
      </c>
      <c r="B5235" t="str">
        <f t="shared" si="81"/>
        <v>90456U</v>
      </c>
      <c r="C5235" t="s">
        <v>4718</v>
      </c>
      <c r="D5235" t="s">
        <v>28</v>
      </c>
      <c r="E5235">
        <v>3.68</v>
      </c>
    </row>
    <row r="5236" spans="1:5" x14ac:dyDescent="0.25">
      <c r="A5236">
        <v>90457</v>
      </c>
      <c r="B5236" t="str">
        <f t="shared" si="81"/>
        <v>90457U</v>
      </c>
      <c r="C5236" t="s">
        <v>4719</v>
      </c>
      <c r="D5236" t="s">
        <v>28</v>
      </c>
      <c r="E5236">
        <v>8.4</v>
      </c>
    </row>
    <row r="5237" spans="1:5" x14ac:dyDescent="0.25">
      <c r="A5237">
        <v>90458</v>
      </c>
      <c r="B5237" t="str">
        <f t="shared" si="81"/>
        <v>90458U</v>
      </c>
      <c r="C5237" t="s">
        <v>4720</v>
      </c>
      <c r="D5237" t="s">
        <v>28</v>
      </c>
      <c r="E5237">
        <v>23.83</v>
      </c>
    </row>
    <row r="5238" spans="1:5" x14ac:dyDescent="0.25">
      <c r="A5238">
        <v>90459</v>
      </c>
      <c r="B5238" t="str">
        <f t="shared" si="81"/>
        <v>90459U</v>
      </c>
      <c r="C5238" t="s">
        <v>4721</v>
      </c>
      <c r="D5238" t="s">
        <v>28</v>
      </c>
      <c r="E5238">
        <v>33.61</v>
      </c>
    </row>
    <row r="5239" spans="1:5" x14ac:dyDescent="0.25">
      <c r="A5239">
        <v>90460</v>
      </c>
      <c r="B5239" t="str">
        <f t="shared" si="81"/>
        <v>90460U</v>
      </c>
      <c r="C5239" t="s">
        <v>4722</v>
      </c>
      <c r="D5239" t="s">
        <v>98</v>
      </c>
      <c r="E5239">
        <v>11</v>
      </c>
    </row>
    <row r="5240" spans="1:5" x14ac:dyDescent="0.25">
      <c r="A5240">
        <v>90461</v>
      </c>
      <c r="B5240" t="str">
        <f t="shared" si="81"/>
        <v>90461U</v>
      </c>
      <c r="C5240" t="s">
        <v>4723</v>
      </c>
      <c r="D5240" t="s">
        <v>98</v>
      </c>
      <c r="E5240">
        <v>7.04</v>
      </c>
    </row>
    <row r="5241" spans="1:5" x14ac:dyDescent="0.25">
      <c r="A5241">
        <v>90462</v>
      </c>
      <c r="B5241" t="str">
        <f t="shared" si="81"/>
        <v>90462U</v>
      </c>
      <c r="C5241" t="s">
        <v>4724</v>
      </c>
      <c r="D5241" t="s">
        <v>98</v>
      </c>
      <c r="E5241">
        <v>1.47</v>
      </c>
    </row>
    <row r="5242" spans="1:5" x14ac:dyDescent="0.25">
      <c r="A5242">
        <v>90463</v>
      </c>
      <c r="B5242" t="str">
        <f t="shared" si="81"/>
        <v>90463U</v>
      </c>
      <c r="C5242" t="s">
        <v>4725</v>
      </c>
      <c r="D5242" t="s">
        <v>98</v>
      </c>
      <c r="E5242">
        <v>1.26</v>
      </c>
    </row>
    <row r="5243" spans="1:5" x14ac:dyDescent="0.25">
      <c r="A5243">
        <v>90466</v>
      </c>
      <c r="B5243" t="str">
        <f t="shared" si="81"/>
        <v>90466U</v>
      </c>
      <c r="C5243" t="s">
        <v>124</v>
      </c>
      <c r="D5243" t="s">
        <v>98</v>
      </c>
      <c r="E5243">
        <v>11.78</v>
      </c>
    </row>
    <row r="5244" spans="1:5" x14ac:dyDescent="0.25">
      <c r="A5244">
        <v>90467</v>
      </c>
      <c r="B5244" t="str">
        <f t="shared" si="81"/>
        <v>90467U</v>
      </c>
      <c r="C5244" t="s">
        <v>4726</v>
      </c>
      <c r="D5244" t="s">
        <v>98</v>
      </c>
      <c r="E5244">
        <v>18.670000000000002</v>
      </c>
    </row>
    <row r="5245" spans="1:5" x14ac:dyDescent="0.25">
      <c r="A5245">
        <v>90468</v>
      </c>
      <c r="B5245" t="str">
        <f t="shared" si="81"/>
        <v>90468U</v>
      </c>
      <c r="C5245" t="s">
        <v>4727</v>
      </c>
      <c r="D5245" t="s">
        <v>98</v>
      </c>
      <c r="E5245">
        <v>5.34</v>
      </c>
    </row>
    <row r="5246" spans="1:5" x14ac:dyDescent="0.25">
      <c r="A5246">
        <v>90469</v>
      </c>
      <c r="B5246" t="str">
        <f t="shared" si="81"/>
        <v>90469U</v>
      </c>
      <c r="C5246" t="s">
        <v>4728</v>
      </c>
      <c r="D5246" t="s">
        <v>98</v>
      </c>
      <c r="E5246">
        <v>8.59</v>
      </c>
    </row>
    <row r="5247" spans="1:5" x14ac:dyDescent="0.25">
      <c r="A5247">
        <v>90470</v>
      </c>
      <c r="B5247" t="str">
        <f t="shared" si="81"/>
        <v>90470U</v>
      </c>
      <c r="C5247" t="s">
        <v>4729</v>
      </c>
      <c r="D5247" t="s">
        <v>98</v>
      </c>
      <c r="E5247">
        <v>11.93</v>
      </c>
    </row>
    <row r="5248" spans="1:5" x14ac:dyDescent="0.25">
      <c r="A5248">
        <v>91166</v>
      </c>
      <c r="B5248" t="str">
        <f t="shared" si="81"/>
        <v>91166U</v>
      </c>
      <c r="C5248" t="s">
        <v>4730</v>
      </c>
      <c r="D5248" t="s">
        <v>98</v>
      </c>
      <c r="E5248">
        <v>3.4</v>
      </c>
    </row>
    <row r="5249" spans="1:5" x14ac:dyDescent="0.25">
      <c r="A5249">
        <v>91167</v>
      </c>
      <c r="B5249" t="str">
        <f t="shared" si="81"/>
        <v>91167U</v>
      </c>
      <c r="C5249" t="s">
        <v>4731</v>
      </c>
      <c r="D5249" t="s">
        <v>98</v>
      </c>
      <c r="E5249">
        <v>10.35</v>
      </c>
    </row>
    <row r="5250" spans="1:5" x14ac:dyDescent="0.25">
      <c r="A5250">
        <v>91168</v>
      </c>
      <c r="B5250" t="str">
        <f t="shared" si="81"/>
        <v>91168U</v>
      </c>
      <c r="C5250" t="s">
        <v>4732</v>
      </c>
      <c r="D5250" t="s">
        <v>98</v>
      </c>
      <c r="E5250">
        <v>7.83</v>
      </c>
    </row>
    <row r="5251" spans="1:5" x14ac:dyDescent="0.25">
      <c r="A5251">
        <v>91169</v>
      </c>
      <c r="B5251" t="str">
        <f t="shared" si="81"/>
        <v>91169U</v>
      </c>
      <c r="C5251" t="s">
        <v>4733</v>
      </c>
      <c r="D5251" t="s">
        <v>98</v>
      </c>
      <c r="E5251">
        <v>9.3000000000000007</v>
      </c>
    </row>
    <row r="5252" spans="1:5" x14ac:dyDescent="0.25">
      <c r="A5252">
        <v>91170</v>
      </c>
      <c r="B5252" t="str">
        <f t="shared" si="81"/>
        <v>91170U</v>
      </c>
      <c r="C5252" t="s">
        <v>4734</v>
      </c>
      <c r="D5252" t="s">
        <v>98</v>
      </c>
      <c r="E5252">
        <v>2.66</v>
      </c>
    </row>
    <row r="5253" spans="1:5" x14ac:dyDescent="0.25">
      <c r="A5253">
        <v>91171</v>
      </c>
      <c r="B5253" t="str">
        <f t="shared" si="81"/>
        <v>91171U</v>
      </c>
      <c r="C5253" t="s">
        <v>4735</v>
      </c>
      <c r="D5253" t="s">
        <v>98</v>
      </c>
      <c r="E5253">
        <v>3.34</v>
      </c>
    </row>
    <row r="5254" spans="1:5" x14ac:dyDescent="0.25">
      <c r="A5254">
        <v>91172</v>
      </c>
      <c r="B5254" t="str">
        <f t="shared" si="81"/>
        <v>91172U</v>
      </c>
      <c r="C5254" t="s">
        <v>4736</v>
      </c>
      <c r="D5254" t="s">
        <v>98</v>
      </c>
      <c r="E5254">
        <v>4.91</v>
      </c>
    </row>
    <row r="5255" spans="1:5" x14ac:dyDescent="0.25">
      <c r="A5255">
        <v>91173</v>
      </c>
      <c r="B5255" t="str">
        <f t="shared" si="81"/>
        <v>91173U</v>
      </c>
      <c r="C5255" t="s">
        <v>4737</v>
      </c>
      <c r="D5255" t="s">
        <v>98</v>
      </c>
      <c r="E5255">
        <v>1.35</v>
      </c>
    </row>
    <row r="5256" spans="1:5" x14ac:dyDescent="0.25">
      <c r="A5256">
        <v>91174</v>
      </c>
      <c r="B5256" t="str">
        <f t="shared" ref="B5256:B5319" si="82">A5256&amp;"U"</f>
        <v>91174U</v>
      </c>
      <c r="C5256" t="s">
        <v>4738</v>
      </c>
      <c r="D5256" t="s">
        <v>98</v>
      </c>
      <c r="E5256">
        <v>2.65</v>
      </c>
    </row>
    <row r="5257" spans="1:5" x14ac:dyDescent="0.25">
      <c r="A5257">
        <v>91175</v>
      </c>
      <c r="B5257" t="str">
        <f t="shared" si="82"/>
        <v>91175U</v>
      </c>
      <c r="C5257" t="s">
        <v>4739</v>
      </c>
      <c r="D5257" t="s">
        <v>98</v>
      </c>
      <c r="E5257">
        <v>4.32</v>
      </c>
    </row>
    <row r="5258" spans="1:5" x14ac:dyDescent="0.25">
      <c r="A5258">
        <v>91176</v>
      </c>
      <c r="B5258" t="str">
        <f t="shared" si="82"/>
        <v>91176U</v>
      </c>
      <c r="C5258" t="s">
        <v>4740</v>
      </c>
      <c r="D5258" t="s">
        <v>98</v>
      </c>
      <c r="E5258">
        <v>24.84</v>
      </c>
    </row>
    <row r="5259" spans="1:5" x14ac:dyDescent="0.25">
      <c r="A5259">
        <v>91177</v>
      </c>
      <c r="B5259" t="str">
        <f t="shared" si="82"/>
        <v>91177U</v>
      </c>
      <c r="C5259" t="s">
        <v>4741</v>
      </c>
      <c r="D5259" t="s">
        <v>98</v>
      </c>
      <c r="E5259">
        <v>11.97</v>
      </c>
    </row>
    <row r="5260" spans="1:5" x14ac:dyDescent="0.25">
      <c r="A5260">
        <v>91178</v>
      </c>
      <c r="B5260" t="str">
        <f t="shared" si="82"/>
        <v>91178U</v>
      </c>
      <c r="C5260" t="s">
        <v>4742</v>
      </c>
      <c r="D5260" t="s">
        <v>98</v>
      </c>
      <c r="E5260">
        <v>13.38</v>
      </c>
    </row>
    <row r="5261" spans="1:5" x14ac:dyDescent="0.25">
      <c r="A5261">
        <v>91179</v>
      </c>
      <c r="B5261" t="str">
        <f t="shared" si="82"/>
        <v>91179U</v>
      </c>
      <c r="C5261" t="s">
        <v>4743</v>
      </c>
      <c r="D5261" t="s">
        <v>98</v>
      </c>
      <c r="E5261">
        <v>6.38</v>
      </c>
    </row>
    <row r="5262" spans="1:5" x14ac:dyDescent="0.25">
      <c r="A5262">
        <v>91180</v>
      </c>
      <c r="B5262" t="str">
        <f t="shared" si="82"/>
        <v>91180U</v>
      </c>
      <c r="C5262" t="s">
        <v>4744</v>
      </c>
      <c r="D5262" t="s">
        <v>98</v>
      </c>
      <c r="E5262">
        <v>5.71</v>
      </c>
    </row>
    <row r="5263" spans="1:5" x14ac:dyDescent="0.25">
      <c r="A5263">
        <v>91181</v>
      </c>
      <c r="B5263" t="str">
        <f t="shared" si="82"/>
        <v>91181U</v>
      </c>
      <c r="C5263" t="s">
        <v>4745</v>
      </c>
      <c r="D5263" t="s">
        <v>98</v>
      </c>
      <c r="E5263">
        <v>6.41</v>
      </c>
    </row>
    <row r="5264" spans="1:5" x14ac:dyDescent="0.25">
      <c r="A5264">
        <v>91182</v>
      </c>
      <c r="B5264" t="str">
        <f t="shared" si="82"/>
        <v>91182U</v>
      </c>
      <c r="C5264" t="s">
        <v>4746</v>
      </c>
      <c r="D5264" t="s">
        <v>98</v>
      </c>
      <c r="E5264">
        <v>24.77</v>
      </c>
    </row>
    <row r="5265" spans="1:5" x14ac:dyDescent="0.25">
      <c r="A5265">
        <v>91183</v>
      </c>
      <c r="B5265" t="str">
        <f t="shared" si="82"/>
        <v>91183U</v>
      </c>
      <c r="C5265" t="s">
        <v>4747</v>
      </c>
      <c r="D5265" t="s">
        <v>98</v>
      </c>
      <c r="E5265">
        <v>12.16</v>
      </c>
    </row>
    <row r="5266" spans="1:5" x14ac:dyDescent="0.25">
      <c r="A5266">
        <v>91184</v>
      </c>
      <c r="B5266" t="str">
        <f t="shared" si="82"/>
        <v>91184U</v>
      </c>
      <c r="C5266" t="s">
        <v>4748</v>
      </c>
      <c r="D5266" t="s">
        <v>98</v>
      </c>
      <c r="E5266">
        <v>11.3</v>
      </c>
    </row>
    <row r="5267" spans="1:5" x14ac:dyDescent="0.25">
      <c r="A5267">
        <v>91185</v>
      </c>
      <c r="B5267" t="str">
        <f t="shared" si="82"/>
        <v>91185U</v>
      </c>
      <c r="C5267" t="s">
        <v>4749</v>
      </c>
      <c r="D5267" t="s">
        <v>98</v>
      </c>
      <c r="E5267">
        <v>6.35</v>
      </c>
    </row>
    <row r="5268" spans="1:5" x14ac:dyDescent="0.25">
      <c r="A5268">
        <v>91186</v>
      </c>
      <c r="B5268" t="str">
        <f t="shared" si="82"/>
        <v>91186U</v>
      </c>
      <c r="C5268" t="s">
        <v>4750</v>
      </c>
      <c r="D5268" t="s">
        <v>98</v>
      </c>
      <c r="E5268">
        <v>5.18</v>
      </c>
    </row>
    <row r="5269" spans="1:5" x14ac:dyDescent="0.25">
      <c r="A5269">
        <v>91187</v>
      </c>
      <c r="B5269" t="str">
        <f t="shared" si="82"/>
        <v>91187U</v>
      </c>
      <c r="C5269" t="s">
        <v>4751</v>
      </c>
      <c r="D5269" t="s">
        <v>98</v>
      </c>
      <c r="E5269">
        <v>5.96</v>
      </c>
    </row>
    <row r="5270" spans="1:5" x14ac:dyDescent="0.25">
      <c r="A5270">
        <v>91188</v>
      </c>
      <c r="B5270" t="str">
        <f t="shared" si="82"/>
        <v>91188U</v>
      </c>
      <c r="C5270" t="s">
        <v>4752</v>
      </c>
      <c r="D5270" t="s">
        <v>28</v>
      </c>
      <c r="E5270">
        <v>6.47</v>
      </c>
    </row>
    <row r="5271" spans="1:5" x14ac:dyDescent="0.25">
      <c r="A5271">
        <v>91189</v>
      </c>
      <c r="B5271" t="str">
        <f t="shared" si="82"/>
        <v>91189U</v>
      </c>
      <c r="C5271" t="s">
        <v>4753</v>
      </c>
      <c r="D5271" t="s">
        <v>28</v>
      </c>
      <c r="E5271">
        <v>46.35</v>
      </c>
    </row>
    <row r="5272" spans="1:5" x14ac:dyDescent="0.25">
      <c r="A5272">
        <v>91190</v>
      </c>
      <c r="B5272" t="str">
        <f t="shared" si="82"/>
        <v>91190U</v>
      </c>
      <c r="C5272" t="s">
        <v>4754</v>
      </c>
      <c r="D5272" t="s">
        <v>28</v>
      </c>
      <c r="E5272">
        <v>4.55</v>
      </c>
    </row>
    <row r="5273" spans="1:5" x14ac:dyDescent="0.25">
      <c r="A5273">
        <v>91191</v>
      </c>
      <c r="B5273" t="str">
        <f t="shared" si="82"/>
        <v>91191U</v>
      </c>
      <c r="C5273" t="s">
        <v>4755</v>
      </c>
      <c r="D5273" t="s">
        <v>28</v>
      </c>
      <c r="E5273">
        <v>4.82</v>
      </c>
    </row>
    <row r="5274" spans="1:5" x14ac:dyDescent="0.25">
      <c r="A5274">
        <v>91192</v>
      </c>
      <c r="B5274" t="str">
        <f t="shared" si="82"/>
        <v>91192U</v>
      </c>
      <c r="C5274" t="s">
        <v>4756</v>
      </c>
      <c r="D5274" t="s">
        <v>28</v>
      </c>
      <c r="E5274">
        <v>5.33</v>
      </c>
    </row>
    <row r="5275" spans="1:5" x14ac:dyDescent="0.25">
      <c r="A5275">
        <v>91222</v>
      </c>
      <c r="B5275" t="str">
        <f t="shared" si="82"/>
        <v>91222U</v>
      </c>
      <c r="C5275" t="s">
        <v>4757</v>
      </c>
      <c r="D5275" t="s">
        <v>98</v>
      </c>
      <c r="E5275">
        <v>12.35</v>
      </c>
    </row>
    <row r="5276" spans="1:5" x14ac:dyDescent="0.25">
      <c r="A5276">
        <v>94480</v>
      </c>
      <c r="B5276" t="str">
        <f t="shared" si="82"/>
        <v>94480U</v>
      </c>
      <c r="C5276" t="s">
        <v>4758</v>
      </c>
      <c r="D5276" t="s">
        <v>28</v>
      </c>
      <c r="E5276">
        <v>2420.96</v>
      </c>
    </row>
    <row r="5277" spans="1:5" x14ac:dyDescent="0.25">
      <c r="A5277">
        <v>94481</v>
      </c>
      <c r="B5277" t="str">
        <f t="shared" si="82"/>
        <v>94481U</v>
      </c>
      <c r="C5277" t="s">
        <v>4759</v>
      </c>
      <c r="D5277" t="s">
        <v>28</v>
      </c>
      <c r="E5277">
        <v>1695.85</v>
      </c>
    </row>
    <row r="5278" spans="1:5" x14ac:dyDescent="0.25">
      <c r="A5278">
        <v>94482</v>
      </c>
      <c r="B5278" t="str">
        <f t="shared" si="82"/>
        <v>94482U</v>
      </c>
      <c r="C5278" t="s">
        <v>4760</v>
      </c>
      <c r="D5278" t="s">
        <v>28</v>
      </c>
      <c r="E5278">
        <v>1326.71</v>
      </c>
    </row>
    <row r="5279" spans="1:5" x14ac:dyDescent="0.25">
      <c r="A5279">
        <v>94483</v>
      </c>
      <c r="B5279" t="str">
        <f t="shared" si="82"/>
        <v>94483U</v>
      </c>
      <c r="C5279" t="s">
        <v>4761</v>
      </c>
      <c r="D5279" t="s">
        <v>28</v>
      </c>
      <c r="E5279">
        <v>1109.72</v>
      </c>
    </row>
    <row r="5280" spans="1:5" x14ac:dyDescent="0.25">
      <c r="A5280">
        <v>95541</v>
      </c>
      <c r="B5280" t="str">
        <f t="shared" si="82"/>
        <v>95541U</v>
      </c>
      <c r="C5280" t="s">
        <v>4762</v>
      </c>
      <c r="D5280" t="s">
        <v>28</v>
      </c>
      <c r="E5280">
        <v>4.09</v>
      </c>
    </row>
    <row r="5281" spans="1:5" x14ac:dyDescent="0.25">
      <c r="A5281">
        <v>96559</v>
      </c>
      <c r="B5281" t="str">
        <f t="shared" si="82"/>
        <v>96559U</v>
      </c>
      <c r="C5281" t="s">
        <v>4763</v>
      </c>
      <c r="D5281" t="s">
        <v>72</v>
      </c>
      <c r="E5281">
        <v>30.53</v>
      </c>
    </row>
    <row r="5282" spans="1:5" x14ac:dyDescent="0.25">
      <c r="A5282">
        <v>96560</v>
      </c>
      <c r="B5282" t="str">
        <f t="shared" si="82"/>
        <v>96560U</v>
      </c>
      <c r="C5282" t="s">
        <v>4764</v>
      </c>
      <c r="D5282" t="s">
        <v>72</v>
      </c>
      <c r="E5282">
        <v>20.56</v>
      </c>
    </row>
    <row r="5283" spans="1:5" x14ac:dyDescent="0.25">
      <c r="A5283">
        <v>96561</v>
      </c>
      <c r="B5283" t="str">
        <f t="shared" si="82"/>
        <v>96561U</v>
      </c>
      <c r="C5283" t="s">
        <v>4765</v>
      </c>
      <c r="D5283" t="s">
        <v>72</v>
      </c>
      <c r="E5283">
        <v>15.32</v>
      </c>
    </row>
    <row r="5284" spans="1:5" x14ac:dyDescent="0.25">
      <c r="A5284">
        <v>96562</v>
      </c>
      <c r="B5284" t="str">
        <f t="shared" si="82"/>
        <v>96562U</v>
      </c>
      <c r="C5284" t="s">
        <v>135</v>
      </c>
      <c r="D5284" t="s">
        <v>98</v>
      </c>
      <c r="E5284">
        <v>18.940000000000001</v>
      </c>
    </row>
    <row r="5285" spans="1:5" x14ac:dyDescent="0.25">
      <c r="A5285">
        <v>96563</v>
      </c>
      <c r="B5285" t="str">
        <f t="shared" si="82"/>
        <v>96563U</v>
      </c>
      <c r="C5285" t="s">
        <v>4766</v>
      </c>
      <c r="D5285" t="s">
        <v>98</v>
      </c>
      <c r="E5285">
        <v>24.22</v>
      </c>
    </row>
    <row r="5286" spans="1:5" x14ac:dyDescent="0.25">
      <c r="A5286">
        <v>101802</v>
      </c>
      <c r="B5286" t="str">
        <f t="shared" si="82"/>
        <v>101802U</v>
      </c>
      <c r="C5286" t="s">
        <v>4767</v>
      </c>
      <c r="D5286" t="s">
        <v>28</v>
      </c>
      <c r="E5286">
        <v>1563.2</v>
      </c>
    </row>
    <row r="5287" spans="1:5" x14ac:dyDescent="0.25">
      <c r="A5287">
        <v>101803</v>
      </c>
      <c r="B5287" t="str">
        <f t="shared" si="82"/>
        <v>101803U</v>
      </c>
      <c r="C5287" t="s">
        <v>4768</v>
      </c>
      <c r="D5287" t="s">
        <v>28</v>
      </c>
      <c r="E5287">
        <v>986.07</v>
      </c>
    </row>
    <row r="5288" spans="1:5" x14ac:dyDescent="0.25">
      <c r="A5288">
        <v>101804</v>
      </c>
      <c r="B5288" t="str">
        <f t="shared" si="82"/>
        <v>101804U</v>
      </c>
      <c r="C5288" t="s">
        <v>4769</v>
      </c>
      <c r="D5288" t="s">
        <v>28</v>
      </c>
      <c r="E5288">
        <v>1250.32</v>
      </c>
    </row>
    <row r="5289" spans="1:5" x14ac:dyDescent="0.25">
      <c r="A5289">
        <v>101805</v>
      </c>
      <c r="B5289" t="str">
        <f t="shared" si="82"/>
        <v>101805U</v>
      </c>
      <c r="C5289" t="s">
        <v>4770</v>
      </c>
      <c r="D5289" t="s">
        <v>28</v>
      </c>
      <c r="E5289">
        <v>1592.8</v>
      </c>
    </row>
    <row r="5290" spans="1:5" x14ac:dyDescent="0.25">
      <c r="A5290">
        <v>102111</v>
      </c>
      <c r="B5290" t="str">
        <f t="shared" si="82"/>
        <v>102111U</v>
      </c>
      <c r="C5290" t="s">
        <v>4771</v>
      </c>
      <c r="D5290" t="s">
        <v>28</v>
      </c>
      <c r="E5290">
        <v>1230.31</v>
      </c>
    </row>
    <row r="5291" spans="1:5" x14ac:dyDescent="0.25">
      <c r="A5291">
        <v>102112</v>
      </c>
      <c r="B5291" t="str">
        <f t="shared" si="82"/>
        <v>102112U</v>
      </c>
      <c r="C5291" t="s">
        <v>4772</v>
      </c>
      <c r="D5291" t="s">
        <v>28</v>
      </c>
      <c r="E5291">
        <v>113.51</v>
      </c>
    </row>
    <row r="5292" spans="1:5" x14ac:dyDescent="0.25">
      <c r="A5292">
        <v>102113</v>
      </c>
      <c r="B5292" t="str">
        <f t="shared" si="82"/>
        <v>102113U</v>
      </c>
      <c r="C5292" t="s">
        <v>4773</v>
      </c>
      <c r="D5292" t="s">
        <v>28</v>
      </c>
      <c r="E5292">
        <v>1998.93</v>
      </c>
    </row>
    <row r="5293" spans="1:5" x14ac:dyDescent="0.25">
      <c r="A5293">
        <v>102114</v>
      </c>
      <c r="B5293" t="str">
        <f t="shared" si="82"/>
        <v>102114U</v>
      </c>
      <c r="C5293" t="s">
        <v>4774</v>
      </c>
      <c r="D5293" t="s">
        <v>28</v>
      </c>
      <c r="E5293">
        <v>116.38</v>
      </c>
    </row>
    <row r="5294" spans="1:5" x14ac:dyDescent="0.25">
      <c r="A5294">
        <v>102115</v>
      </c>
      <c r="B5294" t="str">
        <f t="shared" si="82"/>
        <v>102115U</v>
      </c>
      <c r="C5294" t="s">
        <v>4775</v>
      </c>
      <c r="D5294" t="s">
        <v>28</v>
      </c>
      <c r="E5294">
        <v>3511.89</v>
      </c>
    </row>
    <row r="5295" spans="1:5" x14ac:dyDescent="0.25">
      <c r="A5295">
        <v>102116</v>
      </c>
      <c r="B5295" t="str">
        <f t="shared" si="82"/>
        <v>102116U</v>
      </c>
      <c r="C5295" t="s">
        <v>4776</v>
      </c>
      <c r="D5295" t="s">
        <v>28</v>
      </c>
      <c r="E5295">
        <v>2137.92</v>
      </c>
    </row>
    <row r="5296" spans="1:5" x14ac:dyDescent="0.25">
      <c r="A5296">
        <v>102117</v>
      </c>
      <c r="B5296" t="str">
        <f t="shared" si="82"/>
        <v>102117U</v>
      </c>
      <c r="C5296" t="s">
        <v>4777</v>
      </c>
      <c r="D5296" t="s">
        <v>28</v>
      </c>
      <c r="E5296">
        <v>119.83</v>
      </c>
    </row>
    <row r="5297" spans="1:5" x14ac:dyDescent="0.25">
      <c r="A5297">
        <v>102118</v>
      </c>
      <c r="B5297" t="str">
        <f t="shared" si="82"/>
        <v>102118U</v>
      </c>
      <c r="C5297" t="s">
        <v>4778</v>
      </c>
      <c r="D5297" t="s">
        <v>28</v>
      </c>
      <c r="E5297">
        <v>2938.71</v>
      </c>
    </row>
    <row r="5298" spans="1:5" x14ac:dyDescent="0.25">
      <c r="A5298">
        <v>102119</v>
      </c>
      <c r="B5298" t="str">
        <f t="shared" si="82"/>
        <v>102119U</v>
      </c>
      <c r="C5298" t="s">
        <v>4779</v>
      </c>
      <c r="D5298" t="s">
        <v>28</v>
      </c>
      <c r="E5298">
        <v>122.83</v>
      </c>
    </row>
    <row r="5299" spans="1:5" x14ac:dyDescent="0.25">
      <c r="A5299">
        <v>102121</v>
      </c>
      <c r="B5299" t="str">
        <f t="shared" si="82"/>
        <v>102121U</v>
      </c>
      <c r="C5299" t="s">
        <v>4780</v>
      </c>
      <c r="D5299" t="s">
        <v>28</v>
      </c>
      <c r="E5299">
        <v>154.03</v>
      </c>
    </row>
    <row r="5300" spans="1:5" x14ac:dyDescent="0.25">
      <c r="A5300">
        <v>102122</v>
      </c>
      <c r="B5300" t="str">
        <f t="shared" si="82"/>
        <v>102122U</v>
      </c>
      <c r="C5300" t="s">
        <v>4781</v>
      </c>
      <c r="D5300" t="s">
        <v>28</v>
      </c>
      <c r="E5300">
        <v>10094.1</v>
      </c>
    </row>
    <row r="5301" spans="1:5" x14ac:dyDescent="0.25">
      <c r="A5301">
        <v>102123</v>
      </c>
      <c r="B5301" t="str">
        <f t="shared" si="82"/>
        <v>102123U</v>
      </c>
      <c r="C5301" t="s">
        <v>4782</v>
      </c>
      <c r="D5301" t="s">
        <v>28</v>
      </c>
      <c r="E5301">
        <v>162.91999999999999</v>
      </c>
    </row>
    <row r="5302" spans="1:5" x14ac:dyDescent="0.25">
      <c r="A5302">
        <v>102136</v>
      </c>
      <c r="B5302" t="str">
        <f t="shared" si="82"/>
        <v>102136U</v>
      </c>
      <c r="C5302" t="s">
        <v>4783</v>
      </c>
      <c r="D5302" t="s">
        <v>28</v>
      </c>
      <c r="E5302">
        <v>59.58</v>
      </c>
    </row>
    <row r="5303" spans="1:5" x14ac:dyDescent="0.25">
      <c r="A5303">
        <v>102137</v>
      </c>
      <c r="B5303" t="str">
        <f t="shared" si="82"/>
        <v>102137U</v>
      </c>
      <c r="C5303" t="s">
        <v>4784</v>
      </c>
      <c r="D5303" t="s">
        <v>28</v>
      </c>
      <c r="E5303">
        <v>68.09</v>
      </c>
    </row>
    <row r="5304" spans="1:5" x14ac:dyDescent="0.25">
      <c r="A5304">
        <v>102138</v>
      </c>
      <c r="B5304" t="str">
        <f t="shared" si="82"/>
        <v>102138U</v>
      </c>
      <c r="C5304" t="s">
        <v>4785</v>
      </c>
      <c r="D5304" t="s">
        <v>28</v>
      </c>
      <c r="E5304">
        <v>177.4</v>
      </c>
    </row>
    <row r="5305" spans="1:5" x14ac:dyDescent="0.25">
      <c r="A5305">
        <v>103517</v>
      </c>
      <c r="B5305" t="str">
        <f t="shared" si="82"/>
        <v>103517U</v>
      </c>
      <c r="C5305" t="s">
        <v>4786</v>
      </c>
      <c r="D5305" t="s">
        <v>28</v>
      </c>
      <c r="E5305">
        <v>3454.48</v>
      </c>
    </row>
    <row r="5306" spans="1:5" x14ac:dyDescent="0.25">
      <c r="A5306">
        <v>103519</v>
      </c>
      <c r="B5306" t="str">
        <f t="shared" si="82"/>
        <v>103519U</v>
      </c>
      <c r="C5306" t="s">
        <v>4787</v>
      </c>
      <c r="D5306" t="s">
        <v>28</v>
      </c>
      <c r="E5306">
        <v>9.7200000000000006</v>
      </c>
    </row>
    <row r="5307" spans="1:5" x14ac:dyDescent="0.25">
      <c r="A5307">
        <v>103520</v>
      </c>
      <c r="B5307" t="str">
        <f t="shared" si="82"/>
        <v>103520U</v>
      </c>
      <c r="C5307" t="s">
        <v>4788</v>
      </c>
      <c r="D5307" t="s">
        <v>28</v>
      </c>
      <c r="E5307">
        <v>5728.74</v>
      </c>
    </row>
    <row r="5308" spans="1:5" x14ac:dyDescent="0.25">
      <c r="A5308">
        <v>103521</v>
      </c>
      <c r="B5308" t="str">
        <f t="shared" si="82"/>
        <v>103521U</v>
      </c>
      <c r="C5308" t="s">
        <v>4789</v>
      </c>
      <c r="D5308" t="s">
        <v>28</v>
      </c>
      <c r="E5308">
        <v>7605.85</v>
      </c>
    </row>
    <row r="5309" spans="1:5" x14ac:dyDescent="0.25">
      <c r="A5309">
        <v>103522</v>
      </c>
      <c r="B5309" t="str">
        <f t="shared" si="82"/>
        <v>103522U</v>
      </c>
      <c r="C5309" t="s">
        <v>4790</v>
      </c>
      <c r="D5309" t="s">
        <v>28</v>
      </c>
      <c r="E5309">
        <v>7605.13</v>
      </c>
    </row>
    <row r="5310" spans="1:5" x14ac:dyDescent="0.25">
      <c r="A5310">
        <v>103523</v>
      </c>
      <c r="B5310" t="str">
        <f t="shared" si="82"/>
        <v>103523U</v>
      </c>
      <c r="C5310" t="s">
        <v>4791</v>
      </c>
      <c r="D5310" t="s">
        <v>28</v>
      </c>
      <c r="E5310">
        <v>11478.6</v>
      </c>
    </row>
    <row r="5311" spans="1:5" x14ac:dyDescent="0.25">
      <c r="A5311">
        <v>104031</v>
      </c>
      <c r="B5311" t="str">
        <f t="shared" si="82"/>
        <v>104031U</v>
      </c>
      <c r="C5311" t="s">
        <v>12626</v>
      </c>
      <c r="D5311" t="s">
        <v>28</v>
      </c>
      <c r="E5311">
        <v>22.15</v>
      </c>
    </row>
    <row r="5312" spans="1:5" x14ac:dyDescent="0.25">
      <c r="A5312">
        <v>104032</v>
      </c>
      <c r="B5312" t="str">
        <f t="shared" si="82"/>
        <v>104032U</v>
      </c>
      <c r="C5312" t="s">
        <v>12627</v>
      </c>
      <c r="D5312" t="s">
        <v>28</v>
      </c>
      <c r="E5312">
        <v>28.24</v>
      </c>
    </row>
    <row r="5313" spans="1:5" x14ac:dyDescent="0.25">
      <c r="A5313">
        <v>104033</v>
      </c>
      <c r="B5313" t="str">
        <f t="shared" si="82"/>
        <v>104033U</v>
      </c>
      <c r="C5313" t="s">
        <v>12628</v>
      </c>
      <c r="D5313" t="s">
        <v>28</v>
      </c>
      <c r="E5313">
        <v>25.59</v>
      </c>
    </row>
    <row r="5314" spans="1:5" x14ac:dyDescent="0.25">
      <c r="A5314">
        <v>104034</v>
      </c>
      <c r="B5314" t="str">
        <f t="shared" si="82"/>
        <v>104034U</v>
      </c>
      <c r="C5314" t="s">
        <v>12629</v>
      </c>
      <c r="D5314" t="s">
        <v>28</v>
      </c>
      <c r="E5314">
        <v>33.83</v>
      </c>
    </row>
    <row r="5315" spans="1:5" x14ac:dyDescent="0.25">
      <c r="A5315">
        <v>104035</v>
      </c>
      <c r="B5315" t="str">
        <f t="shared" si="82"/>
        <v>104035U</v>
      </c>
      <c r="C5315" t="s">
        <v>12630</v>
      </c>
      <c r="D5315" t="s">
        <v>28</v>
      </c>
      <c r="E5315">
        <v>41.8</v>
      </c>
    </row>
    <row r="5316" spans="1:5" x14ac:dyDescent="0.25">
      <c r="A5316">
        <v>104036</v>
      </c>
      <c r="B5316" t="str">
        <f t="shared" si="82"/>
        <v>104036U</v>
      </c>
      <c r="C5316" t="s">
        <v>12631</v>
      </c>
      <c r="D5316" t="s">
        <v>28</v>
      </c>
      <c r="E5316">
        <v>43.11</v>
      </c>
    </row>
    <row r="5317" spans="1:5" x14ac:dyDescent="0.25">
      <c r="A5317">
        <v>104039</v>
      </c>
      <c r="B5317" t="str">
        <f t="shared" si="82"/>
        <v>104039U</v>
      </c>
      <c r="C5317" t="s">
        <v>12632</v>
      </c>
      <c r="D5317" t="s">
        <v>28</v>
      </c>
      <c r="E5317">
        <v>83.08</v>
      </c>
    </row>
    <row r="5318" spans="1:5" x14ac:dyDescent="0.25">
      <c r="A5318">
        <v>104043</v>
      </c>
      <c r="B5318" t="str">
        <f t="shared" si="82"/>
        <v>104043U</v>
      </c>
      <c r="C5318" t="s">
        <v>12633</v>
      </c>
      <c r="D5318" t="s">
        <v>28</v>
      </c>
      <c r="E5318">
        <v>9.34</v>
      </c>
    </row>
    <row r="5319" spans="1:5" x14ac:dyDescent="0.25">
      <c r="A5319">
        <v>104044</v>
      </c>
      <c r="B5319" t="str">
        <f t="shared" si="82"/>
        <v>104044U</v>
      </c>
      <c r="C5319" t="s">
        <v>12634</v>
      </c>
      <c r="D5319" t="s">
        <v>28</v>
      </c>
      <c r="E5319">
        <v>9.8699999999999992</v>
      </c>
    </row>
    <row r="5320" spans="1:5" x14ac:dyDescent="0.25">
      <c r="A5320">
        <v>104045</v>
      </c>
      <c r="B5320" t="str">
        <f t="shared" ref="B5320:B5383" si="83">A5320&amp;"U"</f>
        <v>104045U</v>
      </c>
      <c r="C5320" t="s">
        <v>12635</v>
      </c>
      <c r="D5320" t="s">
        <v>28</v>
      </c>
      <c r="E5320">
        <v>15.73</v>
      </c>
    </row>
    <row r="5321" spans="1:5" x14ac:dyDescent="0.25">
      <c r="A5321">
        <v>104046</v>
      </c>
      <c r="B5321" t="str">
        <f t="shared" si="83"/>
        <v>104046U</v>
      </c>
      <c r="C5321" t="s">
        <v>12636</v>
      </c>
      <c r="D5321" t="s">
        <v>28</v>
      </c>
      <c r="E5321">
        <v>8.9</v>
      </c>
    </row>
    <row r="5322" spans="1:5" x14ac:dyDescent="0.25">
      <c r="A5322">
        <v>104047</v>
      </c>
      <c r="B5322" t="str">
        <f t="shared" si="83"/>
        <v>104047U</v>
      </c>
      <c r="C5322" t="s">
        <v>12637</v>
      </c>
      <c r="D5322" t="s">
        <v>28</v>
      </c>
      <c r="E5322">
        <v>10.31</v>
      </c>
    </row>
    <row r="5323" spans="1:5" x14ac:dyDescent="0.25">
      <c r="A5323">
        <v>104048</v>
      </c>
      <c r="B5323" t="str">
        <f t="shared" si="83"/>
        <v>104048U</v>
      </c>
      <c r="C5323" t="s">
        <v>12638</v>
      </c>
      <c r="D5323" t="s">
        <v>28</v>
      </c>
      <c r="E5323">
        <v>15.34</v>
      </c>
    </row>
    <row r="5324" spans="1:5" x14ac:dyDescent="0.25">
      <c r="A5324">
        <v>104049</v>
      </c>
      <c r="B5324" t="str">
        <f t="shared" si="83"/>
        <v>104049U</v>
      </c>
      <c r="C5324" t="s">
        <v>12639</v>
      </c>
      <c r="D5324" t="s">
        <v>28</v>
      </c>
      <c r="E5324">
        <v>6.23</v>
      </c>
    </row>
    <row r="5325" spans="1:5" x14ac:dyDescent="0.25">
      <c r="A5325">
        <v>104050</v>
      </c>
      <c r="B5325" t="str">
        <f t="shared" si="83"/>
        <v>104050U</v>
      </c>
      <c r="C5325" t="s">
        <v>12640</v>
      </c>
      <c r="D5325" t="s">
        <v>28</v>
      </c>
      <c r="E5325">
        <v>9.89</v>
      </c>
    </row>
    <row r="5326" spans="1:5" x14ac:dyDescent="0.25">
      <c r="A5326">
        <v>104051</v>
      </c>
      <c r="B5326" t="str">
        <f t="shared" si="83"/>
        <v>104051U</v>
      </c>
      <c r="C5326" t="s">
        <v>12641</v>
      </c>
      <c r="D5326" t="s">
        <v>28</v>
      </c>
      <c r="E5326">
        <v>8.32</v>
      </c>
    </row>
    <row r="5327" spans="1:5" x14ac:dyDescent="0.25">
      <c r="A5327">
        <v>104052</v>
      </c>
      <c r="B5327" t="str">
        <f t="shared" si="83"/>
        <v>104052U</v>
      </c>
      <c r="C5327" t="s">
        <v>12642</v>
      </c>
      <c r="D5327" t="s">
        <v>28</v>
      </c>
      <c r="E5327">
        <v>11.66</v>
      </c>
    </row>
    <row r="5328" spans="1:5" x14ac:dyDescent="0.25">
      <c r="A5328">
        <v>104053</v>
      </c>
      <c r="B5328" t="str">
        <f t="shared" si="83"/>
        <v>104053U</v>
      </c>
      <c r="C5328" t="s">
        <v>12643</v>
      </c>
      <c r="D5328" t="s">
        <v>28</v>
      </c>
      <c r="E5328">
        <v>9.77</v>
      </c>
    </row>
    <row r="5329" spans="1:5" x14ac:dyDescent="0.25">
      <c r="A5329">
        <v>104054</v>
      </c>
      <c r="B5329" t="str">
        <f t="shared" si="83"/>
        <v>104054U</v>
      </c>
      <c r="C5329" t="s">
        <v>12644</v>
      </c>
      <c r="D5329" t="s">
        <v>28</v>
      </c>
      <c r="E5329">
        <v>19.63</v>
      </c>
    </row>
    <row r="5330" spans="1:5" x14ac:dyDescent="0.25">
      <c r="A5330">
        <v>104055</v>
      </c>
      <c r="B5330" t="str">
        <f t="shared" si="83"/>
        <v>104055U</v>
      </c>
      <c r="C5330" t="s">
        <v>12645</v>
      </c>
      <c r="D5330" t="s">
        <v>28</v>
      </c>
      <c r="E5330">
        <v>12.87</v>
      </c>
    </row>
    <row r="5331" spans="1:5" x14ac:dyDescent="0.25">
      <c r="A5331">
        <v>104056</v>
      </c>
      <c r="B5331" t="str">
        <f t="shared" si="83"/>
        <v>104056U</v>
      </c>
      <c r="C5331" t="s">
        <v>12646</v>
      </c>
      <c r="D5331" t="s">
        <v>28</v>
      </c>
      <c r="E5331">
        <v>18.89</v>
      </c>
    </row>
    <row r="5332" spans="1:5" x14ac:dyDescent="0.25">
      <c r="A5332">
        <v>104058</v>
      </c>
      <c r="B5332" t="str">
        <f t="shared" si="83"/>
        <v>104058U</v>
      </c>
      <c r="C5332" t="s">
        <v>12647</v>
      </c>
      <c r="D5332" t="s">
        <v>28</v>
      </c>
      <c r="E5332">
        <v>6.44</v>
      </c>
    </row>
    <row r="5333" spans="1:5" x14ac:dyDescent="0.25">
      <c r="A5333">
        <v>104059</v>
      </c>
      <c r="B5333" t="str">
        <f t="shared" si="83"/>
        <v>104059U</v>
      </c>
      <c r="C5333" t="s">
        <v>12648</v>
      </c>
      <c r="D5333" t="s">
        <v>28</v>
      </c>
      <c r="E5333">
        <v>12.18</v>
      </c>
    </row>
    <row r="5334" spans="1:5" x14ac:dyDescent="0.25">
      <c r="A5334">
        <v>104060</v>
      </c>
      <c r="B5334" t="str">
        <f t="shared" si="83"/>
        <v>104060U</v>
      </c>
      <c r="C5334" t="s">
        <v>12649</v>
      </c>
      <c r="D5334" t="s">
        <v>98</v>
      </c>
      <c r="E5334">
        <v>9.5</v>
      </c>
    </row>
    <row r="5335" spans="1:5" x14ac:dyDescent="0.25">
      <c r="A5335">
        <v>104061</v>
      </c>
      <c r="B5335" t="str">
        <f t="shared" si="83"/>
        <v>104061U</v>
      </c>
      <c r="C5335" t="s">
        <v>12650</v>
      </c>
      <c r="D5335" t="s">
        <v>98</v>
      </c>
      <c r="E5335">
        <v>17.07</v>
      </c>
    </row>
    <row r="5336" spans="1:5" x14ac:dyDescent="0.25">
      <c r="A5336">
        <v>104112</v>
      </c>
      <c r="B5336" t="str">
        <f t="shared" si="83"/>
        <v>104112U</v>
      </c>
      <c r="C5336" t="s">
        <v>12651</v>
      </c>
      <c r="D5336" t="s">
        <v>28</v>
      </c>
      <c r="E5336">
        <v>152.13</v>
      </c>
    </row>
    <row r="5337" spans="1:5" x14ac:dyDescent="0.25">
      <c r="A5337">
        <v>104114</v>
      </c>
      <c r="B5337" t="str">
        <f t="shared" si="83"/>
        <v>104114U</v>
      </c>
      <c r="C5337" t="s">
        <v>12652</v>
      </c>
      <c r="D5337" t="s">
        <v>28</v>
      </c>
      <c r="E5337">
        <v>228.66</v>
      </c>
    </row>
    <row r="5338" spans="1:5" x14ac:dyDescent="0.25">
      <c r="A5338">
        <v>104116</v>
      </c>
      <c r="B5338" t="str">
        <f t="shared" si="83"/>
        <v>104116U</v>
      </c>
      <c r="C5338" t="s">
        <v>12653</v>
      </c>
      <c r="D5338" t="s">
        <v>28</v>
      </c>
      <c r="E5338">
        <v>305.2</v>
      </c>
    </row>
    <row r="5339" spans="1:5" x14ac:dyDescent="0.25">
      <c r="A5339">
        <v>104118</v>
      </c>
      <c r="B5339" t="str">
        <f t="shared" si="83"/>
        <v>104118U</v>
      </c>
      <c r="C5339" t="s">
        <v>12654</v>
      </c>
      <c r="D5339" t="s">
        <v>28</v>
      </c>
      <c r="E5339">
        <v>223.56</v>
      </c>
    </row>
    <row r="5340" spans="1:5" x14ac:dyDescent="0.25">
      <c r="A5340">
        <v>104120</v>
      </c>
      <c r="B5340" t="str">
        <f t="shared" si="83"/>
        <v>104120U</v>
      </c>
      <c r="C5340" t="s">
        <v>12655</v>
      </c>
      <c r="D5340" t="s">
        <v>28</v>
      </c>
      <c r="E5340">
        <v>349.65</v>
      </c>
    </row>
    <row r="5341" spans="1:5" x14ac:dyDescent="0.25">
      <c r="A5341">
        <v>104122</v>
      </c>
      <c r="B5341" t="str">
        <f t="shared" si="83"/>
        <v>104122U</v>
      </c>
      <c r="C5341" t="s">
        <v>12656</v>
      </c>
      <c r="D5341" t="s">
        <v>28</v>
      </c>
      <c r="E5341">
        <v>475.75</v>
      </c>
    </row>
    <row r="5342" spans="1:5" x14ac:dyDescent="0.25">
      <c r="A5342">
        <v>104062</v>
      </c>
      <c r="B5342" t="str">
        <f t="shared" si="83"/>
        <v>104062U</v>
      </c>
      <c r="C5342" t="s">
        <v>12657</v>
      </c>
      <c r="D5342" t="s">
        <v>28</v>
      </c>
      <c r="E5342">
        <v>81.3</v>
      </c>
    </row>
    <row r="5343" spans="1:5" x14ac:dyDescent="0.25">
      <c r="A5343">
        <v>104063</v>
      </c>
      <c r="B5343" t="str">
        <f t="shared" si="83"/>
        <v>104063U</v>
      </c>
      <c r="C5343" t="s">
        <v>12658</v>
      </c>
      <c r="D5343" t="s">
        <v>28</v>
      </c>
      <c r="E5343">
        <v>60.33</v>
      </c>
    </row>
    <row r="5344" spans="1:5" x14ac:dyDescent="0.25">
      <c r="A5344">
        <v>104064</v>
      </c>
      <c r="B5344" t="str">
        <f t="shared" si="83"/>
        <v>104064U</v>
      </c>
      <c r="C5344" t="s">
        <v>12659</v>
      </c>
      <c r="D5344" t="s">
        <v>28</v>
      </c>
      <c r="E5344">
        <v>270.25</v>
      </c>
    </row>
    <row r="5345" spans="1:5" x14ac:dyDescent="0.25">
      <c r="A5345">
        <v>104065</v>
      </c>
      <c r="B5345" t="str">
        <f t="shared" si="83"/>
        <v>104065U</v>
      </c>
      <c r="C5345" t="s">
        <v>12660</v>
      </c>
      <c r="D5345" t="s">
        <v>28</v>
      </c>
      <c r="E5345">
        <v>195.55</v>
      </c>
    </row>
    <row r="5346" spans="1:5" x14ac:dyDescent="0.25">
      <c r="A5346">
        <v>104066</v>
      </c>
      <c r="B5346" t="str">
        <f t="shared" si="83"/>
        <v>104066U</v>
      </c>
      <c r="C5346" t="s">
        <v>12661</v>
      </c>
      <c r="D5346" t="s">
        <v>28</v>
      </c>
      <c r="E5346">
        <v>47.13</v>
      </c>
    </row>
    <row r="5347" spans="1:5" x14ac:dyDescent="0.25">
      <c r="A5347">
        <v>104067</v>
      </c>
      <c r="B5347" t="str">
        <f t="shared" si="83"/>
        <v>104067U</v>
      </c>
      <c r="C5347" t="s">
        <v>12662</v>
      </c>
      <c r="D5347" t="s">
        <v>28</v>
      </c>
      <c r="E5347">
        <v>132.07</v>
      </c>
    </row>
    <row r="5348" spans="1:5" x14ac:dyDescent="0.25">
      <c r="A5348">
        <v>104068</v>
      </c>
      <c r="B5348" t="str">
        <f t="shared" si="83"/>
        <v>104068U</v>
      </c>
      <c r="C5348" t="s">
        <v>12663</v>
      </c>
      <c r="D5348" t="s">
        <v>28</v>
      </c>
      <c r="E5348">
        <v>159.87</v>
      </c>
    </row>
    <row r="5349" spans="1:5" x14ac:dyDescent="0.25">
      <c r="A5349">
        <v>104069</v>
      </c>
      <c r="B5349" t="str">
        <f t="shared" si="83"/>
        <v>104069U</v>
      </c>
      <c r="C5349" t="s">
        <v>12664</v>
      </c>
      <c r="D5349" t="s">
        <v>28</v>
      </c>
      <c r="E5349">
        <v>298.62</v>
      </c>
    </row>
    <row r="5350" spans="1:5" x14ac:dyDescent="0.25">
      <c r="A5350">
        <v>104070</v>
      </c>
      <c r="B5350" t="str">
        <f t="shared" si="83"/>
        <v>104070U</v>
      </c>
      <c r="C5350" t="s">
        <v>12665</v>
      </c>
      <c r="D5350" t="s">
        <v>28</v>
      </c>
      <c r="E5350">
        <v>104.15</v>
      </c>
    </row>
    <row r="5351" spans="1:5" x14ac:dyDescent="0.25">
      <c r="A5351">
        <v>104071</v>
      </c>
      <c r="B5351" t="str">
        <f t="shared" si="83"/>
        <v>104071U</v>
      </c>
      <c r="C5351" t="s">
        <v>12666</v>
      </c>
      <c r="D5351" t="s">
        <v>28</v>
      </c>
      <c r="E5351">
        <v>227.46</v>
      </c>
    </row>
    <row r="5352" spans="1:5" x14ac:dyDescent="0.25">
      <c r="A5352">
        <v>104072</v>
      </c>
      <c r="B5352" t="str">
        <f t="shared" si="83"/>
        <v>104072U</v>
      </c>
      <c r="C5352" t="s">
        <v>12667</v>
      </c>
      <c r="D5352" t="s">
        <v>28</v>
      </c>
      <c r="E5352">
        <v>323.33999999999997</v>
      </c>
    </row>
    <row r="5353" spans="1:5" x14ac:dyDescent="0.25">
      <c r="A5353">
        <v>104076</v>
      </c>
      <c r="B5353" t="str">
        <f t="shared" si="83"/>
        <v>104076U</v>
      </c>
      <c r="C5353" t="s">
        <v>12668</v>
      </c>
      <c r="D5353" t="s">
        <v>28</v>
      </c>
      <c r="E5353">
        <v>50.78</v>
      </c>
    </row>
    <row r="5354" spans="1:5" x14ac:dyDescent="0.25">
      <c r="A5354">
        <v>104077</v>
      </c>
      <c r="B5354" t="str">
        <f t="shared" si="83"/>
        <v>104077U</v>
      </c>
      <c r="C5354" t="s">
        <v>12669</v>
      </c>
      <c r="D5354" t="s">
        <v>28</v>
      </c>
      <c r="E5354">
        <v>72.040000000000006</v>
      </c>
    </row>
    <row r="5355" spans="1:5" x14ac:dyDescent="0.25">
      <c r="A5355">
        <v>104078</v>
      </c>
      <c r="B5355" t="str">
        <f t="shared" si="83"/>
        <v>104078U</v>
      </c>
      <c r="C5355" t="s">
        <v>12670</v>
      </c>
      <c r="D5355" t="s">
        <v>28</v>
      </c>
      <c r="E5355">
        <v>120.03</v>
      </c>
    </row>
    <row r="5356" spans="1:5" x14ac:dyDescent="0.25">
      <c r="A5356">
        <v>104079</v>
      </c>
      <c r="B5356" t="str">
        <f t="shared" si="83"/>
        <v>104079U</v>
      </c>
      <c r="C5356" t="s">
        <v>12671</v>
      </c>
      <c r="D5356" t="s">
        <v>28</v>
      </c>
      <c r="E5356">
        <v>153.53</v>
      </c>
    </row>
    <row r="5357" spans="1:5" x14ac:dyDescent="0.25">
      <c r="A5357">
        <v>104080</v>
      </c>
      <c r="B5357" t="str">
        <f t="shared" si="83"/>
        <v>104080U</v>
      </c>
      <c r="C5357" t="s">
        <v>12672</v>
      </c>
      <c r="D5357" t="s">
        <v>28</v>
      </c>
      <c r="E5357">
        <v>164.89</v>
      </c>
    </row>
    <row r="5358" spans="1:5" x14ac:dyDescent="0.25">
      <c r="A5358">
        <v>104081</v>
      </c>
      <c r="B5358" t="str">
        <f t="shared" si="83"/>
        <v>104081U</v>
      </c>
      <c r="C5358" t="s">
        <v>12673</v>
      </c>
      <c r="D5358" t="s">
        <v>28</v>
      </c>
      <c r="E5358">
        <v>341.92</v>
      </c>
    </row>
    <row r="5359" spans="1:5" x14ac:dyDescent="0.25">
      <c r="A5359">
        <v>104082</v>
      </c>
      <c r="B5359" t="str">
        <f t="shared" si="83"/>
        <v>104082U</v>
      </c>
      <c r="C5359" t="s">
        <v>12674</v>
      </c>
      <c r="D5359" t="s">
        <v>28</v>
      </c>
      <c r="E5359">
        <v>49.35</v>
      </c>
    </row>
    <row r="5360" spans="1:5" x14ac:dyDescent="0.25">
      <c r="A5360">
        <v>104083</v>
      </c>
      <c r="B5360" t="str">
        <f t="shared" si="83"/>
        <v>104083U</v>
      </c>
      <c r="C5360" t="s">
        <v>12675</v>
      </c>
      <c r="D5360" t="s">
        <v>28</v>
      </c>
      <c r="E5360">
        <v>110.07</v>
      </c>
    </row>
    <row r="5361" spans="1:5" x14ac:dyDescent="0.25">
      <c r="A5361">
        <v>104084</v>
      </c>
      <c r="B5361" t="str">
        <f t="shared" si="83"/>
        <v>104084U</v>
      </c>
      <c r="C5361" t="s">
        <v>12676</v>
      </c>
      <c r="D5361" t="s">
        <v>28</v>
      </c>
      <c r="E5361">
        <v>121.76</v>
      </c>
    </row>
    <row r="5362" spans="1:5" x14ac:dyDescent="0.25">
      <c r="A5362">
        <v>104085</v>
      </c>
      <c r="B5362" t="str">
        <f t="shared" si="83"/>
        <v>104085U</v>
      </c>
      <c r="C5362" t="s">
        <v>12677</v>
      </c>
      <c r="D5362" t="s">
        <v>98</v>
      </c>
      <c r="E5362">
        <v>55.15</v>
      </c>
    </row>
    <row r="5363" spans="1:5" x14ac:dyDescent="0.25">
      <c r="A5363">
        <v>104086</v>
      </c>
      <c r="B5363" t="str">
        <f t="shared" si="83"/>
        <v>104086U</v>
      </c>
      <c r="C5363" t="s">
        <v>12678</v>
      </c>
      <c r="D5363" t="s">
        <v>98</v>
      </c>
      <c r="E5363">
        <v>106.96</v>
      </c>
    </row>
    <row r="5364" spans="1:5" x14ac:dyDescent="0.25">
      <c r="A5364">
        <v>104124</v>
      </c>
      <c r="B5364" t="str">
        <f t="shared" si="83"/>
        <v>104124U</v>
      </c>
      <c r="C5364" t="s">
        <v>12679</v>
      </c>
      <c r="D5364" t="s">
        <v>28</v>
      </c>
      <c r="E5364">
        <v>358.9</v>
      </c>
    </row>
    <row r="5365" spans="1:5" x14ac:dyDescent="0.25">
      <c r="A5365">
        <v>104125</v>
      </c>
      <c r="B5365" t="str">
        <f t="shared" si="83"/>
        <v>104125U</v>
      </c>
      <c r="C5365" t="s">
        <v>12680</v>
      </c>
      <c r="D5365" t="s">
        <v>28</v>
      </c>
      <c r="E5365">
        <v>480.7</v>
      </c>
    </row>
    <row r="5366" spans="1:5" x14ac:dyDescent="0.25">
      <c r="A5366">
        <v>104127</v>
      </c>
      <c r="B5366" t="str">
        <f t="shared" si="83"/>
        <v>104127U</v>
      </c>
      <c r="C5366" t="s">
        <v>12681</v>
      </c>
      <c r="D5366" t="s">
        <v>28</v>
      </c>
      <c r="E5366">
        <v>841.64</v>
      </c>
    </row>
    <row r="5367" spans="1:5" x14ac:dyDescent="0.25">
      <c r="A5367">
        <v>104130</v>
      </c>
      <c r="B5367" t="str">
        <f t="shared" si="83"/>
        <v>104130U</v>
      </c>
      <c r="C5367" t="s">
        <v>12682</v>
      </c>
      <c r="D5367" t="s">
        <v>28</v>
      </c>
      <c r="E5367">
        <v>543.87</v>
      </c>
    </row>
    <row r="5368" spans="1:5" x14ac:dyDescent="0.25">
      <c r="A5368">
        <v>104131</v>
      </c>
      <c r="B5368" t="str">
        <f t="shared" si="83"/>
        <v>104131U</v>
      </c>
      <c r="C5368" t="s">
        <v>12683</v>
      </c>
      <c r="D5368" t="s">
        <v>28</v>
      </c>
      <c r="E5368">
        <v>665.85</v>
      </c>
    </row>
    <row r="5369" spans="1:5" x14ac:dyDescent="0.25">
      <c r="A5369">
        <v>104133</v>
      </c>
      <c r="B5369" t="str">
        <f t="shared" si="83"/>
        <v>104133U</v>
      </c>
      <c r="C5369" t="s">
        <v>12684</v>
      </c>
      <c r="D5369" t="s">
        <v>28</v>
      </c>
      <c r="E5369">
        <v>1132.45</v>
      </c>
    </row>
    <row r="5370" spans="1:5" x14ac:dyDescent="0.25">
      <c r="A5370">
        <v>104136</v>
      </c>
      <c r="B5370" t="str">
        <f t="shared" si="83"/>
        <v>104136U</v>
      </c>
      <c r="C5370" t="s">
        <v>12685</v>
      </c>
      <c r="D5370" t="s">
        <v>28</v>
      </c>
      <c r="E5370">
        <v>729.94</v>
      </c>
    </row>
    <row r="5371" spans="1:5" x14ac:dyDescent="0.25">
      <c r="A5371">
        <v>104137</v>
      </c>
      <c r="B5371" t="str">
        <f t="shared" si="83"/>
        <v>104137U</v>
      </c>
      <c r="C5371" t="s">
        <v>12686</v>
      </c>
      <c r="D5371" t="s">
        <v>28</v>
      </c>
      <c r="E5371">
        <v>852.12</v>
      </c>
    </row>
    <row r="5372" spans="1:5" x14ac:dyDescent="0.25">
      <c r="A5372">
        <v>104139</v>
      </c>
      <c r="B5372" t="str">
        <f t="shared" si="83"/>
        <v>104139U</v>
      </c>
      <c r="C5372" t="s">
        <v>12687</v>
      </c>
      <c r="D5372" t="s">
        <v>28</v>
      </c>
      <c r="E5372">
        <v>1424.38</v>
      </c>
    </row>
    <row r="5373" spans="1:5" x14ac:dyDescent="0.25">
      <c r="A5373">
        <v>104142</v>
      </c>
      <c r="B5373" t="str">
        <f t="shared" si="83"/>
        <v>104142U</v>
      </c>
      <c r="C5373" t="s">
        <v>12688</v>
      </c>
      <c r="D5373" t="s">
        <v>28</v>
      </c>
      <c r="E5373">
        <v>463.49</v>
      </c>
    </row>
    <row r="5374" spans="1:5" x14ac:dyDescent="0.25">
      <c r="A5374">
        <v>104143</v>
      </c>
      <c r="B5374" t="str">
        <f t="shared" si="83"/>
        <v>104143U</v>
      </c>
      <c r="C5374" t="s">
        <v>12689</v>
      </c>
      <c r="D5374" t="s">
        <v>28</v>
      </c>
      <c r="E5374">
        <v>606.97</v>
      </c>
    </row>
    <row r="5375" spans="1:5" x14ac:dyDescent="0.25">
      <c r="A5375">
        <v>104145</v>
      </c>
      <c r="B5375" t="str">
        <f t="shared" si="83"/>
        <v>104145U</v>
      </c>
      <c r="C5375" t="s">
        <v>12690</v>
      </c>
      <c r="D5375" t="s">
        <v>28</v>
      </c>
      <c r="E5375">
        <v>950.4</v>
      </c>
    </row>
    <row r="5376" spans="1:5" x14ac:dyDescent="0.25">
      <c r="A5376">
        <v>104148</v>
      </c>
      <c r="B5376" t="str">
        <f t="shared" si="83"/>
        <v>104148U</v>
      </c>
      <c r="C5376" t="s">
        <v>12691</v>
      </c>
      <c r="D5376" t="s">
        <v>28</v>
      </c>
      <c r="E5376">
        <v>717.97</v>
      </c>
    </row>
    <row r="5377" spans="1:5" x14ac:dyDescent="0.25">
      <c r="A5377">
        <v>104149</v>
      </c>
      <c r="B5377" t="str">
        <f t="shared" si="83"/>
        <v>104149U</v>
      </c>
      <c r="C5377" t="s">
        <v>12692</v>
      </c>
      <c r="D5377" t="s">
        <v>28</v>
      </c>
      <c r="E5377">
        <v>861.84</v>
      </c>
    </row>
    <row r="5378" spans="1:5" x14ac:dyDescent="0.25">
      <c r="A5378">
        <v>104151</v>
      </c>
      <c r="B5378" t="str">
        <f t="shared" si="83"/>
        <v>104151U</v>
      </c>
      <c r="C5378" t="s">
        <v>12693</v>
      </c>
      <c r="D5378" t="s">
        <v>28</v>
      </c>
      <c r="E5378">
        <v>1313.88</v>
      </c>
    </row>
    <row r="5379" spans="1:5" x14ac:dyDescent="0.25">
      <c r="A5379">
        <v>104154</v>
      </c>
      <c r="B5379" t="str">
        <f t="shared" si="83"/>
        <v>104154U</v>
      </c>
      <c r="C5379" t="s">
        <v>12694</v>
      </c>
      <c r="D5379" t="s">
        <v>28</v>
      </c>
      <c r="E5379">
        <v>974.82</v>
      </c>
    </row>
    <row r="5380" spans="1:5" x14ac:dyDescent="0.25">
      <c r="A5380">
        <v>104155</v>
      </c>
      <c r="B5380" t="str">
        <f t="shared" si="83"/>
        <v>104155U</v>
      </c>
      <c r="C5380" t="s">
        <v>12695</v>
      </c>
      <c r="D5380" t="s">
        <v>28</v>
      </c>
      <c r="E5380">
        <v>1119.0899999999999</v>
      </c>
    </row>
    <row r="5381" spans="1:5" x14ac:dyDescent="0.25">
      <c r="A5381">
        <v>104157</v>
      </c>
      <c r="B5381" t="str">
        <f t="shared" si="83"/>
        <v>104157U</v>
      </c>
      <c r="C5381" t="s">
        <v>12696</v>
      </c>
      <c r="D5381" t="s">
        <v>28</v>
      </c>
      <c r="E5381">
        <v>1679.74</v>
      </c>
    </row>
    <row r="5382" spans="1:5" x14ac:dyDescent="0.25">
      <c r="A5382">
        <v>96520</v>
      </c>
      <c r="B5382" t="str">
        <f t="shared" si="83"/>
        <v>96520U</v>
      </c>
      <c r="C5382" t="s">
        <v>4792</v>
      </c>
      <c r="D5382" t="s">
        <v>80</v>
      </c>
      <c r="E5382">
        <v>94.5</v>
      </c>
    </row>
    <row r="5383" spans="1:5" x14ac:dyDescent="0.25">
      <c r="A5383">
        <v>96521</v>
      </c>
      <c r="B5383" t="str">
        <f t="shared" si="83"/>
        <v>96521U</v>
      </c>
      <c r="C5383" t="s">
        <v>4793</v>
      </c>
      <c r="D5383" t="s">
        <v>80</v>
      </c>
      <c r="E5383">
        <v>44.14</v>
      </c>
    </row>
    <row r="5384" spans="1:5" x14ac:dyDescent="0.25">
      <c r="A5384">
        <v>96522</v>
      </c>
      <c r="B5384" t="str">
        <f t="shared" ref="B5384:B5447" si="84">A5384&amp;"U"</f>
        <v>96522U</v>
      </c>
      <c r="C5384" t="s">
        <v>4794</v>
      </c>
      <c r="D5384" t="s">
        <v>80</v>
      </c>
      <c r="E5384">
        <v>122.24</v>
      </c>
    </row>
    <row r="5385" spans="1:5" x14ac:dyDescent="0.25">
      <c r="A5385">
        <v>96523</v>
      </c>
      <c r="B5385" t="str">
        <f t="shared" si="84"/>
        <v>96523U</v>
      </c>
      <c r="C5385" t="s">
        <v>4795</v>
      </c>
      <c r="D5385" t="s">
        <v>80</v>
      </c>
      <c r="E5385">
        <v>77.040000000000006</v>
      </c>
    </row>
    <row r="5386" spans="1:5" x14ac:dyDescent="0.25">
      <c r="A5386">
        <v>96524</v>
      </c>
      <c r="B5386" t="str">
        <f t="shared" si="84"/>
        <v>96524U</v>
      </c>
      <c r="C5386" t="s">
        <v>4796</v>
      </c>
      <c r="D5386" t="s">
        <v>80</v>
      </c>
      <c r="E5386">
        <v>161.44999999999999</v>
      </c>
    </row>
    <row r="5387" spans="1:5" x14ac:dyDescent="0.25">
      <c r="A5387">
        <v>96525</v>
      </c>
      <c r="B5387" t="str">
        <f t="shared" si="84"/>
        <v>96525U</v>
      </c>
      <c r="C5387" t="s">
        <v>4797</v>
      </c>
      <c r="D5387" t="s">
        <v>80</v>
      </c>
      <c r="E5387">
        <v>40.909999999999997</v>
      </c>
    </row>
    <row r="5388" spans="1:5" x14ac:dyDescent="0.25">
      <c r="A5388">
        <v>96526</v>
      </c>
      <c r="B5388" t="str">
        <f t="shared" si="84"/>
        <v>96526U</v>
      </c>
      <c r="C5388" t="s">
        <v>4798</v>
      </c>
      <c r="D5388" t="s">
        <v>80</v>
      </c>
      <c r="E5388">
        <v>247.91</v>
      </c>
    </row>
    <row r="5389" spans="1:5" x14ac:dyDescent="0.25">
      <c r="A5389">
        <v>96527</v>
      </c>
      <c r="B5389" t="str">
        <f t="shared" si="84"/>
        <v>96527U</v>
      </c>
      <c r="C5389" t="s">
        <v>4799</v>
      </c>
      <c r="D5389" t="s">
        <v>80</v>
      </c>
      <c r="E5389">
        <v>100.82</v>
      </c>
    </row>
    <row r="5390" spans="1:5" x14ac:dyDescent="0.25">
      <c r="A5390">
        <v>96528</v>
      </c>
      <c r="B5390" t="str">
        <f t="shared" si="84"/>
        <v>96528U</v>
      </c>
      <c r="C5390" t="s">
        <v>4800</v>
      </c>
      <c r="D5390" t="s">
        <v>72</v>
      </c>
      <c r="E5390">
        <v>198.67</v>
      </c>
    </row>
    <row r="5391" spans="1:5" x14ac:dyDescent="0.25">
      <c r="A5391">
        <v>101114</v>
      </c>
      <c r="B5391" t="str">
        <f t="shared" si="84"/>
        <v>101114U</v>
      </c>
      <c r="C5391" t="s">
        <v>4801</v>
      </c>
      <c r="D5391" t="s">
        <v>80</v>
      </c>
      <c r="E5391">
        <v>4</v>
      </c>
    </row>
    <row r="5392" spans="1:5" x14ac:dyDescent="0.25">
      <c r="A5392">
        <v>101115</v>
      </c>
      <c r="B5392" t="str">
        <f t="shared" si="84"/>
        <v>101115U</v>
      </c>
      <c r="C5392" t="s">
        <v>4802</v>
      </c>
      <c r="D5392" t="s">
        <v>80</v>
      </c>
      <c r="E5392">
        <v>3.44</v>
      </c>
    </row>
    <row r="5393" spans="1:5" x14ac:dyDescent="0.25">
      <c r="A5393">
        <v>101116</v>
      </c>
      <c r="B5393" t="str">
        <f t="shared" si="84"/>
        <v>101116U</v>
      </c>
      <c r="C5393" t="s">
        <v>4803</v>
      </c>
      <c r="D5393" t="s">
        <v>80</v>
      </c>
      <c r="E5393">
        <v>2.16</v>
      </c>
    </row>
    <row r="5394" spans="1:5" x14ac:dyDescent="0.25">
      <c r="A5394">
        <v>101117</v>
      </c>
      <c r="B5394" t="str">
        <f t="shared" si="84"/>
        <v>101117U</v>
      </c>
      <c r="C5394" t="s">
        <v>4804</v>
      </c>
      <c r="D5394" t="s">
        <v>80</v>
      </c>
      <c r="E5394">
        <v>3.07</v>
      </c>
    </row>
    <row r="5395" spans="1:5" x14ac:dyDescent="0.25">
      <c r="A5395">
        <v>101118</v>
      </c>
      <c r="B5395" t="str">
        <f t="shared" si="84"/>
        <v>101118U</v>
      </c>
      <c r="C5395" t="s">
        <v>4805</v>
      </c>
      <c r="D5395" t="s">
        <v>80</v>
      </c>
      <c r="E5395">
        <v>3.49</v>
      </c>
    </row>
    <row r="5396" spans="1:5" x14ac:dyDescent="0.25">
      <c r="A5396">
        <v>101119</v>
      </c>
      <c r="B5396" t="str">
        <f t="shared" si="84"/>
        <v>101119U</v>
      </c>
      <c r="C5396" t="s">
        <v>4806</v>
      </c>
      <c r="D5396" t="s">
        <v>80</v>
      </c>
      <c r="E5396">
        <v>7.63</v>
      </c>
    </row>
    <row r="5397" spans="1:5" x14ac:dyDescent="0.25">
      <c r="A5397">
        <v>101120</v>
      </c>
      <c r="B5397" t="str">
        <f t="shared" si="84"/>
        <v>101120U</v>
      </c>
      <c r="C5397" t="s">
        <v>4807</v>
      </c>
      <c r="D5397" t="s">
        <v>80</v>
      </c>
      <c r="E5397">
        <v>6.57</v>
      </c>
    </row>
    <row r="5398" spans="1:5" x14ac:dyDescent="0.25">
      <c r="A5398">
        <v>101121</v>
      </c>
      <c r="B5398" t="str">
        <f t="shared" si="84"/>
        <v>101121U</v>
      </c>
      <c r="C5398" t="s">
        <v>4808</v>
      </c>
      <c r="D5398" t="s">
        <v>80</v>
      </c>
      <c r="E5398">
        <v>4.1399999999999997</v>
      </c>
    </row>
    <row r="5399" spans="1:5" x14ac:dyDescent="0.25">
      <c r="A5399">
        <v>101122</v>
      </c>
      <c r="B5399" t="str">
        <f t="shared" si="84"/>
        <v>101122U</v>
      </c>
      <c r="C5399" t="s">
        <v>4809</v>
      </c>
      <c r="D5399" t="s">
        <v>80</v>
      </c>
      <c r="E5399">
        <v>5.85</v>
      </c>
    </row>
    <row r="5400" spans="1:5" x14ac:dyDescent="0.25">
      <c r="A5400">
        <v>101123</v>
      </c>
      <c r="B5400" t="str">
        <f t="shared" si="84"/>
        <v>101123U</v>
      </c>
      <c r="C5400" t="s">
        <v>4810</v>
      </c>
      <c r="D5400" t="s">
        <v>80</v>
      </c>
      <c r="E5400">
        <v>6.65</v>
      </c>
    </row>
    <row r="5401" spans="1:5" x14ac:dyDescent="0.25">
      <c r="A5401">
        <v>101124</v>
      </c>
      <c r="B5401" t="str">
        <f t="shared" si="84"/>
        <v>101124U</v>
      </c>
      <c r="C5401" t="s">
        <v>4811</v>
      </c>
      <c r="D5401" t="s">
        <v>80</v>
      </c>
      <c r="E5401">
        <v>14.58</v>
      </c>
    </row>
    <row r="5402" spans="1:5" x14ac:dyDescent="0.25">
      <c r="A5402">
        <v>101125</v>
      </c>
      <c r="B5402" t="str">
        <f t="shared" si="84"/>
        <v>101125U</v>
      </c>
      <c r="C5402" t="s">
        <v>4812</v>
      </c>
      <c r="D5402" t="s">
        <v>80</v>
      </c>
      <c r="E5402">
        <v>14.02</v>
      </c>
    </row>
    <row r="5403" spans="1:5" x14ac:dyDescent="0.25">
      <c r="A5403">
        <v>101126</v>
      </c>
      <c r="B5403" t="str">
        <f t="shared" si="84"/>
        <v>101126U</v>
      </c>
      <c r="C5403" t="s">
        <v>4813</v>
      </c>
      <c r="D5403" t="s">
        <v>80</v>
      </c>
      <c r="E5403">
        <v>12.73</v>
      </c>
    </row>
    <row r="5404" spans="1:5" x14ac:dyDescent="0.25">
      <c r="A5404">
        <v>101127</v>
      </c>
      <c r="B5404" t="str">
        <f t="shared" si="84"/>
        <v>101127U</v>
      </c>
      <c r="C5404" t="s">
        <v>4814</v>
      </c>
      <c r="D5404" t="s">
        <v>80</v>
      </c>
      <c r="E5404">
        <v>13.65</v>
      </c>
    </row>
    <row r="5405" spans="1:5" x14ac:dyDescent="0.25">
      <c r="A5405">
        <v>101128</v>
      </c>
      <c r="B5405" t="str">
        <f t="shared" si="84"/>
        <v>101128U</v>
      </c>
      <c r="C5405" t="s">
        <v>4815</v>
      </c>
      <c r="D5405" t="s">
        <v>80</v>
      </c>
      <c r="E5405">
        <v>14.07</v>
      </c>
    </row>
    <row r="5406" spans="1:5" x14ac:dyDescent="0.25">
      <c r="A5406">
        <v>101129</v>
      </c>
      <c r="B5406" t="str">
        <f t="shared" si="84"/>
        <v>101129U</v>
      </c>
      <c r="C5406" t="s">
        <v>4816</v>
      </c>
      <c r="D5406" t="s">
        <v>80</v>
      </c>
      <c r="E5406">
        <v>18.64</v>
      </c>
    </row>
    <row r="5407" spans="1:5" x14ac:dyDescent="0.25">
      <c r="A5407">
        <v>101130</v>
      </c>
      <c r="B5407" t="str">
        <f t="shared" si="84"/>
        <v>101130U</v>
      </c>
      <c r="C5407" t="s">
        <v>4817</v>
      </c>
      <c r="D5407" t="s">
        <v>80</v>
      </c>
      <c r="E5407">
        <v>17.579999999999998</v>
      </c>
    </row>
    <row r="5408" spans="1:5" x14ac:dyDescent="0.25">
      <c r="A5408">
        <v>101131</v>
      </c>
      <c r="B5408" t="str">
        <f t="shared" si="84"/>
        <v>101131U</v>
      </c>
      <c r="C5408" t="s">
        <v>4818</v>
      </c>
      <c r="D5408" t="s">
        <v>80</v>
      </c>
      <c r="E5408">
        <v>15.15</v>
      </c>
    </row>
    <row r="5409" spans="1:5" x14ac:dyDescent="0.25">
      <c r="A5409">
        <v>101132</v>
      </c>
      <c r="B5409" t="str">
        <f t="shared" si="84"/>
        <v>101132U</v>
      </c>
      <c r="C5409" t="s">
        <v>4819</v>
      </c>
      <c r="D5409" t="s">
        <v>80</v>
      </c>
      <c r="E5409">
        <v>16.86</v>
      </c>
    </row>
    <row r="5410" spans="1:5" x14ac:dyDescent="0.25">
      <c r="A5410">
        <v>101133</v>
      </c>
      <c r="B5410" t="str">
        <f t="shared" si="84"/>
        <v>101133U</v>
      </c>
      <c r="C5410" t="s">
        <v>4820</v>
      </c>
      <c r="D5410" t="s">
        <v>80</v>
      </c>
      <c r="E5410">
        <v>17.66</v>
      </c>
    </row>
    <row r="5411" spans="1:5" x14ac:dyDescent="0.25">
      <c r="A5411">
        <v>101134</v>
      </c>
      <c r="B5411" t="str">
        <f t="shared" si="84"/>
        <v>101134U</v>
      </c>
      <c r="C5411" t="s">
        <v>4821</v>
      </c>
      <c r="D5411" t="s">
        <v>80</v>
      </c>
      <c r="E5411">
        <v>15.26</v>
      </c>
    </row>
    <row r="5412" spans="1:5" x14ac:dyDescent="0.25">
      <c r="A5412">
        <v>101135</v>
      </c>
      <c r="B5412" t="str">
        <f t="shared" si="84"/>
        <v>101135U</v>
      </c>
      <c r="C5412" t="s">
        <v>4822</v>
      </c>
      <c r="D5412" t="s">
        <v>80</v>
      </c>
      <c r="E5412">
        <v>14.7</v>
      </c>
    </row>
    <row r="5413" spans="1:5" x14ac:dyDescent="0.25">
      <c r="A5413">
        <v>101136</v>
      </c>
      <c r="B5413" t="str">
        <f t="shared" si="84"/>
        <v>101136U</v>
      </c>
      <c r="C5413" t="s">
        <v>4823</v>
      </c>
      <c r="D5413" t="s">
        <v>80</v>
      </c>
      <c r="E5413">
        <v>13.42</v>
      </c>
    </row>
    <row r="5414" spans="1:5" x14ac:dyDescent="0.25">
      <c r="A5414">
        <v>101137</v>
      </c>
      <c r="B5414" t="str">
        <f t="shared" si="84"/>
        <v>101137U</v>
      </c>
      <c r="C5414" t="s">
        <v>4824</v>
      </c>
      <c r="D5414" t="s">
        <v>80</v>
      </c>
      <c r="E5414">
        <v>14.33</v>
      </c>
    </row>
    <row r="5415" spans="1:5" x14ac:dyDescent="0.25">
      <c r="A5415">
        <v>101138</v>
      </c>
      <c r="B5415" t="str">
        <f t="shared" si="84"/>
        <v>101138U</v>
      </c>
      <c r="C5415" t="s">
        <v>4825</v>
      </c>
      <c r="D5415" t="s">
        <v>80</v>
      </c>
      <c r="E5415">
        <v>14.75</v>
      </c>
    </row>
    <row r="5416" spans="1:5" x14ac:dyDescent="0.25">
      <c r="A5416">
        <v>101139</v>
      </c>
      <c r="B5416" t="str">
        <f t="shared" si="84"/>
        <v>101139U</v>
      </c>
      <c r="C5416" t="s">
        <v>4826</v>
      </c>
      <c r="D5416" t="s">
        <v>80</v>
      </c>
      <c r="E5416">
        <v>19.34</v>
      </c>
    </row>
    <row r="5417" spans="1:5" x14ac:dyDescent="0.25">
      <c r="A5417">
        <v>101140</v>
      </c>
      <c r="B5417" t="str">
        <f t="shared" si="84"/>
        <v>101140U</v>
      </c>
      <c r="C5417" t="s">
        <v>4827</v>
      </c>
      <c r="D5417" t="s">
        <v>80</v>
      </c>
      <c r="E5417">
        <v>18.28</v>
      </c>
    </row>
    <row r="5418" spans="1:5" x14ac:dyDescent="0.25">
      <c r="A5418">
        <v>101141</v>
      </c>
      <c r="B5418" t="str">
        <f t="shared" si="84"/>
        <v>101141U</v>
      </c>
      <c r="C5418" t="s">
        <v>4828</v>
      </c>
      <c r="D5418" t="s">
        <v>80</v>
      </c>
      <c r="E5418">
        <v>15.85</v>
      </c>
    </row>
    <row r="5419" spans="1:5" x14ac:dyDescent="0.25">
      <c r="A5419">
        <v>101142</v>
      </c>
      <c r="B5419" t="str">
        <f t="shared" si="84"/>
        <v>101142U</v>
      </c>
      <c r="C5419" t="s">
        <v>4829</v>
      </c>
      <c r="D5419" t="s">
        <v>80</v>
      </c>
      <c r="E5419">
        <v>17.559999999999999</v>
      </c>
    </row>
    <row r="5420" spans="1:5" x14ac:dyDescent="0.25">
      <c r="A5420">
        <v>101143</v>
      </c>
      <c r="B5420" t="str">
        <f t="shared" si="84"/>
        <v>101143U</v>
      </c>
      <c r="C5420" t="s">
        <v>4830</v>
      </c>
      <c r="D5420" t="s">
        <v>80</v>
      </c>
      <c r="E5420">
        <v>18.36</v>
      </c>
    </row>
    <row r="5421" spans="1:5" x14ac:dyDescent="0.25">
      <c r="A5421">
        <v>101144</v>
      </c>
      <c r="B5421" t="str">
        <f t="shared" si="84"/>
        <v>101144U</v>
      </c>
      <c r="C5421" t="s">
        <v>4831</v>
      </c>
      <c r="D5421" t="s">
        <v>80</v>
      </c>
      <c r="E5421">
        <v>15.41</v>
      </c>
    </row>
    <row r="5422" spans="1:5" x14ac:dyDescent="0.25">
      <c r="A5422">
        <v>101145</v>
      </c>
      <c r="B5422" t="str">
        <f t="shared" si="84"/>
        <v>101145U</v>
      </c>
      <c r="C5422" t="s">
        <v>4832</v>
      </c>
      <c r="D5422" t="s">
        <v>80</v>
      </c>
      <c r="E5422">
        <v>14.85</v>
      </c>
    </row>
    <row r="5423" spans="1:5" x14ac:dyDescent="0.25">
      <c r="A5423">
        <v>101146</v>
      </c>
      <c r="B5423" t="str">
        <f t="shared" si="84"/>
        <v>101146U</v>
      </c>
      <c r="C5423" t="s">
        <v>4833</v>
      </c>
      <c r="D5423" t="s">
        <v>80</v>
      </c>
      <c r="E5423">
        <v>13.57</v>
      </c>
    </row>
    <row r="5424" spans="1:5" x14ac:dyDescent="0.25">
      <c r="A5424">
        <v>101147</v>
      </c>
      <c r="B5424" t="str">
        <f t="shared" si="84"/>
        <v>101147U</v>
      </c>
      <c r="C5424" t="s">
        <v>4834</v>
      </c>
      <c r="D5424" t="s">
        <v>80</v>
      </c>
      <c r="E5424">
        <v>14.48</v>
      </c>
    </row>
    <row r="5425" spans="1:5" x14ac:dyDescent="0.25">
      <c r="A5425">
        <v>101148</v>
      </c>
      <c r="B5425" t="str">
        <f t="shared" si="84"/>
        <v>101148U</v>
      </c>
      <c r="C5425" t="s">
        <v>4835</v>
      </c>
      <c r="D5425" t="s">
        <v>80</v>
      </c>
      <c r="E5425">
        <v>14.9</v>
      </c>
    </row>
    <row r="5426" spans="1:5" x14ac:dyDescent="0.25">
      <c r="A5426">
        <v>101149</v>
      </c>
      <c r="B5426" t="str">
        <f t="shared" si="84"/>
        <v>101149U</v>
      </c>
      <c r="C5426" t="s">
        <v>4836</v>
      </c>
      <c r="D5426" t="s">
        <v>80</v>
      </c>
      <c r="E5426">
        <v>19.489999999999998</v>
      </c>
    </row>
    <row r="5427" spans="1:5" x14ac:dyDescent="0.25">
      <c r="A5427">
        <v>101150</v>
      </c>
      <c r="B5427" t="str">
        <f t="shared" si="84"/>
        <v>101150U</v>
      </c>
      <c r="C5427" t="s">
        <v>4837</v>
      </c>
      <c r="D5427" t="s">
        <v>80</v>
      </c>
      <c r="E5427">
        <v>18.43</v>
      </c>
    </row>
    <row r="5428" spans="1:5" x14ac:dyDescent="0.25">
      <c r="A5428">
        <v>101151</v>
      </c>
      <c r="B5428" t="str">
        <f t="shared" si="84"/>
        <v>101151U</v>
      </c>
      <c r="C5428" t="s">
        <v>4838</v>
      </c>
      <c r="D5428" t="s">
        <v>80</v>
      </c>
      <c r="E5428">
        <v>16</v>
      </c>
    </row>
    <row r="5429" spans="1:5" x14ac:dyDescent="0.25">
      <c r="A5429">
        <v>101152</v>
      </c>
      <c r="B5429" t="str">
        <f t="shared" si="84"/>
        <v>101152U</v>
      </c>
      <c r="C5429" t="s">
        <v>4839</v>
      </c>
      <c r="D5429" t="s">
        <v>80</v>
      </c>
      <c r="E5429">
        <v>17.71</v>
      </c>
    </row>
    <row r="5430" spans="1:5" x14ac:dyDescent="0.25">
      <c r="A5430">
        <v>101153</v>
      </c>
      <c r="B5430" t="str">
        <f t="shared" si="84"/>
        <v>101153U</v>
      </c>
      <c r="C5430" t="s">
        <v>4840</v>
      </c>
      <c r="D5430" t="s">
        <v>80</v>
      </c>
      <c r="E5430">
        <v>18.510000000000002</v>
      </c>
    </row>
    <row r="5431" spans="1:5" x14ac:dyDescent="0.25">
      <c r="A5431">
        <v>101206</v>
      </c>
      <c r="B5431" t="str">
        <f t="shared" si="84"/>
        <v>101206U</v>
      </c>
      <c r="C5431" t="s">
        <v>4841</v>
      </c>
      <c r="D5431" t="s">
        <v>80</v>
      </c>
      <c r="E5431">
        <v>12.77</v>
      </c>
    </row>
    <row r="5432" spans="1:5" x14ac:dyDescent="0.25">
      <c r="A5432">
        <v>101207</v>
      </c>
      <c r="B5432" t="str">
        <f t="shared" si="84"/>
        <v>101207U</v>
      </c>
      <c r="C5432" t="s">
        <v>4842</v>
      </c>
      <c r="D5432" t="s">
        <v>80</v>
      </c>
      <c r="E5432">
        <v>11.32</v>
      </c>
    </row>
    <row r="5433" spans="1:5" x14ac:dyDescent="0.25">
      <c r="A5433">
        <v>101208</v>
      </c>
      <c r="B5433" t="str">
        <f t="shared" si="84"/>
        <v>101208U</v>
      </c>
      <c r="C5433" t="s">
        <v>4843</v>
      </c>
      <c r="D5433" t="s">
        <v>80</v>
      </c>
      <c r="E5433">
        <v>10.92</v>
      </c>
    </row>
    <row r="5434" spans="1:5" x14ac:dyDescent="0.25">
      <c r="A5434">
        <v>101209</v>
      </c>
      <c r="B5434" t="str">
        <f t="shared" si="84"/>
        <v>101209U</v>
      </c>
      <c r="C5434" t="s">
        <v>4844</v>
      </c>
      <c r="D5434" t="s">
        <v>80</v>
      </c>
      <c r="E5434">
        <v>10.17</v>
      </c>
    </row>
    <row r="5435" spans="1:5" x14ac:dyDescent="0.25">
      <c r="A5435">
        <v>101210</v>
      </c>
      <c r="B5435" t="str">
        <f t="shared" si="84"/>
        <v>101210U</v>
      </c>
      <c r="C5435" t="s">
        <v>4845</v>
      </c>
      <c r="D5435" t="s">
        <v>80</v>
      </c>
      <c r="E5435">
        <v>18.21</v>
      </c>
    </row>
    <row r="5436" spans="1:5" x14ac:dyDescent="0.25">
      <c r="A5436">
        <v>101211</v>
      </c>
      <c r="B5436" t="str">
        <f t="shared" si="84"/>
        <v>101211U</v>
      </c>
      <c r="C5436" t="s">
        <v>4846</v>
      </c>
      <c r="D5436" t="s">
        <v>80</v>
      </c>
      <c r="E5436">
        <v>19.57</v>
      </c>
    </row>
    <row r="5437" spans="1:5" x14ac:dyDescent="0.25">
      <c r="A5437">
        <v>101212</v>
      </c>
      <c r="B5437" t="str">
        <f t="shared" si="84"/>
        <v>101212U</v>
      </c>
      <c r="C5437" t="s">
        <v>4847</v>
      </c>
      <c r="D5437" t="s">
        <v>80</v>
      </c>
      <c r="E5437">
        <v>22.77</v>
      </c>
    </row>
    <row r="5438" spans="1:5" x14ac:dyDescent="0.25">
      <c r="A5438">
        <v>101213</v>
      </c>
      <c r="B5438" t="str">
        <f t="shared" si="84"/>
        <v>101213U</v>
      </c>
      <c r="C5438" t="s">
        <v>4848</v>
      </c>
      <c r="D5438" t="s">
        <v>80</v>
      </c>
      <c r="E5438">
        <v>25.33</v>
      </c>
    </row>
    <row r="5439" spans="1:5" x14ac:dyDescent="0.25">
      <c r="A5439">
        <v>101214</v>
      </c>
      <c r="B5439" t="str">
        <f t="shared" si="84"/>
        <v>101214U</v>
      </c>
      <c r="C5439" t="s">
        <v>4849</v>
      </c>
      <c r="D5439" t="s">
        <v>80</v>
      </c>
      <c r="E5439">
        <v>30.81</v>
      </c>
    </row>
    <row r="5440" spans="1:5" x14ac:dyDescent="0.25">
      <c r="A5440">
        <v>101215</v>
      </c>
      <c r="B5440" t="str">
        <f t="shared" si="84"/>
        <v>101215U</v>
      </c>
      <c r="C5440" t="s">
        <v>4850</v>
      </c>
      <c r="D5440" t="s">
        <v>80</v>
      </c>
      <c r="E5440">
        <v>17.43</v>
      </c>
    </row>
    <row r="5441" spans="1:5" x14ac:dyDescent="0.25">
      <c r="A5441">
        <v>101216</v>
      </c>
      <c r="B5441" t="str">
        <f t="shared" si="84"/>
        <v>101216U</v>
      </c>
      <c r="C5441" t="s">
        <v>4851</v>
      </c>
      <c r="D5441" t="s">
        <v>80</v>
      </c>
      <c r="E5441">
        <v>18.39</v>
      </c>
    </row>
    <row r="5442" spans="1:5" x14ac:dyDescent="0.25">
      <c r="A5442">
        <v>101217</v>
      </c>
      <c r="B5442" t="str">
        <f t="shared" si="84"/>
        <v>101217U</v>
      </c>
      <c r="C5442" t="s">
        <v>4852</v>
      </c>
      <c r="D5442" t="s">
        <v>80</v>
      </c>
      <c r="E5442">
        <v>21.33</v>
      </c>
    </row>
    <row r="5443" spans="1:5" x14ac:dyDescent="0.25">
      <c r="A5443">
        <v>101218</v>
      </c>
      <c r="B5443" t="str">
        <f t="shared" si="84"/>
        <v>101218U</v>
      </c>
      <c r="C5443" t="s">
        <v>4853</v>
      </c>
      <c r="D5443" t="s">
        <v>80</v>
      </c>
      <c r="E5443">
        <v>22.72</v>
      </c>
    </row>
    <row r="5444" spans="1:5" x14ac:dyDescent="0.25">
      <c r="A5444">
        <v>101219</v>
      </c>
      <c r="B5444" t="str">
        <f t="shared" si="84"/>
        <v>101219U</v>
      </c>
      <c r="C5444" t="s">
        <v>4854</v>
      </c>
      <c r="D5444" t="s">
        <v>80</v>
      </c>
      <c r="E5444">
        <v>27.66</v>
      </c>
    </row>
    <row r="5445" spans="1:5" x14ac:dyDescent="0.25">
      <c r="A5445">
        <v>101220</v>
      </c>
      <c r="B5445" t="str">
        <f t="shared" si="84"/>
        <v>101220U</v>
      </c>
      <c r="C5445" t="s">
        <v>4855</v>
      </c>
      <c r="D5445" t="s">
        <v>80</v>
      </c>
      <c r="E5445">
        <v>17.13</v>
      </c>
    </row>
    <row r="5446" spans="1:5" x14ac:dyDescent="0.25">
      <c r="A5446">
        <v>101221</v>
      </c>
      <c r="B5446" t="str">
        <f t="shared" si="84"/>
        <v>101221U</v>
      </c>
      <c r="C5446" t="s">
        <v>4856</v>
      </c>
      <c r="D5446" t="s">
        <v>80</v>
      </c>
      <c r="E5446">
        <v>18.21</v>
      </c>
    </row>
    <row r="5447" spans="1:5" x14ac:dyDescent="0.25">
      <c r="A5447">
        <v>101222</v>
      </c>
      <c r="B5447" t="str">
        <f t="shared" si="84"/>
        <v>101222U</v>
      </c>
      <c r="C5447" t="s">
        <v>4857</v>
      </c>
      <c r="D5447" t="s">
        <v>80</v>
      </c>
      <c r="E5447">
        <v>21.17</v>
      </c>
    </row>
    <row r="5448" spans="1:5" x14ac:dyDescent="0.25">
      <c r="A5448">
        <v>101223</v>
      </c>
      <c r="B5448" t="str">
        <f t="shared" ref="B5448:B5511" si="85">A5448&amp;"U"</f>
        <v>101223U</v>
      </c>
      <c r="C5448" t="s">
        <v>4858</v>
      </c>
      <c r="D5448" t="s">
        <v>80</v>
      </c>
      <c r="E5448">
        <v>23.49</v>
      </c>
    </row>
    <row r="5449" spans="1:5" x14ac:dyDescent="0.25">
      <c r="A5449">
        <v>101224</v>
      </c>
      <c r="B5449" t="str">
        <f t="shared" si="85"/>
        <v>101224U</v>
      </c>
      <c r="C5449" t="s">
        <v>4859</v>
      </c>
      <c r="D5449" t="s">
        <v>80</v>
      </c>
      <c r="E5449">
        <v>29.48</v>
      </c>
    </row>
    <row r="5450" spans="1:5" x14ac:dyDescent="0.25">
      <c r="A5450">
        <v>101225</v>
      </c>
      <c r="B5450" t="str">
        <f t="shared" si="85"/>
        <v>101225U</v>
      </c>
      <c r="C5450" t="s">
        <v>4860</v>
      </c>
      <c r="D5450" t="s">
        <v>80</v>
      </c>
      <c r="E5450">
        <v>15.77</v>
      </c>
    </row>
    <row r="5451" spans="1:5" x14ac:dyDescent="0.25">
      <c r="A5451">
        <v>101226</v>
      </c>
      <c r="B5451" t="str">
        <f t="shared" si="85"/>
        <v>101226U</v>
      </c>
      <c r="C5451" t="s">
        <v>4861</v>
      </c>
      <c r="D5451" t="s">
        <v>80</v>
      </c>
      <c r="E5451">
        <v>16.7</v>
      </c>
    </row>
    <row r="5452" spans="1:5" x14ac:dyDescent="0.25">
      <c r="A5452">
        <v>101227</v>
      </c>
      <c r="B5452" t="str">
        <f t="shared" si="85"/>
        <v>101227U</v>
      </c>
      <c r="C5452" t="s">
        <v>4862</v>
      </c>
      <c r="D5452" t="s">
        <v>80</v>
      </c>
      <c r="E5452">
        <v>19.350000000000001</v>
      </c>
    </row>
    <row r="5453" spans="1:5" x14ac:dyDescent="0.25">
      <c r="A5453">
        <v>101228</v>
      </c>
      <c r="B5453" t="str">
        <f t="shared" si="85"/>
        <v>101228U</v>
      </c>
      <c r="C5453" t="s">
        <v>4863</v>
      </c>
      <c r="D5453" t="s">
        <v>80</v>
      </c>
      <c r="E5453">
        <v>20.79</v>
      </c>
    </row>
    <row r="5454" spans="1:5" x14ac:dyDescent="0.25">
      <c r="A5454">
        <v>101229</v>
      </c>
      <c r="B5454" t="str">
        <f t="shared" si="85"/>
        <v>101229U</v>
      </c>
      <c r="C5454" t="s">
        <v>4864</v>
      </c>
      <c r="D5454" t="s">
        <v>80</v>
      </c>
      <c r="E5454">
        <v>26.16</v>
      </c>
    </row>
    <row r="5455" spans="1:5" x14ac:dyDescent="0.25">
      <c r="A5455">
        <v>101230</v>
      </c>
      <c r="B5455" t="str">
        <f t="shared" si="85"/>
        <v>101230U</v>
      </c>
      <c r="C5455" t="s">
        <v>4865</v>
      </c>
      <c r="D5455" t="s">
        <v>80</v>
      </c>
      <c r="E5455">
        <v>11.33</v>
      </c>
    </row>
    <row r="5456" spans="1:5" x14ac:dyDescent="0.25">
      <c r="A5456">
        <v>101231</v>
      </c>
      <c r="B5456" t="str">
        <f t="shared" si="85"/>
        <v>101231U</v>
      </c>
      <c r="C5456" t="s">
        <v>4866</v>
      </c>
      <c r="D5456" t="s">
        <v>80</v>
      </c>
      <c r="E5456">
        <v>10.79</v>
      </c>
    </row>
    <row r="5457" spans="1:5" x14ac:dyDescent="0.25">
      <c r="A5457">
        <v>101232</v>
      </c>
      <c r="B5457" t="str">
        <f t="shared" si="85"/>
        <v>101232U</v>
      </c>
      <c r="C5457" t="s">
        <v>4867</v>
      </c>
      <c r="D5457" t="s">
        <v>80</v>
      </c>
      <c r="E5457">
        <v>9.82</v>
      </c>
    </row>
    <row r="5458" spans="1:5" x14ac:dyDescent="0.25">
      <c r="A5458">
        <v>101233</v>
      </c>
      <c r="B5458" t="str">
        <f t="shared" si="85"/>
        <v>101233U</v>
      </c>
      <c r="C5458" t="s">
        <v>4868</v>
      </c>
      <c r="D5458" t="s">
        <v>80</v>
      </c>
      <c r="E5458">
        <v>9.09</v>
      </c>
    </row>
    <row r="5459" spans="1:5" x14ac:dyDescent="0.25">
      <c r="A5459">
        <v>101234</v>
      </c>
      <c r="B5459" t="str">
        <f t="shared" si="85"/>
        <v>101234U</v>
      </c>
      <c r="C5459" t="s">
        <v>4869</v>
      </c>
      <c r="D5459" t="s">
        <v>80</v>
      </c>
      <c r="E5459">
        <v>17.690000000000001</v>
      </c>
    </row>
    <row r="5460" spans="1:5" x14ac:dyDescent="0.25">
      <c r="A5460">
        <v>101235</v>
      </c>
      <c r="B5460" t="str">
        <f t="shared" si="85"/>
        <v>101235U</v>
      </c>
      <c r="C5460" t="s">
        <v>4870</v>
      </c>
      <c r="D5460" t="s">
        <v>80</v>
      </c>
      <c r="E5460">
        <v>18.75</v>
      </c>
    </row>
    <row r="5461" spans="1:5" x14ac:dyDescent="0.25">
      <c r="A5461">
        <v>101236</v>
      </c>
      <c r="B5461" t="str">
        <f t="shared" si="85"/>
        <v>101236U</v>
      </c>
      <c r="C5461" t="s">
        <v>4871</v>
      </c>
      <c r="D5461" t="s">
        <v>80</v>
      </c>
      <c r="E5461">
        <v>21.82</v>
      </c>
    </row>
    <row r="5462" spans="1:5" x14ac:dyDescent="0.25">
      <c r="A5462">
        <v>101237</v>
      </c>
      <c r="B5462" t="str">
        <f t="shared" si="85"/>
        <v>101237U</v>
      </c>
      <c r="C5462" t="s">
        <v>4872</v>
      </c>
      <c r="D5462" t="s">
        <v>80</v>
      </c>
      <c r="E5462">
        <v>23.41</v>
      </c>
    </row>
    <row r="5463" spans="1:5" x14ac:dyDescent="0.25">
      <c r="A5463">
        <v>101238</v>
      </c>
      <c r="B5463" t="str">
        <f t="shared" si="85"/>
        <v>101238U</v>
      </c>
      <c r="C5463" t="s">
        <v>4873</v>
      </c>
      <c r="D5463" t="s">
        <v>80</v>
      </c>
      <c r="E5463">
        <v>29.56</v>
      </c>
    </row>
    <row r="5464" spans="1:5" x14ac:dyDescent="0.25">
      <c r="A5464">
        <v>101239</v>
      </c>
      <c r="B5464" t="str">
        <f t="shared" si="85"/>
        <v>101239U</v>
      </c>
      <c r="C5464" t="s">
        <v>4874</v>
      </c>
      <c r="D5464" t="s">
        <v>80</v>
      </c>
      <c r="E5464">
        <v>15.76</v>
      </c>
    </row>
    <row r="5465" spans="1:5" x14ac:dyDescent="0.25">
      <c r="A5465">
        <v>101240</v>
      </c>
      <c r="B5465" t="str">
        <f t="shared" si="85"/>
        <v>101240U</v>
      </c>
      <c r="C5465" t="s">
        <v>4875</v>
      </c>
      <c r="D5465" t="s">
        <v>80</v>
      </c>
      <c r="E5465">
        <v>16.73</v>
      </c>
    </row>
    <row r="5466" spans="1:5" x14ac:dyDescent="0.25">
      <c r="A5466">
        <v>101241</v>
      </c>
      <c r="B5466" t="str">
        <f t="shared" si="85"/>
        <v>101241U</v>
      </c>
      <c r="C5466" t="s">
        <v>4876</v>
      </c>
      <c r="D5466" t="s">
        <v>80</v>
      </c>
      <c r="E5466">
        <v>19.5</v>
      </c>
    </row>
    <row r="5467" spans="1:5" x14ac:dyDescent="0.25">
      <c r="A5467">
        <v>101242</v>
      </c>
      <c r="B5467" t="str">
        <f t="shared" si="85"/>
        <v>101242U</v>
      </c>
      <c r="C5467" t="s">
        <v>4877</v>
      </c>
      <c r="D5467" t="s">
        <v>80</v>
      </c>
      <c r="E5467">
        <v>21.68</v>
      </c>
    </row>
    <row r="5468" spans="1:5" x14ac:dyDescent="0.25">
      <c r="A5468">
        <v>101243</v>
      </c>
      <c r="B5468" t="str">
        <f t="shared" si="85"/>
        <v>101243U</v>
      </c>
      <c r="C5468" t="s">
        <v>4878</v>
      </c>
      <c r="D5468" t="s">
        <v>80</v>
      </c>
      <c r="E5468">
        <v>26.47</v>
      </c>
    </row>
    <row r="5469" spans="1:5" x14ac:dyDescent="0.25">
      <c r="A5469">
        <v>101244</v>
      </c>
      <c r="B5469" t="str">
        <f t="shared" si="85"/>
        <v>101244U</v>
      </c>
      <c r="C5469" t="s">
        <v>4879</v>
      </c>
      <c r="D5469" t="s">
        <v>80</v>
      </c>
      <c r="E5469">
        <v>16.420000000000002</v>
      </c>
    </row>
    <row r="5470" spans="1:5" x14ac:dyDescent="0.25">
      <c r="A5470">
        <v>101245</v>
      </c>
      <c r="B5470" t="str">
        <f t="shared" si="85"/>
        <v>101245U</v>
      </c>
      <c r="C5470" t="s">
        <v>4880</v>
      </c>
      <c r="D5470" t="s">
        <v>80</v>
      </c>
      <c r="E5470">
        <v>17.489999999999998</v>
      </c>
    </row>
    <row r="5471" spans="1:5" x14ac:dyDescent="0.25">
      <c r="A5471">
        <v>101246</v>
      </c>
      <c r="B5471" t="str">
        <f t="shared" si="85"/>
        <v>101246U</v>
      </c>
      <c r="C5471" t="s">
        <v>4881</v>
      </c>
      <c r="D5471" t="s">
        <v>80</v>
      </c>
      <c r="E5471">
        <v>20.350000000000001</v>
      </c>
    </row>
    <row r="5472" spans="1:5" x14ac:dyDescent="0.25">
      <c r="A5472">
        <v>101247</v>
      </c>
      <c r="B5472" t="str">
        <f t="shared" si="85"/>
        <v>101247U</v>
      </c>
      <c r="C5472" t="s">
        <v>4882</v>
      </c>
      <c r="D5472" t="s">
        <v>80</v>
      </c>
      <c r="E5472">
        <v>22.56</v>
      </c>
    </row>
    <row r="5473" spans="1:5" x14ac:dyDescent="0.25">
      <c r="A5473">
        <v>101248</v>
      </c>
      <c r="B5473" t="str">
        <f t="shared" si="85"/>
        <v>101248U</v>
      </c>
      <c r="C5473" t="s">
        <v>4883</v>
      </c>
      <c r="D5473" t="s">
        <v>80</v>
      </c>
      <c r="E5473">
        <v>28.32</v>
      </c>
    </row>
    <row r="5474" spans="1:5" x14ac:dyDescent="0.25">
      <c r="A5474">
        <v>101249</v>
      </c>
      <c r="B5474" t="str">
        <f t="shared" si="85"/>
        <v>101249U</v>
      </c>
      <c r="C5474" t="s">
        <v>4884</v>
      </c>
      <c r="D5474" t="s">
        <v>80</v>
      </c>
      <c r="E5474">
        <v>14.48</v>
      </c>
    </row>
    <row r="5475" spans="1:5" x14ac:dyDescent="0.25">
      <c r="A5475">
        <v>101250</v>
      </c>
      <c r="B5475" t="str">
        <f t="shared" si="85"/>
        <v>101250U</v>
      </c>
      <c r="C5475" t="s">
        <v>4885</v>
      </c>
      <c r="D5475" t="s">
        <v>80</v>
      </c>
      <c r="E5475">
        <v>16</v>
      </c>
    </row>
    <row r="5476" spans="1:5" x14ac:dyDescent="0.25">
      <c r="A5476">
        <v>101251</v>
      </c>
      <c r="B5476" t="str">
        <f t="shared" si="85"/>
        <v>101251U</v>
      </c>
      <c r="C5476" t="s">
        <v>4886</v>
      </c>
      <c r="D5476" t="s">
        <v>80</v>
      </c>
      <c r="E5476">
        <v>18.350000000000001</v>
      </c>
    </row>
    <row r="5477" spans="1:5" x14ac:dyDescent="0.25">
      <c r="A5477">
        <v>101252</v>
      </c>
      <c r="B5477" t="str">
        <f t="shared" si="85"/>
        <v>101252U</v>
      </c>
      <c r="C5477" t="s">
        <v>4887</v>
      </c>
      <c r="D5477" t="s">
        <v>80</v>
      </c>
      <c r="E5477">
        <v>19.93</v>
      </c>
    </row>
    <row r="5478" spans="1:5" x14ac:dyDescent="0.25">
      <c r="A5478">
        <v>101253</v>
      </c>
      <c r="B5478" t="str">
        <f t="shared" si="85"/>
        <v>101253U</v>
      </c>
      <c r="C5478" t="s">
        <v>4888</v>
      </c>
      <c r="D5478" t="s">
        <v>80</v>
      </c>
      <c r="E5478">
        <v>25.12</v>
      </c>
    </row>
    <row r="5479" spans="1:5" x14ac:dyDescent="0.25">
      <c r="A5479">
        <v>101254</v>
      </c>
      <c r="B5479" t="str">
        <f t="shared" si="85"/>
        <v>101254U</v>
      </c>
      <c r="C5479" t="s">
        <v>4889</v>
      </c>
      <c r="D5479" t="s">
        <v>80</v>
      </c>
      <c r="E5479">
        <v>12.97</v>
      </c>
    </row>
    <row r="5480" spans="1:5" x14ac:dyDescent="0.25">
      <c r="A5480">
        <v>101255</v>
      </c>
      <c r="B5480" t="str">
        <f t="shared" si="85"/>
        <v>101255U</v>
      </c>
      <c r="C5480" t="s">
        <v>4890</v>
      </c>
      <c r="D5480" t="s">
        <v>80</v>
      </c>
      <c r="E5480">
        <v>11.61</v>
      </c>
    </row>
    <row r="5481" spans="1:5" x14ac:dyDescent="0.25">
      <c r="A5481">
        <v>101256</v>
      </c>
      <c r="B5481" t="str">
        <f t="shared" si="85"/>
        <v>101256U</v>
      </c>
      <c r="C5481" t="s">
        <v>4891</v>
      </c>
      <c r="D5481" t="s">
        <v>80</v>
      </c>
      <c r="E5481">
        <v>20.09</v>
      </c>
    </row>
    <row r="5482" spans="1:5" x14ac:dyDescent="0.25">
      <c r="A5482">
        <v>101257</v>
      </c>
      <c r="B5482" t="str">
        <f t="shared" si="85"/>
        <v>101257U</v>
      </c>
      <c r="C5482" t="s">
        <v>4892</v>
      </c>
      <c r="D5482" t="s">
        <v>80</v>
      </c>
      <c r="E5482">
        <v>21.31</v>
      </c>
    </row>
    <row r="5483" spans="1:5" x14ac:dyDescent="0.25">
      <c r="A5483">
        <v>101258</v>
      </c>
      <c r="B5483" t="str">
        <f t="shared" si="85"/>
        <v>101258U</v>
      </c>
      <c r="C5483" t="s">
        <v>4893</v>
      </c>
      <c r="D5483" t="s">
        <v>80</v>
      </c>
      <c r="E5483">
        <v>24.7</v>
      </c>
    </row>
    <row r="5484" spans="1:5" x14ac:dyDescent="0.25">
      <c r="A5484">
        <v>101259</v>
      </c>
      <c r="B5484" t="str">
        <f t="shared" si="85"/>
        <v>101259U</v>
      </c>
      <c r="C5484" t="s">
        <v>4894</v>
      </c>
      <c r="D5484" t="s">
        <v>80</v>
      </c>
      <c r="E5484">
        <v>27.36</v>
      </c>
    </row>
    <row r="5485" spans="1:5" x14ac:dyDescent="0.25">
      <c r="A5485">
        <v>101260</v>
      </c>
      <c r="B5485" t="str">
        <f t="shared" si="85"/>
        <v>101260U</v>
      </c>
      <c r="C5485" t="s">
        <v>4895</v>
      </c>
      <c r="D5485" t="s">
        <v>80</v>
      </c>
      <c r="E5485">
        <v>34.22</v>
      </c>
    </row>
    <row r="5486" spans="1:5" x14ac:dyDescent="0.25">
      <c r="A5486">
        <v>101261</v>
      </c>
      <c r="B5486" t="str">
        <f t="shared" si="85"/>
        <v>101261U</v>
      </c>
      <c r="C5486" t="s">
        <v>4896</v>
      </c>
      <c r="D5486" t="s">
        <v>80</v>
      </c>
      <c r="E5486">
        <v>19.07</v>
      </c>
    </row>
    <row r="5487" spans="1:5" x14ac:dyDescent="0.25">
      <c r="A5487">
        <v>101262</v>
      </c>
      <c r="B5487" t="str">
        <f t="shared" si="85"/>
        <v>101262U</v>
      </c>
      <c r="C5487" t="s">
        <v>4897</v>
      </c>
      <c r="D5487" t="s">
        <v>80</v>
      </c>
      <c r="E5487">
        <v>20.260000000000002</v>
      </c>
    </row>
    <row r="5488" spans="1:5" x14ac:dyDescent="0.25">
      <c r="A5488">
        <v>101263</v>
      </c>
      <c r="B5488" t="str">
        <f t="shared" si="85"/>
        <v>101263U</v>
      </c>
      <c r="C5488" t="s">
        <v>4898</v>
      </c>
      <c r="D5488" t="s">
        <v>80</v>
      </c>
      <c r="E5488">
        <v>23.47</v>
      </c>
    </row>
    <row r="5489" spans="1:5" x14ac:dyDescent="0.25">
      <c r="A5489">
        <v>101264</v>
      </c>
      <c r="B5489" t="str">
        <f t="shared" si="85"/>
        <v>101264U</v>
      </c>
      <c r="C5489" t="s">
        <v>4899</v>
      </c>
      <c r="D5489" t="s">
        <v>80</v>
      </c>
      <c r="E5489">
        <v>25.97</v>
      </c>
    </row>
    <row r="5490" spans="1:5" x14ac:dyDescent="0.25">
      <c r="A5490">
        <v>101265</v>
      </c>
      <c r="B5490" t="str">
        <f t="shared" si="85"/>
        <v>101265U</v>
      </c>
      <c r="C5490" t="s">
        <v>4900</v>
      </c>
      <c r="D5490" t="s">
        <v>80</v>
      </c>
      <c r="E5490">
        <v>32.450000000000003</v>
      </c>
    </row>
    <row r="5491" spans="1:5" x14ac:dyDescent="0.25">
      <c r="A5491">
        <v>101266</v>
      </c>
      <c r="B5491" t="str">
        <f t="shared" si="85"/>
        <v>101266U</v>
      </c>
      <c r="C5491" t="s">
        <v>4901</v>
      </c>
      <c r="D5491" t="s">
        <v>80</v>
      </c>
      <c r="E5491">
        <v>11.6</v>
      </c>
    </row>
    <row r="5492" spans="1:5" x14ac:dyDescent="0.25">
      <c r="A5492">
        <v>101267</v>
      </c>
      <c r="B5492" t="str">
        <f t="shared" si="85"/>
        <v>101267U</v>
      </c>
      <c r="C5492" t="s">
        <v>4902</v>
      </c>
      <c r="D5492" t="s">
        <v>80</v>
      </c>
      <c r="E5492">
        <v>11.09</v>
      </c>
    </row>
    <row r="5493" spans="1:5" x14ac:dyDescent="0.25">
      <c r="A5493">
        <v>101268</v>
      </c>
      <c r="B5493" t="str">
        <f t="shared" si="85"/>
        <v>101268U</v>
      </c>
      <c r="C5493" t="s">
        <v>4903</v>
      </c>
      <c r="D5493" t="s">
        <v>80</v>
      </c>
      <c r="E5493">
        <v>18.41</v>
      </c>
    </row>
    <row r="5494" spans="1:5" x14ac:dyDescent="0.25">
      <c r="A5494">
        <v>101269</v>
      </c>
      <c r="B5494" t="str">
        <f t="shared" si="85"/>
        <v>101269U</v>
      </c>
      <c r="C5494" t="s">
        <v>4904</v>
      </c>
      <c r="D5494" t="s">
        <v>80</v>
      </c>
      <c r="E5494">
        <v>20.39</v>
      </c>
    </row>
    <row r="5495" spans="1:5" x14ac:dyDescent="0.25">
      <c r="A5495">
        <v>101270</v>
      </c>
      <c r="B5495" t="str">
        <f t="shared" si="85"/>
        <v>101270U</v>
      </c>
      <c r="C5495" t="s">
        <v>4905</v>
      </c>
      <c r="D5495" t="s">
        <v>80</v>
      </c>
      <c r="E5495">
        <v>23.65</v>
      </c>
    </row>
    <row r="5496" spans="1:5" x14ac:dyDescent="0.25">
      <c r="A5496">
        <v>101271</v>
      </c>
      <c r="B5496" t="str">
        <f t="shared" si="85"/>
        <v>101271U</v>
      </c>
      <c r="C5496" t="s">
        <v>4906</v>
      </c>
      <c r="D5496" t="s">
        <v>80</v>
      </c>
      <c r="E5496">
        <v>26.2</v>
      </c>
    </row>
    <row r="5497" spans="1:5" x14ac:dyDescent="0.25">
      <c r="A5497">
        <v>101272</v>
      </c>
      <c r="B5497" t="str">
        <f t="shared" si="85"/>
        <v>101272U</v>
      </c>
      <c r="C5497" t="s">
        <v>4907</v>
      </c>
      <c r="D5497" t="s">
        <v>80</v>
      </c>
      <c r="E5497">
        <v>32.78</v>
      </c>
    </row>
    <row r="5498" spans="1:5" x14ac:dyDescent="0.25">
      <c r="A5498">
        <v>101273</v>
      </c>
      <c r="B5498" t="str">
        <f t="shared" si="85"/>
        <v>101273U</v>
      </c>
      <c r="C5498" t="s">
        <v>4908</v>
      </c>
      <c r="D5498" t="s">
        <v>80</v>
      </c>
      <c r="E5498">
        <v>17.64</v>
      </c>
    </row>
    <row r="5499" spans="1:5" x14ac:dyDescent="0.25">
      <c r="A5499">
        <v>101274</v>
      </c>
      <c r="B5499" t="str">
        <f t="shared" si="85"/>
        <v>101274U</v>
      </c>
      <c r="C5499" t="s">
        <v>4909</v>
      </c>
      <c r="D5499" t="s">
        <v>80</v>
      </c>
      <c r="E5499">
        <v>19.43</v>
      </c>
    </row>
    <row r="5500" spans="1:5" x14ac:dyDescent="0.25">
      <c r="A5500">
        <v>101275</v>
      </c>
      <c r="B5500" t="str">
        <f t="shared" si="85"/>
        <v>101275U</v>
      </c>
      <c r="C5500" t="s">
        <v>4910</v>
      </c>
      <c r="D5500" t="s">
        <v>80</v>
      </c>
      <c r="E5500">
        <v>22.57</v>
      </c>
    </row>
    <row r="5501" spans="1:5" x14ac:dyDescent="0.25">
      <c r="A5501">
        <v>101276</v>
      </c>
      <c r="B5501" t="str">
        <f t="shared" si="85"/>
        <v>101276U</v>
      </c>
      <c r="C5501" t="s">
        <v>4911</v>
      </c>
      <c r="D5501" t="s">
        <v>80</v>
      </c>
      <c r="E5501">
        <v>24.93</v>
      </c>
    </row>
    <row r="5502" spans="1:5" x14ac:dyDescent="0.25">
      <c r="A5502">
        <v>101277</v>
      </c>
      <c r="B5502" t="str">
        <f t="shared" si="85"/>
        <v>101277U</v>
      </c>
      <c r="C5502" t="s">
        <v>4912</v>
      </c>
      <c r="D5502" t="s">
        <v>80</v>
      </c>
      <c r="E5502">
        <v>31.82</v>
      </c>
    </row>
    <row r="5503" spans="1:5" x14ac:dyDescent="0.25">
      <c r="A5503">
        <v>102354</v>
      </c>
      <c r="B5503" t="str">
        <f t="shared" si="85"/>
        <v>102354U</v>
      </c>
      <c r="C5503" t="s">
        <v>4913</v>
      </c>
      <c r="D5503" t="s">
        <v>80</v>
      </c>
      <c r="E5503">
        <v>147.6</v>
      </c>
    </row>
    <row r="5504" spans="1:5" x14ac:dyDescent="0.25">
      <c r="A5504">
        <v>102355</v>
      </c>
      <c r="B5504" t="str">
        <f t="shared" si="85"/>
        <v>102355U</v>
      </c>
      <c r="C5504" t="s">
        <v>4914</v>
      </c>
      <c r="D5504" t="s">
        <v>80</v>
      </c>
      <c r="E5504">
        <v>167.58</v>
      </c>
    </row>
    <row r="5505" spans="1:5" x14ac:dyDescent="0.25">
      <c r="A5505">
        <v>102360</v>
      </c>
      <c r="B5505" t="str">
        <f t="shared" si="85"/>
        <v>102360U</v>
      </c>
      <c r="C5505" t="s">
        <v>4915</v>
      </c>
      <c r="D5505" t="s">
        <v>80</v>
      </c>
      <c r="E5505">
        <v>23.46</v>
      </c>
    </row>
    <row r="5506" spans="1:5" x14ac:dyDescent="0.25">
      <c r="A5506">
        <v>102361</v>
      </c>
      <c r="B5506" t="str">
        <f t="shared" si="85"/>
        <v>102361U</v>
      </c>
      <c r="C5506" t="s">
        <v>4916</v>
      </c>
      <c r="D5506" t="s">
        <v>80</v>
      </c>
      <c r="E5506">
        <v>34</v>
      </c>
    </row>
    <row r="5507" spans="1:5" x14ac:dyDescent="0.25">
      <c r="A5507">
        <v>90082</v>
      </c>
      <c r="B5507" t="str">
        <f t="shared" si="85"/>
        <v>90082U</v>
      </c>
      <c r="C5507" t="s">
        <v>4917</v>
      </c>
      <c r="D5507" t="s">
        <v>80</v>
      </c>
      <c r="E5507">
        <v>11.19</v>
      </c>
    </row>
    <row r="5508" spans="1:5" x14ac:dyDescent="0.25">
      <c r="A5508">
        <v>90084</v>
      </c>
      <c r="B5508" t="str">
        <f t="shared" si="85"/>
        <v>90084U</v>
      </c>
      <c r="C5508" t="s">
        <v>4918</v>
      </c>
      <c r="D5508" t="s">
        <v>80</v>
      </c>
      <c r="E5508">
        <v>10.83</v>
      </c>
    </row>
    <row r="5509" spans="1:5" x14ac:dyDescent="0.25">
      <c r="A5509">
        <v>90086</v>
      </c>
      <c r="B5509" t="str">
        <f t="shared" si="85"/>
        <v>90086U</v>
      </c>
      <c r="C5509" t="s">
        <v>4919</v>
      </c>
      <c r="D5509" t="s">
        <v>80</v>
      </c>
      <c r="E5509">
        <v>10.24</v>
      </c>
    </row>
    <row r="5510" spans="1:5" x14ac:dyDescent="0.25">
      <c r="A5510">
        <v>90087</v>
      </c>
      <c r="B5510" t="str">
        <f t="shared" si="85"/>
        <v>90087U</v>
      </c>
      <c r="C5510" t="s">
        <v>4920</v>
      </c>
      <c r="D5510" t="s">
        <v>80</v>
      </c>
      <c r="E5510">
        <v>9.48</v>
      </c>
    </row>
    <row r="5511" spans="1:5" x14ac:dyDescent="0.25">
      <c r="A5511">
        <v>90090</v>
      </c>
      <c r="B5511" t="str">
        <f t="shared" si="85"/>
        <v>90090U</v>
      </c>
      <c r="C5511" t="s">
        <v>4921</v>
      </c>
      <c r="D5511" t="s">
        <v>80</v>
      </c>
      <c r="E5511">
        <v>9.2899999999999991</v>
      </c>
    </row>
    <row r="5512" spans="1:5" x14ac:dyDescent="0.25">
      <c r="A5512">
        <v>90091</v>
      </c>
      <c r="B5512" t="str">
        <f t="shared" ref="B5512:B5575" si="86">A5512&amp;"U"</f>
        <v>90091U</v>
      </c>
      <c r="C5512" t="s">
        <v>4922</v>
      </c>
      <c r="D5512" t="s">
        <v>80</v>
      </c>
      <c r="E5512">
        <v>6.04</v>
      </c>
    </row>
    <row r="5513" spans="1:5" x14ac:dyDescent="0.25">
      <c r="A5513">
        <v>90092</v>
      </c>
      <c r="B5513" t="str">
        <f t="shared" si="86"/>
        <v>90092U</v>
      </c>
      <c r="C5513" t="s">
        <v>4923</v>
      </c>
      <c r="D5513" t="s">
        <v>80</v>
      </c>
      <c r="E5513">
        <v>5.97</v>
      </c>
    </row>
    <row r="5514" spans="1:5" x14ac:dyDescent="0.25">
      <c r="A5514">
        <v>90094</v>
      </c>
      <c r="B5514" t="str">
        <f t="shared" si="86"/>
        <v>90094U</v>
      </c>
      <c r="C5514" t="s">
        <v>4924</v>
      </c>
      <c r="D5514" t="s">
        <v>80</v>
      </c>
      <c r="E5514">
        <v>5.65</v>
      </c>
    </row>
    <row r="5515" spans="1:5" x14ac:dyDescent="0.25">
      <c r="A5515">
        <v>90095</v>
      </c>
      <c r="B5515" t="str">
        <f t="shared" si="86"/>
        <v>90095U</v>
      </c>
      <c r="C5515" t="s">
        <v>4925</v>
      </c>
      <c r="D5515" t="s">
        <v>80</v>
      </c>
      <c r="E5515">
        <v>5.21</v>
      </c>
    </row>
    <row r="5516" spans="1:5" x14ac:dyDescent="0.25">
      <c r="A5516">
        <v>90098</v>
      </c>
      <c r="B5516" t="str">
        <f t="shared" si="86"/>
        <v>90098U</v>
      </c>
      <c r="C5516" t="s">
        <v>4926</v>
      </c>
      <c r="D5516" t="s">
        <v>80</v>
      </c>
      <c r="E5516">
        <v>5.14</v>
      </c>
    </row>
    <row r="5517" spans="1:5" x14ac:dyDescent="0.25">
      <c r="A5517">
        <v>90099</v>
      </c>
      <c r="B5517" t="str">
        <f t="shared" si="86"/>
        <v>90099U</v>
      </c>
      <c r="C5517" t="s">
        <v>4927</v>
      </c>
      <c r="D5517" t="s">
        <v>80</v>
      </c>
      <c r="E5517">
        <v>14.99</v>
      </c>
    </row>
    <row r="5518" spans="1:5" x14ac:dyDescent="0.25">
      <c r="A5518">
        <v>90100</v>
      </c>
      <c r="B5518" t="str">
        <f t="shared" si="86"/>
        <v>90100U</v>
      </c>
      <c r="C5518" t="s">
        <v>4928</v>
      </c>
      <c r="D5518" t="s">
        <v>80</v>
      </c>
      <c r="E5518">
        <v>12.74</v>
      </c>
    </row>
    <row r="5519" spans="1:5" x14ac:dyDescent="0.25">
      <c r="A5519">
        <v>90101</v>
      </c>
      <c r="B5519" t="str">
        <f t="shared" si="86"/>
        <v>90101U</v>
      </c>
      <c r="C5519" t="s">
        <v>4929</v>
      </c>
      <c r="D5519" t="s">
        <v>80</v>
      </c>
      <c r="E5519">
        <v>12.58</v>
      </c>
    </row>
    <row r="5520" spans="1:5" x14ac:dyDescent="0.25">
      <c r="A5520">
        <v>90102</v>
      </c>
      <c r="B5520" t="str">
        <f t="shared" si="86"/>
        <v>90102U</v>
      </c>
      <c r="C5520" t="s">
        <v>4930</v>
      </c>
      <c r="D5520" t="s">
        <v>80</v>
      </c>
      <c r="E5520">
        <v>11.45</v>
      </c>
    </row>
    <row r="5521" spans="1:5" x14ac:dyDescent="0.25">
      <c r="A5521">
        <v>90105</v>
      </c>
      <c r="B5521" t="str">
        <f t="shared" si="86"/>
        <v>90105U</v>
      </c>
      <c r="C5521" t="s">
        <v>4931</v>
      </c>
      <c r="D5521" t="s">
        <v>80</v>
      </c>
      <c r="E5521">
        <v>8.27</v>
      </c>
    </row>
    <row r="5522" spans="1:5" x14ac:dyDescent="0.25">
      <c r="A5522">
        <v>90106</v>
      </c>
      <c r="B5522" t="str">
        <f t="shared" si="86"/>
        <v>90106U</v>
      </c>
      <c r="C5522" t="s">
        <v>4932</v>
      </c>
      <c r="D5522" t="s">
        <v>80</v>
      </c>
      <c r="E5522">
        <v>7.03</v>
      </c>
    </row>
    <row r="5523" spans="1:5" x14ac:dyDescent="0.25">
      <c r="A5523">
        <v>90107</v>
      </c>
      <c r="B5523" t="str">
        <f t="shared" si="86"/>
        <v>90107U</v>
      </c>
      <c r="C5523" t="s">
        <v>4933</v>
      </c>
      <c r="D5523" t="s">
        <v>80</v>
      </c>
      <c r="E5523">
        <v>6.94</v>
      </c>
    </row>
    <row r="5524" spans="1:5" x14ac:dyDescent="0.25">
      <c r="A5524">
        <v>90108</v>
      </c>
      <c r="B5524" t="str">
        <f t="shared" si="86"/>
        <v>90108U</v>
      </c>
      <c r="C5524" t="s">
        <v>4934</v>
      </c>
      <c r="D5524" t="s">
        <v>80</v>
      </c>
      <c r="E5524">
        <v>6.31</v>
      </c>
    </row>
    <row r="5525" spans="1:5" x14ac:dyDescent="0.25">
      <c r="A5525">
        <v>93358</v>
      </c>
      <c r="B5525" t="str">
        <f t="shared" si="86"/>
        <v>93358U</v>
      </c>
      <c r="C5525" t="s">
        <v>4935</v>
      </c>
      <c r="D5525" t="s">
        <v>80</v>
      </c>
      <c r="E5525">
        <v>63.49</v>
      </c>
    </row>
    <row r="5526" spans="1:5" x14ac:dyDescent="0.25">
      <c r="A5526">
        <v>102276</v>
      </c>
      <c r="B5526" t="str">
        <f t="shared" si="86"/>
        <v>102276U</v>
      </c>
      <c r="C5526" t="s">
        <v>4936</v>
      </c>
      <c r="D5526" t="s">
        <v>80</v>
      </c>
      <c r="E5526">
        <v>12.58</v>
      </c>
    </row>
    <row r="5527" spans="1:5" x14ac:dyDescent="0.25">
      <c r="A5527">
        <v>102277</v>
      </c>
      <c r="B5527" t="str">
        <f t="shared" si="86"/>
        <v>102277U</v>
      </c>
      <c r="C5527" t="s">
        <v>4937</v>
      </c>
      <c r="D5527" t="s">
        <v>80</v>
      </c>
      <c r="E5527">
        <v>9.93</v>
      </c>
    </row>
    <row r="5528" spans="1:5" x14ac:dyDescent="0.25">
      <c r="A5528">
        <v>102278</v>
      </c>
      <c r="B5528" t="str">
        <f t="shared" si="86"/>
        <v>102278U</v>
      </c>
      <c r="C5528" t="s">
        <v>4938</v>
      </c>
      <c r="D5528" t="s">
        <v>80</v>
      </c>
      <c r="E5528">
        <v>9.89</v>
      </c>
    </row>
    <row r="5529" spans="1:5" x14ac:dyDescent="0.25">
      <c r="A5529">
        <v>102279</v>
      </c>
      <c r="B5529" t="str">
        <f t="shared" si="86"/>
        <v>102279U</v>
      </c>
      <c r="C5529" t="s">
        <v>4939</v>
      </c>
      <c r="D5529" t="s">
        <v>80</v>
      </c>
      <c r="E5529">
        <v>6.94</v>
      </c>
    </row>
    <row r="5530" spans="1:5" x14ac:dyDescent="0.25">
      <c r="A5530">
        <v>102280</v>
      </c>
      <c r="B5530" t="str">
        <f t="shared" si="86"/>
        <v>102280U</v>
      </c>
      <c r="C5530" t="s">
        <v>4940</v>
      </c>
      <c r="D5530" t="s">
        <v>80</v>
      </c>
      <c r="E5530">
        <v>5.48</v>
      </c>
    </row>
    <row r="5531" spans="1:5" x14ac:dyDescent="0.25">
      <c r="A5531">
        <v>102281</v>
      </c>
      <c r="B5531" t="str">
        <f t="shared" si="86"/>
        <v>102281U</v>
      </c>
      <c r="C5531" t="s">
        <v>4941</v>
      </c>
      <c r="D5531" t="s">
        <v>80</v>
      </c>
      <c r="E5531">
        <v>5.45</v>
      </c>
    </row>
    <row r="5532" spans="1:5" x14ac:dyDescent="0.25">
      <c r="A5532">
        <v>102282</v>
      </c>
      <c r="B5532" t="str">
        <f t="shared" si="86"/>
        <v>102282U</v>
      </c>
      <c r="C5532" t="s">
        <v>4942</v>
      </c>
      <c r="D5532" t="s">
        <v>80</v>
      </c>
      <c r="E5532">
        <v>13.97</v>
      </c>
    </row>
    <row r="5533" spans="1:5" x14ac:dyDescent="0.25">
      <c r="A5533">
        <v>102283</v>
      </c>
      <c r="B5533" t="str">
        <f t="shared" si="86"/>
        <v>102283U</v>
      </c>
      <c r="C5533" t="s">
        <v>4943</v>
      </c>
      <c r="D5533" t="s">
        <v>80</v>
      </c>
      <c r="E5533">
        <v>12.41</v>
      </c>
    </row>
    <row r="5534" spans="1:5" x14ac:dyDescent="0.25">
      <c r="A5534">
        <v>102284</v>
      </c>
      <c r="B5534" t="str">
        <f t="shared" si="86"/>
        <v>102284U</v>
      </c>
      <c r="C5534" t="s">
        <v>4944</v>
      </c>
      <c r="D5534" t="s">
        <v>80</v>
      </c>
      <c r="E5534">
        <v>12.03</v>
      </c>
    </row>
    <row r="5535" spans="1:5" x14ac:dyDescent="0.25">
      <c r="A5535">
        <v>102285</v>
      </c>
      <c r="B5535" t="str">
        <f t="shared" si="86"/>
        <v>102285U</v>
      </c>
      <c r="C5535" t="s">
        <v>4945</v>
      </c>
      <c r="D5535" t="s">
        <v>80</v>
      </c>
      <c r="E5535">
        <v>11.37</v>
      </c>
    </row>
    <row r="5536" spans="1:5" x14ac:dyDescent="0.25">
      <c r="A5536">
        <v>102286</v>
      </c>
      <c r="B5536" t="str">
        <f t="shared" si="86"/>
        <v>102286U</v>
      </c>
      <c r="C5536" t="s">
        <v>4946</v>
      </c>
      <c r="D5536" t="s">
        <v>80</v>
      </c>
      <c r="E5536">
        <v>11.05</v>
      </c>
    </row>
    <row r="5537" spans="1:5" x14ac:dyDescent="0.25">
      <c r="A5537">
        <v>102287</v>
      </c>
      <c r="B5537" t="str">
        <f t="shared" si="86"/>
        <v>102287U</v>
      </c>
      <c r="C5537" t="s">
        <v>4947</v>
      </c>
      <c r="D5537" t="s">
        <v>80</v>
      </c>
      <c r="E5537">
        <v>11</v>
      </c>
    </row>
    <row r="5538" spans="1:5" x14ac:dyDescent="0.25">
      <c r="A5538">
        <v>102288</v>
      </c>
      <c r="B5538" t="str">
        <f t="shared" si="86"/>
        <v>102288U</v>
      </c>
      <c r="C5538" t="s">
        <v>4948</v>
      </c>
      <c r="D5538" t="s">
        <v>80</v>
      </c>
      <c r="E5538">
        <v>10.56</v>
      </c>
    </row>
    <row r="5539" spans="1:5" x14ac:dyDescent="0.25">
      <c r="A5539">
        <v>102289</v>
      </c>
      <c r="B5539" t="str">
        <f t="shared" si="86"/>
        <v>102289U</v>
      </c>
      <c r="C5539" t="s">
        <v>4949</v>
      </c>
      <c r="D5539" t="s">
        <v>80</v>
      </c>
      <c r="E5539">
        <v>10.32</v>
      </c>
    </row>
    <row r="5540" spans="1:5" x14ac:dyDescent="0.25">
      <c r="A5540">
        <v>102290</v>
      </c>
      <c r="B5540" t="str">
        <f t="shared" si="86"/>
        <v>102290U</v>
      </c>
      <c r="C5540" t="s">
        <v>4950</v>
      </c>
      <c r="D5540" t="s">
        <v>80</v>
      </c>
      <c r="E5540">
        <v>7.71</v>
      </c>
    </row>
    <row r="5541" spans="1:5" x14ac:dyDescent="0.25">
      <c r="A5541">
        <v>102291</v>
      </c>
      <c r="B5541" t="str">
        <f t="shared" si="86"/>
        <v>102291U</v>
      </c>
      <c r="C5541" t="s">
        <v>4951</v>
      </c>
      <c r="D5541" t="s">
        <v>80</v>
      </c>
      <c r="E5541">
        <v>6.85</v>
      </c>
    </row>
    <row r="5542" spans="1:5" x14ac:dyDescent="0.25">
      <c r="A5542">
        <v>102292</v>
      </c>
      <c r="B5542" t="str">
        <f t="shared" si="86"/>
        <v>102292U</v>
      </c>
      <c r="C5542" t="s">
        <v>4952</v>
      </c>
      <c r="D5542" t="s">
        <v>80</v>
      </c>
      <c r="E5542">
        <v>6.64</v>
      </c>
    </row>
    <row r="5543" spans="1:5" x14ac:dyDescent="0.25">
      <c r="A5543">
        <v>102293</v>
      </c>
      <c r="B5543" t="str">
        <f t="shared" si="86"/>
        <v>102293U</v>
      </c>
      <c r="C5543" t="s">
        <v>4953</v>
      </c>
      <c r="D5543" t="s">
        <v>80</v>
      </c>
      <c r="E5543">
        <v>6.28</v>
      </c>
    </row>
    <row r="5544" spans="1:5" x14ac:dyDescent="0.25">
      <c r="A5544">
        <v>102294</v>
      </c>
      <c r="B5544" t="str">
        <f t="shared" si="86"/>
        <v>102294U</v>
      </c>
      <c r="C5544" t="s">
        <v>4954</v>
      </c>
      <c r="D5544" t="s">
        <v>80</v>
      </c>
      <c r="E5544">
        <v>6.1</v>
      </c>
    </row>
    <row r="5545" spans="1:5" x14ac:dyDescent="0.25">
      <c r="A5545">
        <v>102295</v>
      </c>
      <c r="B5545" t="str">
        <f t="shared" si="86"/>
        <v>102295U</v>
      </c>
      <c r="C5545" t="s">
        <v>4955</v>
      </c>
      <c r="D5545" t="s">
        <v>80</v>
      </c>
      <c r="E5545">
        <v>6.06</v>
      </c>
    </row>
    <row r="5546" spans="1:5" x14ac:dyDescent="0.25">
      <c r="A5546">
        <v>102296</v>
      </c>
      <c r="B5546" t="str">
        <f t="shared" si="86"/>
        <v>102296U</v>
      </c>
      <c r="C5546" t="s">
        <v>4956</v>
      </c>
      <c r="D5546" t="s">
        <v>80</v>
      </c>
      <c r="E5546">
        <v>5.81</v>
      </c>
    </row>
    <row r="5547" spans="1:5" x14ac:dyDescent="0.25">
      <c r="A5547">
        <v>102297</v>
      </c>
      <c r="B5547" t="str">
        <f t="shared" si="86"/>
        <v>102297U</v>
      </c>
      <c r="C5547" t="s">
        <v>4957</v>
      </c>
      <c r="D5547" t="s">
        <v>80</v>
      </c>
      <c r="E5547">
        <v>5.68</v>
      </c>
    </row>
    <row r="5548" spans="1:5" x14ac:dyDescent="0.25">
      <c r="A5548">
        <v>102298</v>
      </c>
      <c r="B5548" t="str">
        <f t="shared" si="86"/>
        <v>102298U</v>
      </c>
      <c r="C5548" t="s">
        <v>4958</v>
      </c>
      <c r="D5548" t="s">
        <v>80</v>
      </c>
      <c r="E5548">
        <v>16.66</v>
      </c>
    </row>
    <row r="5549" spans="1:5" x14ac:dyDescent="0.25">
      <c r="A5549">
        <v>102299</v>
      </c>
      <c r="B5549" t="str">
        <f t="shared" si="86"/>
        <v>102299U</v>
      </c>
      <c r="C5549" t="s">
        <v>4959</v>
      </c>
      <c r="D5549" t="s">
        <v>80</v>
      </c>
      <c r="E5549">
        <v>14.15</v>
      </c>
    </row>
    <row r="5550" spans="1:5" x14ac:dyDescent="0.25">
      <c r="A5550">
        <v>102300</v>
      </c>
      <c r="B5550" t="str">
        <f t="shared" si="86"/>
        <v>102300U</v>
      </c>
      <c r="C5550" t="s">
        <v>4960</v>
      </c>
      <c r="D5550" t="s">
        <v>80</v>
      </c>
      <c r="E5550">
        <v>13.98</v>
      </c>
    </row>
    <row r="5551" spans="1:5" x14ac:dyDescent="0.25">
      <c r="A5551">
        <v>102301</v>
      </c>
      <c r="B5551" t="str">
        <f t="shared" si="86"/>
        <v>102301U</v>
      </c>
      <c r="C5551" t="s">
        <v>4961</v>
      </c>
      <c r="D5551" t="s">
        <v>80</v>
      </c>
      <c r="E5551">
        <v>12.7</v>
      </c>
    </row>
    <row r="5552" spans="1:5" x14ac:dyDescent="0.25">
      <c r="A5552">
        <v>102302</v>
      </c>
      <c r="B5552" t="str">
        <f t="shared" si="86"/>
        <v>102302U</v>
      </c>
      <c r="C5552" t="s">
        <v>4962</v>
      </c>
      <c r="D5552" t="s">
        <v>80</v>
      </c>
      <c r="E5552">
        <v>9.19</v>
      </c>
    </row>
    <row r="5553" spans="1:5" x14ac:dyDescent="0.25">
      <c r="A5553">
        <v>102303</v>
      </c>
      <c r="B5553" t="str">
        <f t="shared" si="86"/>
        <v>102303U</v>
      </c>
      <c r="C5553" t="s">
        <v>4963</v>
      </c>
      <c r="D5553" t="s">
        <v>80</v>
      </c>
      <c r="E5553">
        <v>7.8</v>
      </c>
    </row>
    <row r="5554" spans="1:5" x14ac:dyDescent="0.25">
      <c r="A5554">
        <v>102304</v>
      </c>
      <c r="B5554" t="str">
        <f t="shared" si="86"/>
        <v>102304U</v>
      </c>
      <c r="C5554" t="s">
        <v>4964</v>
      </c>
      <c r="D5554" t="s">
        <v>80</v>
      </c>
      <c r="E5554">
        <v>7.7</v>
      </c>
    </row>
    <row r="5555" spans="1:5" x14ac:dyDescent="0.25">
      <c r="A5555">
        <v>102305</v>
      </c>
      <c r="B5555" t="str">
        <f t="shared" si="86"/>
        <v>102305U</v>
      </c>
      <c r="C5555" t="s">
        <v>4965</v>
      </c>
      <c r="D5555" t="s">
        <v>80</v>
      </c>
      <c r="E5555">
        <v>7.01</v>
      </c>
    </row>
    <row r="5556" spans="1:5" x14ac:dyDescent="0.25">
      <c r="A5556">
        <v>102306</v>
      </c>
      <c r="B5556" t="str">
        <f t="shared" si="86"/>
        <v>102306U</v>
      </c>
      <c r="C5556" t="s">
        <v>4966</v>
      </c>
      <c r="D5556" t="s">
        <v>80</v>
      </c>
      <c r="E5556">
        <v>15.74</v>
      </c>
    </row>
    <row r="5557" spans="1:5" x14ac:dyDescent="0.25">
      <c r="A5557">
        <v>102307</v>
      </c>
      <c r="B5557" t="str">
        <f t="shared" si="86"/>
        <v>102307U</v>
      </c>
      <c r="C5557" t="s">
        <v>4967</v>
      </c>
      <c r="D5557" t="s">
        <v>80</v>
      </c>
      <c r="E5557">
        <v>13.97</v>
      </c>
    </row>
    <row r="5558" spans="1:5" x14ac:dyDescent="0.25">
      <c r="A5558">
        <v>102308</v>
      </c>
      <c r="B5558" t="str">
        <f t="shared" si="86"/>
        <v>102308U</v>
      </c>
      <c r="C5558" t="s">
        <v>4968</v>
      </c>
      <c r="D5558" t="s">
        <v>80</v>
      </c>
      <c r="E5558">
        <v>13.54</v>
      </c>
    </row>
    <row r="5559" spans="1:5" x14ac:dyDescent="0.25">
      <c r="A5559">
        <v>102309</v>
      </c>
      <c r="B5559" t="str">
        <f t="shared" si="86"/>
        <v>102309U</v>
      </c>
      <c r="C5559" t="s">
        <v>4969</v>
      </c>
      <c r="D5559" t="s">
        <v>80</v>
      </c>
      <c r="E5559">
        <v>12.82</v>
      </c>
    </row>
    <row r="5560" spans="1:5" x14ac:dyDescent="0.25">
      <c r="A5560">
        <v>102310</v>
      </c>
      <c r="B5560" t="str">
        <f t="shared" si="86"/>
        <v>102310U</v>
      </c>
      <c r="C5560" t="s">
        <v>4970</v>
      </c>
      <c r="D5560" t="s">
        <v>80</v>
      </c>
      <c r="E5560">
        <v>12.43</v>
      </c>
    </row>
    <row r="5561" spans="1:5" x14ac:dyDescent="0.25">
      <c r="A5561">
        <v>102311</v>
      </c>
      <c r="B5561" t="str">
        <f t="shared" si="86"/>
        <v>102311U</v>
      </c>
      <c r="C5561" t="s">
        <v>4971</v>
      </c>
      <c r="D5561" t="s">
        <v>80</v>
      </c>
      <c r="E5561">
        <v>12.37</v>
      </c>
    </row>
    <row r="5562" spans="1:5" x14ac:dyDescent="0.25">
      <c r="A5562">
        <v>102312</v>
      </c>
      <c r="B5562" t="str">
        <f t="shared" si="86"/>
        <v>102312U</v>
      </c>
      <c r="C5562" t="s">
        <v>4972</v>
      </c>
      <c r="D5562" t="s">
        <v>80</v>
      </c>
      <c r="E5562">
        <v>11.88</v>
      </c>
    </row>
    <row r="5563" spans="1:5" x14ac:dyDescent="0.25">
      <c r="A5563">
        <v>102313</v>
      </c>
      <c r="B5563" t="str">
        <f t="shared" si="86"/>
        <v>102313U</v>
      </c>
      <c r="C5563" t="s">
        <v>4973</v>
      </c>
      <c r="D5563" t="s">
        <v>80</v>
      </c>
      <c r="E5563">
        <v>11.61</v>
      </c>
    </row>
    <row r="5564" spans="1:5" x14ac:dyDescent="0.25">
      <c r="A5564">
        <v>102314</v>
      </c>
      <c r="B5564" t="str">
        <f t="shared" si="86"/>
        <v>102314U</v>
      </c>
      <c r="C5564" t="s">
        <v>4974</v>
      </c>
      <c r="D5564" t="s">
        <v>80</v>
      </c>
      <c r="E5564">
        <v>8.68</v>
      </c>
    </row>
    <row r="5565" spans="1:5" x14ac:dyDescent="0.25">
      <c r="A5565">
        <v>102315</v>
      </c>
      <c r="B5565" t="str">
        <f t="shared" si="86"/>
        <v>102315U</v>
      </c>
      <c r="C5565" t="s">
        <v>4975</v>
      </c>
      <c r="D5565" t="s">
        <v>80</v>
      </c>
      <c r="E5565">
        <v>7.71</v>
      </c>
    </row>
    <row r="5566" spans="1:5" x14ac:dyDescent="0.25">
      <c r="A5566">
        <v>102316</v>
      </c>
      <c r="B5566" t="str">
        <f t="shared" si="86"/>
        <v>102316U</v>
      </c>
      <c r="C5566" t="s">
        <v>4976</v>
      </c>
      <c r="D5566" t="s">
        <v>80</v>
      </c>
      <c r="E5566">
        <v>7.47</v>
      </c>
    </row>
    <row r="5567" spans="1:5" x14ac:dyDescent="0.25">
      <c r="A5567">
        <v>102317</v>
      </c>
      <c r="B5567" t="str">
        <f t="shared" si="86"/>
        <v>102317U</v>
      </c>
      <c r="C5567" t="s">
        <v>4977</v>
      </c>
      <c r="D5567" t="s">
        <v>80</v>
      </c>
      <c r="E5567">
        <v>7.06</v>
      </c>
    </row>
    <row r="5568" spans="1:5" x14ac:dyDescent="0.25">
      <c r="A5568">
        <v>102318</v>
      </c>
      <c r="B5568" t="str">
        <f t="shared" si="86"/>
        <v>102318U</v>
      </c>
      <c r="C5568" t="s">
        <v>4978</v>
      </c>
      <c r="D5568" t="s">
        <v>80</v>
      </c>
      <c r="E5568">
        <v>6.87</v>
      </c>
    </row>
    <row r="5569" spans="1:5" x14ac:dyDescent="0.25">
      <c r="A5569">
        <v>102319</v>
      </c>
      <c r="B5569" t="str">
        <f t="shared" si="86"/>
        <v>102319U</v>
      </c>
      <c r="C5569" t="s">
        <v>4979</v>
      </c>
      <c r="D5569" t="s">
        <v>80</v>
      </c>
      <c r="E5569">
        <v>6.81</v>
      </c>
    </row>
    <row r="5570" spans="1:5" x14ac:dyDescent="0.25">
      <c r="A5570">
        <v>102320</v>
      </c>
      <c r="B5570" t="str">
        <f t="shared" si="86"/>
        <v>102320U</v>
      </c>
      <c r="C5570" t="s">
        <v>4980</v>
      </c>
      <c r="D5570" t="s">
        <v>80</v>
      </c>
      <c r="E5570">
        <v>6.55</v>
      </c>
    </row>
    <row r="5571" spans="1:5" x14ac:dyDescent="0.25">
      <c r="A5571">
        <v>102321</v>
      </c>
      <c r="B5571" t="str">
        <f t="shared" si="86"/>
        <v>102321U</v>
      </c>
      <c r="C5571" t="s">
        <v>4981</v>
      </c>
      <c r="D5571" t="s">
        <v>80</v>
      </c>
      <c r="E5571">
        <v>6.41</v>
      </c>
    </row>
    <row r="5572" spans="1:5" x14ac:dyDescent="0.25">
      <c r="A5572">
        <v>102322</v>
      </c>
      <c r="B5572" t="str">
        <f t="shared" si="86"/>
        <v>102322U</v>
      </c>
      <c r="C5572" t="s">
        <v>4982</v>
      </c>
      <c r="D5572" t="s">
        <v>80</v>
      </c>
      <c r="E5572">
        <v>18.75</v>
      </c>
    </row>
    <row r="5573" spans="1:5" x14ac:dyDescent="0.25">
      <c r="A5573">
        <v>102323</v>
      </c>
      <c r="B5573" t="str">
        <f t="shared" si="86"/>
        <v>102323U</v>
      </c>
      <c r="C5573" t="s">
        <v>4983</v>
      </c>
      <c r="D5573" t="s">
        <v>80</v>
      </c>
      <c r="E5573">
        <v>15.92</v>
      </c>
    </row>
    <row r="5574" spans="1:5" x14ac:dyDescent="0.25">
      <c r="A5574">
        <v>102324</v>
      </c>
      <c r="B5574" t="str">
        <f t="shared" si="86"/>
        <v>102324U</v>
      </c>
      <c r="C5574" t="s">
        <v>4984</v>
      </c>
      <c r="D5574" t="s">
        <v>80</v>
      </c>
      <c r="E5574">
        <v>15.72</v>
      </c>
    </row>
    <row r="5575" spans="1:5" x14ac:dyDescent="0.25">
      <c r="A5575">
        <v>102325</v>
      </c>
      <c r="B5575" t="str">
        <f t="shared" si="86"/>
        <v>102325U</v>
      </c>
      <c r="C5575" t="s">
        <v>4985</v>
      </c>
      <c r="D5575" t="s">
        <v>80</v>
      </c>
      <c r="E5575">
        <v>14.3</v>
      </c>
    </row>
    <row r="5576" spans="1:5" x14ac:dyDescent="0.25">
      <c r="A5576">
        <v>102326</v>
      </c>
      <c r="B5576" t="str">
        <f t="shared" ref="B5576:B5639" si="87">A5576&amp;"U"</f>
        <v>102326U</v>
      </c>
      <c r="C5576" t="s">
        <v>4986</v>
      </c>
      <c r="D5576" t="s">
        <v>80</v>
      </c>
      <c r="E5576">
        <v>10.34</v>
      </c>
    </row>
    <row r="5577" spans="1:5" x14ac:dyDescent="0.25">
      <c r="A5577">
        <v>102327</v>
      </c>
      <c r="B5577" t="str">
        <f t="shared" si="87"/>
        <v>102327U</v>
      </c>
      <c r="C5577" t="s">
        <v>4987</v>
      </c>
      <c r="D5577" t="s">
        <v>80</v>
      </c>
      <c r="E5577">
        <v>8.7899999999999991</v>
      </c>
    </row>
    <row r="5578" spans="1:5" x14ac:dyDescent="0.25">
      <c r="A5578">
        <v>102328</v>
      </c>
      <c r="B5578" t="str">
        <f t="shared" si="87"/>
        <v>102328U</v>
      </c>
      <c r="C5578" t="s">
        <v>4988</v>
      </c>
      <c r="D5578" t="s">
        <v>80</v>
      </c>
      <c r="E5578">
        <v>8.66</v>
      </c>
    </row>
    <row r="5579" spans="1:5" x14ac:dyDescent="0.25">
      <c r="A5579">
        <v>102329</v>
      </c>
      <c r="B5579" t="str">
        <f t="shared" si="87"/>
        <v>102329U</v>
      </c>
      <c r="C5579" t="s">
        <v>4989</v>
      </c>
      <c r="D5579" t="s">
        <v>80</v>
      </c>
      <c r="E5579">
        <v>7.89</v>
      </c>
    </row>
    <row r="5580" spans="1:5" x14ac:dyDescent="0.25">
      <c r="A5580">
        <v>94304</v>
      </c>
      <c r="B5580" t="str">
        <f t="shared" si="87"/>
        <v>94304U</v>
      </c>
      <c r="C5580" t="s">
        <v>4990</v>
      </c>
      <c r="D5580" t="s">
        <v>80</v>
      </c>
      <c r="E5580">
        <v>86.33</v>
      </c>
    </row>
    <row r="5581" spans="1:5" x14ac:dyDescent="0.25">
      <c r="A5581">
        <v>94305</v>
      </c>
      <c r="B5581" t="str">
        <f t="shared" si="87"/>
        <v>94305U</v>
      </c>
      <c r="C5581" t="s">
        <v>4991</v>
      </c>
      <c r="D5581" t="s">
        <v>80</v>
      </c>
      <c r="E5581">
        <v>82.53</v>
      </c>
    </row>
    <row r="5582" spans="1:5" x14ac:dyDescent="0.25">
      <c r="A5582">
        <v>94306</v>
      </c>
      <c r="B5582" t="str">
        <f t="shared" si="87"/>
        <v>94306U</v>
      </c>
      <c r="C5582" t="s">
        <v>4992</v>
      </c>
      <c r="D5582" t="s">
        <v>80</v>
      </c>
      <c r="E5582">
        <v>77.7</v>
      </c>
    </row>
    <row r="5583" spans="1:5" x14ac:dyDescent="0.25">
      <c r="A5583">
        <v>94307</v>
      </c>
      <c r="B5583" t="str">
        <f t="shared" si="87"/>
        <v>94307U</v>
      </c>
      <c r="C5583" t="s">
        <v>4993</v>
      </c>
      <c r="D5583" t="s">
        <v>80</v>
      </c>
      <c r="E5583">
        <v>78.819999999999993</v>
      </c>
    </row>
    <row r="5584" spans="1:5" x14ac:dyDescent="0.25">
      <c r="A5584">
        <v>94308</v>
      </c>
      <c r="B5584" t="str">
        <f t="shared" si="87"/>
        <v>94308U</v>
      </c>
      <c r="C5584" t="s">
        <v>4994</v>
      </c>
      <c r="D5584" t="s">
        <v>80</v>
      </c>
      <c r="E5584">
        <v>75.790000000000006</v>
      </c>
    </row>
    <row r="5585" spans="1:5" x14ac:dyDescent="0.25">
      <c r="A5585">
        <v>94309</v>
      </c>
      <c r="B5585" t="str">
        <f t="shared" si="87"/>
        <v>94309U</v>
      </c>
      <c r="C5585" t="s">
        <v>4995</v>
      </c>
      <c r="D5585" t="s">
        <v>80</v>
      </c>
      <c r="E5585">
        <v>77.180000000000007</v>
      </c>
    </row>
    <row r="5586" spans="1:5" x14ac:dyDescent="0.25">
      <c r="A5586">
        <v>94310</v>
      </c>
      <c r="B5586" t="str">
        <f t="shared" si="87"/>
        <v>94310U</v>
      </c>
      <c r="C5586" t="s">
        <v>4996</v>
      </c>
      <c r="D5586" t="s">
        <v>80</v>
      </c>
      <c r="E5586">
        <v>74.819999999999993</v>
      </c>
    </row>
    <row r="5587" spans="1:5" x14ac:dyDescent="0.25">
      <c r="A5587">
        <v>94315</v>
      </c>
      <c r="B5587" t="str">
        <f t="shared" si="87"/>
        <v>94315U</v>
      </c>
      <c r="C5587" t="s">
        <v>4997</v>
      </c>
      <c r="D5587" t="s">
        <v>80</v>
      </c>
      <c r="E5587">
        <v>92.44</v>
      </c>
    </row>
    <row r="5588" spans="1:5" x14ac:dyDescent="0.25">
      <c r="A5588">
        <v>94316</v>
      </c>
      <c r="B5588" t="str">
        <f t="shared" si="87"/>
        <v>94316U</v>
      </c>
      <c r="C5588" t="s">
        <v>4998</v>
      </c>
      <c r="D5588" t="s">
        <v>80</v>
      </c>
      <c r="E5588">
        <v>83.99</v>
      </c>
    </row>
    <row r="5589" spans="1:5" x14ac:dyDescent="0.25">
      <c r="A5589">
        <v>94317</v>
      </c>
      <c r="B5589" t="str">
        <f t="shared" si="87"/>
        <v>94317U</v>
      </c>
      <c r="C5589" t="s">
        <v>4999</v>
      </c>
      <c r="D5589" t="s">
        <v>80</v>
      </c>
      <c r="E5589">
        <v>80.25</v>
      </c>
    </row>
    <row r="5590" spans="1:5" x14ac:dyDescent="0.25">
      <c r="A5590">
        <v>94318</v>
      </c>
      <c r="B5590" t="str">
        <f t="shared" si="87"/>
        <v>94318U</v>
      </c>
      <c r="C5590" t="s">
        <v>5000</v>
      </c>
      <c r="D5590" t="s">
        <v>80</v>
      </c>
      <c r="E5590">
        <v>75.459999999999994</v>
      </c>
    </row>
    <row r="5591" spans="1:5" x14ac:dyDescent="0.25">
      <c r="A5591">
        <v>94319</v>
      </c>
      <c r="B5591" t="str">
        <f t="shared" si="87"/>
        <v>94319U</v>
      </c>
      <c r="C5591" t="s">
        <v>5001</v>
      </c>
      <c r="D5591" t="s">
        <v>80</v>
      </c>
      <c r="E5591">
        <v>92.92</v>
      </c>
    </row>
    <row r="5592" spans="1:5" x14ac:dyDescent="0.25">
      <c r="A5592">
        <v>94327</v>
      </c>
      <c r="B5592" t="str">
        <f t="shared" si="87"/>
        <v>94327U</v>
      </c>
      <c r="C5592" t="s">
        <v>5002</v>
      </c>
      <c r="D5592" t="s">
        <v>80</v>
      </c>
      <c r="E5592">
        <v>118.59</v>
      </c>
    </row>
    <row r="5593" spans="1:5" x14ac:dyDescent="0.25">
      <c r="A5593">
        <v>94328</v>
      </c>
      <c r="B5593" t="str">
        <f t="shared" si="87"/>
        <v>94328U</v>
      </c>
      <c r="C5593" t="s">
        <v>5003</v>
      </c>
      <c r="D5593" t="s">
        <v>80</v>
      </c>
      <c r="E5593">
        <v>114.79</v>
      </c>
    </row>
    <row r="5594" spans="1:5" x14ac:dyDescent="0.25">
      <c r="A5594">
        <v>94329</v>
      </c>
      <c r="B5594" t="str">
        <f t="shared" si="87"/>
        <v>94329U</v>
      </c>
      <c r="C5594" t="s">
        <v>5004</v>
      </c>
      <c r="D5594" t="s">
        <v>80</v>
      </c>
      <c r="E5594">
        <v>109.96</v>
      </c>
    </row>
    <row r="5595" spans="1:5" x14ac:dyDescent="0.25">
      <c r="A5595">
        <v>94330</v>
      </c>
      <c r="B5595" t="str">
        <f t="shared" si="87"/>
        <v>94330U</v>
      </c>
      <c r="C5595" t="s">
        <v>5005</v>
      </c>
      <c r="D5595" t="s">
        <v>80</v>
      </c>
      <c r="E5595">
        <v>111.08</v>
      </c>
    </row>
    <row r="5596" spans="1:5" x14ac:dyDescent="0.25">
      <c r="A5596">
        <v>94331</v>
      </c>
      <c r="B5596" t="str">
        <f t="shared" si="87"/>
        <v>94331U</v>
      </c>
      <c r="C5596" t="s">
        <v>5006</v>
      </c>
      <c r="D5596" t="s">
        <v>80</v>
      </c>
      <c r="E5596">
        <v>108.05</v>
      </c>
    </row>
    <row r="5597" spans="1:5" x14ac:dyDescent="0.25">
      <c r="A5597">
        <v>94332</v>
      </c>
      <c r="B5597" t="str">
        <f t="shared" si="87"/>
        <v>94332U</v>
      </c>
      <c r="C5597" t="s">
        <v>5007</v>
      </c>
      <c r="D5597" t="s">
        <v>80</v>
      </c>
      <c r="E5597">
        <v>109.44</v>
      </c>
    </row>
    <row r="5598" spans="1:5" x14ac:dyDescent="0.25">
      <c r="A5598">
        <v>94333</v>
      </c>
      <c r="B5598" t="str">
        <f t="shared" si="87"/>
        <v>94333U</v>
      </c>
      <c r="C5598" t="s">
        <v>5008</v>
      </c>
      <c r="D5598" t="s">
        <v>80</v>
      </c>
      <c r="E5598">
        <v>107.08</v>
      </c>
    </row>
    <row r="5599" spans="1:5" x14ac:dyDescent="0.25">
      <c r="A5599">
        <v>94338</v>
      </c>
      <c r="B5599" t="str">
        <f t="shared" si="87"/>
        <v>94338U</v>
      </c>
      <c r="C5599" t="s">
        <v>5009</v>
      </c>
      <c r="D5599" t="s">
        <v>80</v>
      </c>
      <c r="E5599">
        <v>124.7</v>
      </c>
    </row>
    <row r="5600" spans="1:5" x14ac:dyDescent="0.25">
      <c r="A5600">
        <v>94339</v>
      </c>
      <c r="B5600" t="str">
        <f t="shared" si="87"/>
        <v>94339U</v>
      </c>
      <c r="C5600" t="s">
        <v>5010</v>
      </c>
      <c r="D5600" t="s">
        <v>80</v>
      </c>
      <c r="E5600">
        <v>116.25</v>
      </c>
    </row>
    <row r="5601" spans="1:5" x14ac:dyDescent="0.25">
      <c r="A5601">
        <v>94340</v>
      </c>
      <c r="B5601" t="str">
        <f t="shared" si="87"/>
        <v>94340U</v>
      </c>
      <c r="C5601" t="s">
        <v>5011</v>
      </c>
      <c r="D5601" t="s">
        <v>80</v>
      </c>
      <c r="E5601">
        <v>112.51</v>
      </c>
    </row>
    <row r="5602" spans="1:5" x14ac:dyDescent="0.25">
      <c r="A5602">
        <v>94341</v>
      </c>
      <c r="B5602" t="str">
        <f t="shared" si="87"/>
        <v>94341U</v>
      </c>
      <c r="C5602" t="s">
        <v>5012</v>
      </c>
      <c r="D5602" t="s">
        <v>80</v>
      </c>
      <c r="E5602">
        <v>107.72</v>
      </c>
    </row>
    <row r="5603" spans="1:5" x14ac:dyDescent="0.25">
      <c r="A5603">
        <v>94342</v>
      </c>
      <c r="B5603" t="str">
        <f t="shared" si="87"/>
        <v>94342U</v>
      </c>
      <c r="C5603" t="s">
        <v>5013</v>
      </c>
      <c r="D5603" t="s">
        <v>80</v>
      </c>
      <c r="E5603">
        <v>125.18</v>
      </c>
    </row>
    <row r="5604" spans="1:5" x14ac:dyDescent="0.25">
      <c r="A5604">
        <v>96385</v>
      </c>
      <c r="B5604" t="str">
        <f t="shared" si="87"/>
        <v>96385U</v>
      </c>
      <c r="C5604" t="s">
        <v>5014</v>
      </c>
      <c r="D5604" t="s">
        <v>80</v>
      </c>
      <c r="E5604">
        <v>10.89</v>
      </c>
    </row>
    <row r="5605" spans="1:5" x14ac:dyDescent="0.25">
      <c r="A5605">
        <v>96386</v>
      </c>
      <c r="B5605" t="str">
        <f t="shared" si="87"/>
        <v>96386U</v>
      </c>
      <c r="C5605" t="s">
        <v>5015</v>
      </c>
      <c r="D5605" t="s">
        <v>80</v>
      </c>
      <c r="E5605">
        <v>7.88</v>
      </c>
    </row>
    <row r="5606" spans="1:5" x14ac:dyDescent="0.25">
      <c r="A5606">
        <v>93360</v>
      </c>
      <c r="B5606" t="str">
        <f t="shared" si="87"/>
        <v>93360U</v>
      </c>
      <c r="C5606" t="s">
        <v>5016</v>
      </c>
      <c r="D5606" t="s">
        <v>80</v>
      </c>
      <c r="E5606">
        <v>22.54</v>
      </c>
    </row>
    <row r="5607" spans="1:5" x14ac:dyDescent="0.25">
      <c r="A5607">
        <v>93361</v>
      </c>
      <c r="B5607" t="str">
        <f t="shared" si="87"/>
        <v>93361U</v>
      </c>
      <c r="C5607" t="s">
        <v>5017</v>
      </c>
      <c r="D5607" t="s">
        <v>80</v>
      </c>
      <c r="E5607">
        <v>18.87</v>
      </c>
    </row>
    <row r="5608" spans="1:5" x14ac:dyDescent="0.25">
      <c r="A5608">
        <v>93362</v>
      </c>
      <c r="B5608" t="str">
        <f t="shared" si="87"/>
        <v>93362U</v>
      </c>
      <c r="C5608" t="s">
        <v>5018</v>
      </c>
      <c r="D5608" t="s">
        <v>80</v>
      </c>
      <c r="E5608">
        <v>13.93</v>
      </c>
    </row>
    <row r="5609" spans="1:5" x14ac:dyDescent="0.25">
      <c r="A5609">
        <v>93363</v>
      </c>
      <c r="B5609" t="str">
        <f t="shared" si="87"/>
        <v>93363U</v>
      </c>
      <c r="C5609" t="s">
        <v>5019</v>
      </c>
      <c r="D5609" t="s">
        <v>80</v>
      </c>
      <c r="E5609">
        <v>15.02</v>
      </c>
    </row>
    <row r="5610" spans="1:5" x14ac:dyDescent="0.25">
      <c r="A5610">
        <v>93364</v>
      </c>
      <c r="B5610" t="str">
        <f t="shared" si="87"/>
        <v>93364U</v>
      </c>
      <c r="C5610" t="s">
        <v>5020</v>
      </c>
      <c r="D5610" t="s">
        <v>80</v>
      </c>
      <c r="E5610">
        <v>12.01</v>
      </c>
    </row>
    <row r="5611" spans="1:5" x14ac:dyDescent="0.25">
      <c r="A5611">
        <v>93365</v>
      </c>
      <c r="B5611" t="str">
        <f t="shared" si="87"/>
        <v>93365U</v>
      </c>
      <c r="C5611" t="s">
        <v>5021</v>
      </c>
      <c r="D5611" t="s">
        <v>80</v>
      </c>
      <c r="E5611">
        <v>13.31</v>
      </c>
    </row>
    <row r="5612" spans="1:5" x14ac:dyDescent="0.25">
      <c r="A5612">
        <v>93366</v>
      </c>
      <c r="B5612" t="str">
        <f t="shared" si="87"/>
        <v>93366U</v>
      </c>
      <c r="C5612" t="s">
        <v>5022</v>
      </c>
      <c r="D5612" t="s">
        <v>80</v>
      </c>
      <c r="E5612">
        <v>11.05</v>
      </c>
    </row>
    <row r="5613" spans="1:5" x14ac:dyDescent="0.25">
      <c r="A5613">
        <v>93367</v>
      </c>
      <c r="B5613" t="str">
        <f t="shared" si="87"/>
        <v>93367U</v>
      </c>
      <c r="C5613" t="s">
        <v>5023</v>
      </c>
      <c r="D5613" t="s">
        <v>80</v>
      </c>
      <c r="E5613">
        <v>21.05</v>
      </c>
    </row>
    <row r="5614" spans="1:5" x14ac:dyDescent="0.25">
      <c r="A5614">
        <v>93368</v>
      </c>
      <c r="B5614" t="str">
        <f t="shared" si="87"/>
        <v>93368U</v>
      </c>
      <c r="C5614" t="s">
        <v>5024</v>
      </c>
      <c r="D5614" t="s">
        <v>80</v>
      </c>
      <c r="E5614">
        <v>17.260000000000002</v>
      </c>
    </row>
    <row r="5615" spans="1:5" x14ac:dyDescent="0.25">
      <c r="A5615">
        <v>93369</v>
      </c>
      <c r="B5615" t="str">
        <f t="shared" si="87"/>
        <v>93369U</v>
      </c>
      <c r="C5615" t="s">
        <v>5025</v>
      </c>
      <c r="D5615" t="s">
        <v>80</v>
      </c>
      <c r="E5615">
        <v>12.43</v>
      </c>
    </row>
    <row r="5616" spans="1:5" x14ac:dyDescent="0.25">
      <c r="A5616">
        <v>93370</v>
      </c>
      <c r="B5616" t="str">
        <f t="shared" si="87"/>
        <v>93370U</v>
      </c>
      <c r="C5616" t="s">
        <v>5026</v>
      </c>
      <c r="D5616" t="s">
        <v>80</v>
      </c>
      <c r="E5616">
        <v>13.55</v>
      </c>
    </row>
    <row r="5617" spans="1:5" x14ac:dyDescent="0.25">
      <c r="A5617">
        <v>93371</v>
      </c>
      <c r="B5617" t="str">
        <f t="shared" si="87"/>
        <v>93371U</v>
      </c>
      <c r="C5617" t="s">
        <v>5027</v>
      </c>
      <c r="D5617" t="s">
        <v>80</v>
      </c>
      <c r="E5617">
        <v>10.53</v>
      </c>
    </row>
    <row r="5618" spans="1:5" x14ac:dyDescent="0.25">
      <c r="A5618">
        <v>93372</v>
      </c>
      <c r="B5618" t="str">
        <f t="shared" si="87"/>
        <v>93372U</v>
      </c>
      <c r="C5618" t="s">
        <v>5028</v>
      </c>
      <c r="D5618" t="s">
        <v>80</v>
      </c>
      <c r="E5618">
        <v>11.92</v>
      </c>
    </row>
    <row r="5619" spans="1:5" x14ac:dyDescent="0.25">
      <c r="A5619">
        <v>93373</v>
      </c>
      <c r="B5619" t="str">
        <f t="shared" si="87"/>
        <v>93373U</v>
      </c>
      <c r="C5619" t="s">
        <v>5029</v>
      </c>
      <c r="D5619" t="s">
        <v>80</v>
      </c>
      <c r="E5619">
        <v>9.57</v>
      </c>
    </row>
    <row r="5620" spans="1:5" x14ac:dyDescent="0.25">
      <c r="A5620">
        <v>93374</v>
      </c>
      <c r="B5620" t="str">
        <f t="shared" si="87"/>
        <v>93374U</v>
      </c>
      <c r="C5620" t="s">
        <v>5030</v>
      </c>
      <c r="D5620" t="s">
        <v>80</v>
      </c>
      <c r="E5620">
        <v>25.06</v>
      </c>
    </row>
    <row r="5621" spans="1:5" x14ac:dyDescent="0.25">
      <c r="A5621">
        <v>93375</v>
      </c>
      <c r="B5621" t="str">
        <f t="shared" si="87"/>
        <v>93375U</v>
      </c>
      <c r="C5621" t="s">
        <v>5031</v>
      </c>
      <c r="D5621" t="s">
        <v>80</v>
      </c>
      <c r="E5621">
        <v>19.39</v>
      </c>
    </row>
    <row r="5622" spans="1:5" x14ac:dyDescent="0.25">
      <c r="A5622">
        <v>93376</v>
      </c>
      <c r="B5622" t="str">
        <f t="shared" si="87"/>
        <v>93376U</v>
      </c>
      <c r="C5622" t="s">
        <v>5032</v>
      </c>
      <c r="D5622" t="s">
        <v>80</v>
      </c>
      <c r="E5622">
        <v>15.95</v>
      </c>
    </row>
    <row r="5623" spans="1:5" x14ac:dyDescent="0.25">
      <c r="A5623">
        <v>93377</v>
      </c>
      <c r="B5623" t="str">
        <f t="shared" si="87"/>
        <v>93377U</v>
      </c>
      <c r="C5623" t="s">
        <v>5033</v>
      </c>
      <c r="D5623" t="s">
        <v>80</v>
      </c>
      <c r="E5623">
        <v>10.88</v>
      </c>
    </row>
    <row r="5624" spans="1:5" x14ac:dyDescent="0.25">
      <c r="A5624">
        <v>93378</v>
      </c>
      <c r="B5624" t="str">
        <f t="shared" si="87"/>
        <v>93378U</v>
      </c>
      <c r="C5624" t="s">
        <v>5034</v>
      </c>
      <c r="D5624" t="s">
        <v>80</v>
      </c>
      <c r="E5624">
        <v>23.42</v>
      </c>
    </row>
    <row r="5625" spans="1:5" x14ac:dyDescent="0.25">
      <c r="A5625">
        <v>93379</v>
      </c>
      <c r="B5625" t="str">
        <f t="shared" si="87"/>
        <v>93379U</v>
      </c>
      <c r="C5625" t="s">
        <v>5035</v>
      </c>
      <c r="D5625" t="s">
        <v>80</v>
      </c>
      <c r="E5625">
        <v>18.13</v>
      </c>
    </row>
    <row r="5626" spans="1:5" x14ac:dyDescent="0.25">
      <c r="A5626">
        <v>93380</v>
      </c>
      <c r="B5626" t="str">
        <f t="shared" si="87"/>
        <v>93380U</v>
      </c>
      <c r="C5626" t="s">
        <v>5036</v>
      </c>
      <c r="D5626" t="s">
        <v>80</v>
      </c>
      <c r="E5626">
        <v>14.97</v>
      </c>
    </row>
    <row r="5627" spans="1:5" x14ac:dyDescent="0.25">
      <c r="A5627">
        <v>93381</v>
      </c>
      <c r="B5627" t="str">
        <f t="shared" si="87"/>
        <v>93381U</v>
      </c>
      <c r="C5627" t="s">
        <v>5037</v>
      </c>
      <c r="D5627" t="s">
        <v>80</v>
      </c>
      <c r="E5627">
        <v>10.199999999999999</v>
      </c>
    </row>
    <row r="5628" spans="1:5" x14ac:dyDescent="0.25">
      <c r="A5628">
        <v>93382</v>
      </c>
      <c r="B5628" t="str">
        <f t="shared" si="87"/>
        <v>93382U</v>
      </c>
      <c r="C5628" t="s">
        <v>5038</v>
      </c>
      <c r="D5628" t="s">
        <v>80</v>
      </c>
      <c r="E5628">
        <v>27.66</v>
      </c>
    </row>
    <row r="5629" spans="1:5" x14ac:dyDescent="0.25">
      <c r="A5629">
        <v>96995</v>
      </c>
      <c r="B5629" t="str">
        <f t="shared" si="87"/>
        <v>96995U</v>
      </c>
      <c r="C5629" t="s">
        <v>5039</v>
      </c>
      <c r="D5629" t="s">
        <v>80</v>
      </c>
      <c r="E5629">
        <v>38.49</v>
      </c>
    </row>
    <row r="5630" spans="1:5" x14ac:dyDescent="0.25">
      <c r="A5630">
        <v>97916</v>
      </c>
      <c r="B5630" t="str">
        <f t="shared" si="87"/>
        <v>97916U</v>
      </c>
      <c r="C5630" t="s">
        <v>5040</v>
      </c>
      <c r="D5630" t="s">
        <v>5041</v>
      </c>
      <c r="E5630">
        <v>2.42</v>
      </c>
    </row>
    <row r="5631" spans="1:5" x14ac:dyDescent="0.25">
      <c r="A5631">
        <v>97917</v>
      </c>
      <c r="B5631" t="str">
        <f t="shared" si="87"/>
        <v>97917U</v>
      </c>
      <c r="C5631" t="s">
        <v>5042</v>
      </c>
      <c r="D5631" t="s">
        <v>5041</v>
      </c>
      <c r="E5631">
        <v>2.09</v>
      </c>
    </row>
    <row r="5632" spans="1:5" x14ac:dyDescent="0.25">
      <c r="A5632">
        <v>97918</v>
      </c>
      <c r="B5632" t="str">
        <f t="shared" si="87"/>
        <v>97918U</v>
      </c>
      <c r="C5632" t="s">
        <v>5043</v>
      </c>
      <c r="D5632" t="s">
        <v>5041</v>
      </c>
      <c r="E5632">
        <v>1.92</v>
      </c>
    </row>
    <row r="5633" spans="1:5" x14ac:dyDescent="0.25">
      <c r="A5633">
        <v>97919</v>
      </c>
      <c r="B5633" t="str">
        <f t="shared" si="87"/>
        <v>97919U</v>
      </c>
      <c r="C5633" t="s">
        <v>5044</v>
      </c>
      <c r="D5633" t="s">
        <v>5041</v>
      </c>
      <c r="E5633">
        <v>0.76</v>
      </c>
    </row>
    <row r="5634" spans="1:5" x14ac:dyDescent="0.25">
      <c r="A5634">
        <v>101616</v>
      </c>
      <c r="B5634" t="str">
        <f t="shared" si="87"/>
        <v>101616U</v>
      </c>
      <c r="C5634" t="s">
        <v>5045</v>
      </c>
      <c r="D5634" t="s">
        <v>72</v>
      </c>
      <c r="E5634">
        <v>5.04</v>
      </c>
    </row>
    <row r="5635" spans="1:5" x14ac:dyDescent="0.25">
      <c r="A5635">
        <v>101617</v>
      </c>
      <c r="B5635" t="str">
        <f t="shared" si="87"/>
        <v>101617U</v>
      </c>
      <c r="C5635" t="s">
        <v>5046</v>
      </c>
      <c r="D5635" t="s">
        <v>72</v>
      </c>
      <c r="E5635">
        <v>2.48</v>
      </c>
    </row>
    <row r="5636" spans="1:5" x14ac:dyDescent="0.25">
      <c r="A5636">
        <v>101618</v>
      </c>
      <c r="B5636" t="str">
        <f t="shared" si="87"/>
        <v>101618U</v>
      </c>
      <c r="C5636" t="s">
        <v>5047</v>
      </c>
      <c r="D5636" t="s">
        <v>80</v>
      </c>
      <c r="E5636">
        <v>271.89</v>
      </c>
    </row>
    <row r="5637" spans="1:5" x14ac:dyDescent="0.25">
      <c r="A5637">
        <v>101619</v>
      </c>
      <c r="B5637" t="str">
        <f t="shared" si="87"/>
        <v>101619U</v>
      </c>
      <c r="C5637" t="s">
        <v>5048</v>
      </c>
      <c r="D5637" t="s">
        <v>80</v>
      </c>
      <c r="E5637">
        <v>250.5</v>
      </c>
    </row>
    <row r="5638" spans="1:5" x14ac:dyDescent="0.25">
      <c r="A5638">
        <v>101620</v>
      </c>
      <c r="B5638" t="str">
        <f t="shared" si="87"/>
        <v>101620U</v>
      </c>
      <c r="C5638" t="s">
        <v>5049</v>
      </c>
      <c r="D5638" t="s">
        <v>80</v>
      </c>
      <c r="E5638">
        <v>251.43</v>
      </c>
    </row>
    <row r="5639" spans="1:5" x14ac:dyDescent="0.25">
      <c r="A5639">
        <v>101621</v>
      </c>
      <c r="B5639" t="str">
        <f t="shared" si="87"/>
        <v>101621U</v>
      </c>
      <c r="C5639" t="s">
        <v>5050</v>
      </c>
      <c r="D5639" t="s">
        <v>80</v>
      </c>
      <c r="E5639">
        <v>230.04</v>
      </c>
    </row>
    <row r="5640" spans="1:5" x14ac:dyDescent="0.25">
      <c r="A5640">
        <v>101622</v>
      </c>
      <c r="B5640" t="str">
        <f t="shared" ref="B5640:B5703" si="88">A5640&amp;"U"</f>
        <v>101622U</v>
      </c>
      <c r="C5640" t="s">
        <v>5051</v>
      </c>
      <c r="D5640" t="s">
        <v>80</v>
      </c>
      <c r="E5640">
        <v>256.3</v>
      </c>
    </row>
    <row r="5641" spans="1:5" x14ac:dyDescent="0.25">
      <c r="A5641">
        <v>101623</v>
      </c>
      <c r="B5641" t="str">
        <f t="shared" si="88"/>
        <v>101623U</v>
      </c>
      <c r="C5641" t="s">
        <v>5052</v>
      </c>
      <c r="D5641" t="s">
        <v>80</v>
      </c>
      <c r="E5641">
        <v>231.28</v>
      </c>
    </row>
    <row r="5642" spans="1:5" x14ac:dyDescent="0.25">
      <c r="A5642">
        <v>101624</v>
      </c>
      <c r="B5642" t="str">
        <f t="shared" si="88"/>
        <v>101624U</v>
      </c>
      <c r="C5642" t="s">
        <v>5053</v>
      </c>
      <c r="D5642" t="s">
        <v>80</v>
      </c>
      <c r="E5642">
        <v>191.36</v>
      </c>
    </row>
    <row r="5643" spans="1:5" x14ac:dyDescent="0.25">
      <c r="A5643">
        <v>101625</v>
      </c>
      <c r="B5643" t="str">
        <f t="shared" si="88"/>
        <v>101625U</v>
      </c>
      <c r="C5643" t="s">
        <v>5054</v>
      </c>
      <c r="D5643" t="s">
        <v>80</v>
      </c>
      <c r="E5643">
        <v>221.4</v>
      </c>
    </row>
    <row r="5644" spans="1:5" x14ac:dyDescent="0.25">
      <c r="A5644">
        <v>95606</v>
      </c>
      <c r="B5644" t="str">
        <f t="shared" si="88"/>
        <v>95606U</v>
      </c>
      <c r="C5644" t="s">
        <v>5055</v>
      </c>
      <c r="D5644" t="s">
        <v>80</v>
      </c>
      <c r="E5644">
        <v>2.37</v>
      </c>
    </row>
    <row r="5645" spans="1:5" x14ac:dyDescent="0.25">
      <c r="A5645">
        <v>101159</v>
      </c>
      <c r="B5645" t="str">
        <f t="shared" si="88"/>
        <v>101159U</v>
      </c>
      <c r="C5645" t="s">
        <v>5056</v>
      </c>
      <c r="D5645" t="s">
        <v>72</v>
      </c>
      <c r="E5645">
        <v>134.15</v>
      </c>
    </row>
    <row r="5646" spans="1:5" x14ac:dyDescent="0.25">
      <c r="A5646">
        <v>103322</v>
      </c>
      <c r="B5646" t="str">
        <f t="shared" si="88"/>
        <v>103322U</v>
      </c>
      <c r="C5646" t="s">
        <v>5057</v>
      </c>
      <c r="D5646" t="s">
        <v>72</v>
      </c>
      <c r="E5646">
        <v>57.94</v>
      </c>
    </row>
    <row r="5647" spans="1:5" x14ac:dyDescent="0.25">
      <c r="A5647">
        <v>103323</v>
      </c>
      <c r="B5647" t="str">
        <f t="shared" si="88"/>
        <v>103323U</v>
      </c>
      <c r="C5647" t="s">
        <v>5058</v>
      </c>
      <c r="D5647" t="s">
        <v>72</v>
      </c>
      <c r="E5647">
        <v>58.63</v>
      </c>
    </row>
    <row r="5648" spans="1:5" x14ac:dyDescent="0.25">
      <c r="A5648">
        <v>103324</v>
      </c>
      <c r="B5648" t="str">
        <f t="shared" si="88"/>
        <v>103324U</v>
      </c>
      <c r="C5648" t="s">
        <v>5059</v>
      </c>
      <c r="D5648" t="s">
        <v>72</v>
      </c>
      <c r="E5648">
        <v>76.83</v>
      </c>
    </row>
    <row r="5649" spans="1:5" x14ac:dyDescent="0.25">
      <c r="A5649">
        <v>103325</v>
      </c>
      <c r="B5649" t="str">
        <f t="shared" si="88"/>
        <v>103325U</v>
      </c>
      <c r="C5649" t="s">
        <v>5060</v>
      </c>
      <c r="D5649" t="s">
        <v>72</v>
      </c>
      <c r="E5649">
        <v>77.61</v>
      </c>
    </row>
    <row r="5650" spans="1:5" x14ac:dyDescent="0.25">
      <c r="A5650">
        <v>103326</v>
      </c>
      <c r="B5650" t="str">
        <f t="shared" si="88"/>
        <v>103326U</v>
      </c>
      <c r="C5650" t="s">
        <v>5061</v>
      </c>
      <c r="D5650" t="s">
        <v>72</v>
      </c>
      <c r="E5650">
        <v>93.47</v>
      </c>
    </row>
    <row r="5651" spans="1:5" x14ac:dyDescent="0.25">
      <c r="A5651">
        <v>103327</v>
      </c>
      <c r="B5651" t="str">
        <f t="shared" si="88"/>
        <v>103327U</v>
      </c>
      <c r="C5651" t="s">
        <v>5062</v>
      </c>
      <c r="D5651" t="s">
        <v>72</v>
      </c>
      <c r="E5651">
        <v>94.39</v>
      </c>
    </row>
    <row r="5652" spans="1:5" x14ac:dyDescent="0.25">
      <c r="A5652">
        <v>103328</v>
      </c>
      <c r="B5652" t="str">
        <f t="shared" si="88"/>
        <v>103328U</v>
      </c>
      <c r="C5652" t="s">
        <v>5063</v>
      </c>
      <c r="D5652" t="s">
        <v>72</v>
      </c>
      <c r="E5652">
        <v>83.31</v>
      </c>
    </row>
    <row r="5653" spans="1:5" x14ac:dyDescent="0.25">
      <c r="A5653">
        <v>103329</v>
      </c>
      <c r="B5653" t="str">
        <f t="shared" si="88"/>
        <v>103329U</v>
      </c>
      <c r="C5653" t="s">
        <v>5064</v>
      </c>
      <c r="D5653" t="s">
        <v>72</v>
      </c>
      <c r="E5653">
        <v>83.91</v>
      </c>
    </row>
    <row r="5654" spans="1:5" x14ac:dyDescent="0.25">
      <c r="A5654">
        <v>103330</v>
      </c>
      <c r="B5654" t="str">
        <f t="shared" si="88"/>
        <v>103330U</v>
      </c>
      <c r="C5654" t="s">
        <v>5065</v>
      </c>
      <c r="D5654" t="s">
        <v>72</v>
      </c>
      <c r="E5654">
        <v>79.900000000000006</v>
      </c>
    </row>
    <row r="5655" spans="1:5" x14ac:dyDescent="0.25">
      <c r="A5655">
        <v>103331</v>
      </c>
      <c r="B5655" t="str">
        <f t="shared" si="88"/>
        <v>103331U</v>
      </c>
      <c r="C5655" t="s">
        <v>5066</v>
      </c>
      <c r="D5655" t="s">
        <v>72</v>
      </c>
      <c r="E5655">
        <v>80.55</v>
      </c>
    </row>
    <row r="5656" spans="1:5" x14ac:dyDescent="0.25">
      <c r="A5656">
        <v>103332</v>
      </c>
      <c r="B5656" t="str">
        <f t="shared" si="88"/>
        <v>103332U</v>
      </c>
      <c r="C5656" t="s">
        <v>5067</v>
      </c>
      <c r="D5656" t="s">
        <v>72</v>
      </c>
      <c r="E5656">
        <v>108.45</v>
      </c>
    </row>
    <row r="5657" spans="1:5" x14ac:dyDescent="0.25">
      <c r="A5657">
        <v>103333</v>
      </c>
      <c r="B5657" t="str">
        <f t="shared" si="88"/>
        <v>103333U</v>
      </c>
      <c r="C5657" t="s">
        <v>5068</v>
      </c>
      <c r="D5657" t="s">
        <v>72</v>
      </c>
      <c r="E5657">
        <v>109.15</v>
      </c>
    </row>
    <row r="5658" spans="1:5" x14ac:dyDescent="0.25">
      <c r="A5658">
        <v>103334</v>
      </c>
      <c r="B5658" t="str">
        <f t="shared" si="88"/>
        <v>103334U</v>
      </c>
      <c r="C5658" t="s">
        <v>5069</v>
      </c>
      <c r="D5658" t="s">
        <v>72</v>
      </c>
      <c r="E5658">
        <v>135.08000000000001</v>
      </c>
    </row>
    <row r="5659" spans="1:5" x14ac:dyDescent="0.25">
      <c r="A5659">
        <v>103335</v>
      </c>
      <c r="B5659" t="str">
        <f t="shared" si="88"/>
        <v>103335U</v>
      </c>
      <c r="C5659" t="s">
        <v>5070</v>
      </c>
      <c r="D5659" t="s">
        <v>72</v>
      </c>
      <c r="E5659">
        <v>136.29</v>
      </c>
    </row>
    <row r="5660" spans="1:5" x14ac:dyDescent="0.25">
      <c r="A5660">
        <v>103350</v>
      </c>
      <c r="B5660" t="str">
        <f t="shared" si="88"/>
        <v>103350U</v>
      </c>
      <c r="C5660" t="s">
        <v>5071</v>
      </c>
      <c r="D5660" t="s">
        <v>72</v>
      </c>
      <c r="E5660">
        <v>165.5</v>
      </c>
    </row>
    <row r="5661" spans="1:5" x14ac:dyDescent="0.25">
      <c r="A5661">
        <v>103351</v>
      </c>
      <c r="B5661" t="str">
        <f t="shared" si="88"/>
        <v>103351U</v>
      </c>
      <c r="C5661" t="s">
        <v>5072</v>
      </c>
      <c r="D5661" t="s">
        <v>72</v>
      </c>
      <c r="E5661">
        <v>166.39</v>
      </c>
    </row>
    <row r="5662" spans="1:5" x14ac:dyDescent="0.25">
      <c r="A5662">
        <v>103356</v>
      </c>
      <c r="B5662" t="str">
        <f t="shared" si="88"/>
        <v>103356U</v>
      </c>
      <c r="C5662" t="s">
        <v>5073</v>
      </c>
      <c r="D5662" t="s">
        <v>72</v>
      </c>
      <c r="E5662">
        <v>53.92</v>
      </c>
    </row>
    <row r="5663" spans="1:5" x14ac:dyDescent="0.25">
      <c r="A5663">
        <v>103357</v>
      </c>
      <c r="B5663" t="str">
        <f t="shared" si="88"/>
        <v>103357U</v>
      </c>
      <c r="C5663" t="s">
        <v>5074</v>
      </c>
      <c r="D5663" t="s">
        <v>72</v>
      </c>
      <c r="E5663">
        <v>54.43</v>
      </c>
    </row>
    <row r="5664" spans="1:5" x14ac:dyDescent="0.25">
      <c r="A5664">
        <v>89282</v>
      </c>
      <c r="B5664" t="str">
        <f t="shared" si="88"/>
        <v>89282U</v>
      </c>
      <c r="C5664" t="s">
        <v>5075</v>
      </c>
      <c r="D5664" t="s">
        <v>72</v>
      </c>
      <c r="E5664">
        <v>77.02</v>
      </c>
    </row>
    <row r="5665" spans="1:5" x14ac:dyDescent="0.25">
      <c r="A5665">
        <v>89283</v>
      </c>
      <c r="B5665" t="str">
        <f t="shared" si="88"/>
        <v>89283U</v>
      </c>
      <c r="C5665" t="s">
        <v>5076</v>
      </c>
      <c r="D5665" t="s">
        <v>72</v>
      </c>
      <c r="E5665">
        <v>77.760000000000005</v>
      </c>
    </row>
    <row r="5666" spans="1:5" x14ac:dyDescent="0.25">
      <c r="A5666">
        <v>89284</v>
      </c>
      <c r="B5666" t="str">
        <f t="shared" si="88"/>
        <v>89284U</v>
      </c>
      <c r="C5666" t="s">
        <v>5077</v>
      </c>
      <c r="D5666" t="s">
        <v>72</v>
      </c>
      <c r="E5666">
        <v>70.5</v>
      </c>
    </row>
    <row r="5667" spans="1:5" x14ac:dyDescent="0.25">
      <c r="A5667">
        <v>89285</v>
      </c>
      <c r="B5667" t="str">
        <f t="shared" si="88"/>
        <v>89285U</v>
      </c>
      <c r="C5667" t="s">
        <v>5078</v>
      </c>
      <c r="D5667" t="s">
        <v>72</v>
      </c>
      <c r="E5667">
        <v>71.239999999999995</v>
      </c>
    </row>
    <row r="5668" spans="1:5" x14ac:dyDescent="0.25">
      <c r="A5668">
        <v>89286</v>
      </c>
      <c r="B5668" t="str">
        <f t="shared" si="88"/>
        <v>89286U</v>
      </c>
      <c r="C5668" t="s">
        <v>5079</v>
      </c>
      <c r="D5668" t="s">
        <v>72</v>
      </c>
      <c r="E5668">
        <v>81.819999999999993</v>
      </c>
    </row>
    <row r="5669" spans="1:5" x14ac:dyDescent="0.25">
      <c r="A5669">
        <v>89287</v>
      </c>
      <c r="B5669" t="str">
        <f t="shared" si="88"/>
        <v>89287U</v>
      </c>
      <c r="C5669" t="s">
        <v>5080</v>
      </c>
      <c r="D5669" t="s">
        <v>72</v>
      </c>
      <c r="E5669">
        <v>82.56</v>
      </c>
    </row>
    <row r="5670" spans="1:5" x14ac:dyDescent="0.25">
      <c r="A5670">
        <v>89288</v>
      </c>
      <c r="B5670" t="str">
        <f t="shared" si="88"/>
        <v>89288U</v>
      </c>
      <c r="C5670" t="s">
        <v>5081</v>
      </c>
      <c r="D5670" t="s">
        <v>72</v>
      </c>
      <c r="E5670">
        <v>73.19</v>
      </c>
    </row>
    <row r="5671" spans="1:5" x14ac:dyDescent="0.25">
      <c r="A5671">
        <v>89289</v>
      </c>
      <c r="B5671" t="str">
        <f t="shared" si="88"/>
        <v>89289U</v>
      </c>
      <c r="C5671" t="s">
        <v>5082</v>
      </c>
      <c r="D5671" t="s">
        <v>72</v>
      </c>
      <c r="E5671">
        <v>73.930000000000007</v>
      </c>
    </row>
    <row r="5672" spans="1:5" x14ac:dyDescent="0.25">
      <c r="A5672">
        <v>89290</v>
      </c>
      <c r="B5672" t="str">
        <f t="shared" si="88"/>
        <v>89290U</v>
      </c>
      <c r="C5672" t="s">
        <v>5083</v>
      </c>
      <c r="D5672" t="s">
        <v>72</v>
      </c>
      <c r="E5672">
        <v>87.02</v>
      </c>
    </row>
    <row r="5673" spans="1:5" x14ac:dyDescent="0.25">
      <c r="A5673">
        <v>89291</v>
      </c>
      <c r="B5673" t="str">
        <f t="shared" si="88"/>
        <v>89291U</v>
      </c>
      <c r="C5673" t="s">
        <v>5084</v>
      </c>
      <c r="D5673" t="s">
        <v>72</v>
      </c>
      <c r="E5673">
        <v>87.84</v>
      </c>
    </row>
    <row r="5674" spans="1:5" x14ac:dyDescent="0.25">
      <c r="A5674">
        <v>89292</v>
      </c>
      <c r="B5674" t="str">
        <f t="shared" si="88"/>
        <v>89292U</v>
      </c>
      <c r="C5674" t="s">
        <v>5085</v>
      </c>
      <c r="D5674" t="s">
        <v>72</v>
      </c>
      <c r="E5674">
        <v>80.45</v>
      </c>
    </row>
    <row r="5675" spans="1:5" x14ac:dyDescent="0.25">
      <c r="A5675">
        <v>89293</v>
      </c>
      <c r="B5675" t="str">
        <f t="shared" si="88"/>
        <v>89293U</v>
      </c>
      <c r="C5675" t="s">
        <v>5086</v>
      </c>
      <c r="D5675" t="s">
        <v>72</v>
      </c>
      <c r="E5675">
        <v>81.27</v>
      </c>
    </row>
    <row r="5676" spans="1:5" x14ac:dyDescent="0.25">
      <c r="A5676">
        <v>89294</v>
      </c>
      <c r="B5676" t="str">
        <f t="shared" si="88"/>
        <v>89294U</v>
      </c>
      <c r="C5676" t="s">
        <v>5087</v>
      </c>
      <c r="D5676" t="s">
        <v>72</v>
      </c>
      <c r="E5676">
        <v>93.88</v>
      </c>
    </row>
    <row r="5677" spans="1:5" x14ac:dyDescent="0.25">
      <c r="A5677">
        <v>89295</v>
      </c>
      <c r="B5677" t="str">
        <f t="shared" si="88"/>
        <v>89295U</v>
      </c>
      <c r="C5677" t="s">
        <v>5088</v>
      </c>
      <c r="D5677" t="s">
        <v>72</v>
      </c>
      <c r="E5677">
        <v>94.7</v>
      </c>
    </row>
    <row r="5678" spans="1:5" x14ac:dyDescent="0.25">
      <c r="A5678">
        <v>89296</v>
      </c>
      <c r="B5678" t="str">
        <f t="shared" si="88"/>
        <v>89296U</v>
      </c>
      <c r="C5678" t="s">
        <v>5089</v>
      </c>
      <c r="D5678" t="s">
        <v>72</v>
      </c>
      <c r="E5678">
        <v>84.15</v>
      </c>
    </row>
    <row r="5679" spans="1:5" x14ac:dyDescent="0.25">
      <c r="A5679">
        <v>89297</v>
      </c>
      <c r="B5679" t="str">
        <f t="shared" si="88"/>
        <v>89297U</v>
      </c>
      <c r="C5679" t="s">
        <v>5090</v>
      </c>
      <c r="D5679" t="s">
        <v>72</v>
      </c>
      <c r="E5679">
        <v>84.97</v>
      </c>
    </row>
    <row r="5680" spans="1:5" x14ac:dyDescent="0.25">
      <c r="A5680">
        <v>89298</v>
      </c>
      <c r="B5680" t="str">
        <f t="shared" si="88"/>
        <v>89298U</v>
      </c>
      <c r="C5680" t="s">
        <v>5091</v>
      </c>
      <c r="D5680" t="s">
        <v>72</v>
      </c>
      <c r="E5680">
        <v>89.34</v>
      </c>
    </row>
    <row r="5681" spans="1:5" x14ac:dyDescent="0.25">
      <c r="A5681">
        <v>89299</v>
      </c>
      <c r="B5681" t="str">
        <f t="shared" si="88"/>
        <v>89299U</v>
      </c>
      <c r="C5681" t="s">
        <v>5092</v>
      </c>
      <c r="D5681" t="s">
        <v>72</v>
      </c>
      <c r="E5681">
        <v>90.39</v>
      </c>
    </row>
    <row r="5682" spans="1:5" x14ac:dyDescent="0.25">
      <c r="A5682">
        <v>89300</v>
      </c>
      <c r="B5682" t="str">
        <f t="shared" si="88"/>
        <v>89300U</v>
      </c>
      <c r="C5682" t="s">
        <v>5093</v>
      </c>
      <c r="D5682" t="s">
        <v>72</v>
      </c>
      <c r="E5682">
        <v>82.81</v>
      </c>
    </row>
    <row r="5683" spans="1:5" x14ac:dyDescent="0.25">
      <c r="A5683">
        <v>89301</v>
      </c>
      <c r="B5683" t="str">
        <f t="shared" si="88"/>
        <v>89301U</v>
      </c>
      <c r="C5683" t="s">
        <v>5094</v>
      </c>
      <c r="D5683" t="s">
        <v>72</v>
      </c>
      <c r="E5683">
        <v>83.86</v>
      </c>
    </row>
    <row r="5684" spans="1:5" x14ac:dyDescent="0.25">
      <c r="A5684">
        <v>89302</v>
      </c>
      <c r="B5684" t="str">
        <f t="shared" si="88"/>
        <v>89302U</v>
      </c>
      <c r="C5684" t="s">
        <v>5095</v>
      </c>
      <c r="D5684" t="s">
        <v>72</v>
      </c>
      <c r="E5684">
        <v>97.45</v>
      </c>
    </row>
    <row r="5685" spans="1:5" x14ac:dyDescent="0.25">
      <c r="A5685">
        <v>89303</v>
      </c>
      <c r="B5685" t="str">
        <f t="shared" si="88"/>
        <v>89303U</v>
      </c>
      <c r="C5685" t="s">
        <v>5096</v>
      </c>
      <c r="D5685" t="s">
        <v>72</v>
      </c>
      <c r="E5685">
        <v>98.5</v>
      </c>
    </row>
    <row r="5686" spans="1:5" x14ac:dyDescent="0.25">
      <c r="A5686">
        <v>89304</v>
      </c>
      <c r="B5686" t="str">
        <f t="shared" si="88"/>
        <v>89304U</v>
      </c>
      <c r="C5686" t="s">
        <v>5097</v>
      </c>
      <c r="D5686" t="s">
        <v>72</v>
      </c>
      <c r="E5686">
        <v>87.56</v>
      </c>
    </row>
    <row r="5687" spans="1:5" x14ac:dyDescent="0.25">
      <c r="A5687">
        <v>89305</v>
      </c>
      <c r="B5687" t="str">
        <f t="shared" si="88"/>
        <v>89305U</v>
      </c>
      <c r="C5687" t="s">
        <v>5098</v>
      </c>
      <c r="D5687" t="s">
        <v>72</v>
      </c>
      <c r="E5687">
        <v>88.61</v>
      </c>
    </row>
    <row r="5688" spans="1:5" x14ac:dyDescent="0.25">
      <c r="A5688">
        <v>89306</v>
      </c>
      <c r="B5688" t="str">
        <f t="shared" si="88"/>
        <v>89306U</v>
      </c>
      <c r="C5688" t="s">
        <v>5099</v>
      </c>
      <c r="D5688" t="s">
        <v>72</v>
      </c>
      <c r="E5688">
        <v>99.7</v>
      </c>
    </row>
    <row r="5689" spans="1:5" x14ac:dyDescent="0.25">
      <c r="A5689">
        <v>89307</v>
      </c>
      <c r="B5689" t="str">
        <f t="shared" si="88"/>
        <v>89307U</v>
      </c>
      <c r="C5689" t="s">
        <v>5100</v>
      </c>
      <c r="D5689" t="s">
        <v>72</v>
      </c>
      <c r="E5689">
        <v>100.86</v>
      </c>
    </row>
    <row r="5690" spans="1:5" x14ac:dyDescent="0.25">
      <c r="A5690">
        <v>89308</v>
      </c>
      <c r="B5690" t="str">
        <f t="shared" si="88"/>
        <v>89308U</v>
      </c>
      <c r="C5690" t="s">
        <v>5101</v>
      </c>
      <c r="D5690" t="s">
        <v>72</v>
      </c>
      <c r="E5690">
        <v>93.12</v>
      </c>
    </row>
    <row r="5691" spans="1:5" x14ac:dyDescent="0.25">
      <c r="A5691">
        <v>89309</v>
      </c>
      <c r="B5691" t="str">
        <f t="shared" si="88"/>
        <v>89309U</v>
      </c>
      <c r="C5691" t="s">
        <v>5102</v>
      </c>
      <c r="D5691" t="s">
        <v>72</v>
      </c>
      <c r="E5691">
        <v>94.28</v>
      </c>
    </row>
    <row r="5692" spans="1:5" x14ac:dyDescent="0.25">
      <c r="A5692">
        <v>89310</v>
      </c>
      <c r="B5692" t="str">
        <f t="shared" si="88"/>
        <v>89310U</v>
      </c>
      <c r="C5692" t="s">
        <v>5103</v>
      </c>
      <c r="D5692" t="s">
        <v>72</v>
      </c>
      <c r="E5692">
        <v>113.04</v>
      </c>
    </row>
    <row r="5693" spans="1:5" x14ac:dyDescent="0.25">
      <c r="A5693">
        <v>89311</v>
      </c>
      <c r="B5693" t="str">
        <f t="shared" si="88"/>
        <v>89311U</v>
      </c>
      <c r="C5693" t="s">
        <v>5104</v>
      </c>
      <c r="D5693" t="s">
        <v>72</v>
      </c>
      <c r="E5693">
        <v>114.2</v>
      </c>
    </row>
    <row r="5694" spans="1:5" x14ac:dyDescent="0.25">
      <c r="A5694">
        <v>89312</v>
      </c>
      <c r="B5694" t="str">
        <f t="shared" si="88"/>
        <v>89312U</v>
      </c>
      <c r="C5694" t="s">
        <v>5105</v>
      </c>
      <c r="D5694" t="s">
        <v>72</v>
      </c>
      <c r="E5694">
        <v>98.88</v>
      </c>
    </row>
    <row r="5695" spans="1:5" x14ac:dyDescent="0.25">
      <c r="A5695">
        <v>89313</v>
      </c>
      <c r="B5695" t="str">
        <f t="shared" si="88"/>
        <v>89313U</v>
      </c>
      <c r="C5695" t="s">
        <v>5106</v>
      </c>
      <c r="D5695" t="s">
        <v>72</v>
      </c>
      <c r="E5695">
        <v>100.04</v>
      </c>
    </row>
    <row r="5696" spans="1:5" x14ac:dyDescent="0.25">
      <c r="A5696">
        <v>101157</v>
      </c>
      <c r="B5696" t="str">
        <f t="shared" si="88"/>
        <v>101157U</v>
      </c>
      <c r="C5696" t="s">
        <v>5107</v>
      </c>
      <c r="D5696" t="s">
        <v>72</v>
      </c>
      <c r="E5696">
        <v>61.35</v>
      </c>
    </row>
    <row r="5697" spans="1:5" x14ac:dyDescent="0.25">
      <c r="A5697">
        <v>101158</v>
      </c>
      <c r="B5697" t="str">
        <f t="shared" si="88"/>
        <v>101158U</v>
      </c>
      <c r="C5697" t="s">
        <v>5108</v>
      </c>
      <c r="D5697" t="s">
        <v>72</v>
      </c>
      <c r="E5697">
        <v>80.73</v>
      </c>
    </row>
    <row r="5698" spans="1:5" x14ac:dyDescent="0.25">
      <c r="A5698">
        <v>101162</v>
      </c>
      <c r="B5698" t="str">
        <f t="shared" si="88"/>
        <v>101162U</v>
      </c>
      <c r="C5698" t="s">
        <v>5109</v>
      </c>
      <c r="D5698" t="s">
        <v>72</v>
      </c>
      <c r="E5698">
        <v>148.44</v>
      </c>
    </row>
    <row r="5699" spans="1:5" x14ac:dyDescent="0.25">
      <c r="A5699">
        <v>103316</v>
      </c>
      <c r="B5699" t="str">
        <f t="shared" si="88"/>
        <v>103316U</v>
      </c>
      <c r="C5699" t="s">
        <v>5110</v>
      </c>
      <c r="D5699" t="s">
        <v>72</v>
      </c>
      <c r="E5699">
        <v>69.5</v>
      </c>
    </row>
    <row r="5700" spans="1:5" x14ac:dyDescent="0.25">
      <c r="A5700">
        <v>103317</v>
      </c>
      <c r="B5700" t="str">
        <f t="shared" si="88"/>
        <v>103317U</v>
      </c>
      <c r="C5700" t="s">
        <v>5111</v>
      </c>
      <c r="D5700" t="s">
        <v>72</v>
      </c>
      <c r="E5700">
        <v>70.069999999999993</v>
      </c>
    </row>
    <row r="5701" spans="1:5" x14ac:dyDescent="0.25">
      <c r="A5701">
        <v>103318</v>
      </c>
      <c r="B5701" t="str">
        <f t="shared" si="88"/>
        <v>103318U</v>
      </c>
      <c r="C5701" t="s">
        <v>5112</v>
      </c>
      <c r="D5701" t="s">
        <v>72</v>
      </c>
      <c r="E5701">
        <v>89.81</v>
      </c>
    </row>
    <row r="5702" spans="1:5" x14ac:dyDescent="0.25">
      <c r="A5702">
        <v>103319</v>
      </c>
      <c r="B5702" t="str">
        <f t="shared" si="88"/>
        <v>103319U</v>
      </c>
      <c r="C5702" t="s">
        <v>5113</v>
      </c>
      <c r="D5702" t="s">
        <v>72</v>
      </c>
      <c r="E5702">
        <v>90.48</v>
      </c>
    </row>
    <row r="5703" spans="1:5" x14ac:dyDescent="0.25">
      <c r="A5703">
        <v>103320</v>
      </c>
      <c r="B5703" t="str">
        <f t="shared" si="88"/>
        <v>103320U</v>
      </c>
      <c r="C5703" t="s">
        <v>5114</v>
      </c>
      <c r="D5703" t="s">
        <v>72</v>
      </c>
      <c r="E5703">
        <v>108.85</v>
      </c>
    </row>
    <row r="5704" spans="1:5" x14ac:dyDescent="0.25">
      <c r="A5704">
        <v>103321</v>
      </c>
      <c r="B5704" t="str">
        <f t="shared" ref="B5704:B5767" si="89">A5704&amp;"U"</f>
        <v>103321U</v>
      </c>
      <c r="C5704" t="s">
        <v>5115</v>
      </c>
      <c r="D5704" t="s">
        <v>72</v>
      </c>
      <c r="E5704">
        <v>109.7</v>
      </c>
    </row>
    <row r="5705" spans="1:5" x14ac:dyDescent="0.25">
      <c r="A5705">
        <v>103336</v>
      </c>
      <c r="B5705" t="str">
        <f t="shared" si="89"/>
        <v>103336U</v>
      </c>
      <c r="C5705" t="s">
        <v>5116</v>
      </c>
      <c r="D5705" t="s">
        <v>72</v>
      </c>
      <c r="E5705">
        <v>77.14</v>
      </c>
    </row>
    <row r="5706" spans="1:5" x14ac:dyDescent="0.25">
      <c r="A5706">
        <v>103337</v>
      </c>
      <c r="B5706" t="str">
        <f t="shared" si="89"/>
        <v>103337U</v>
      </c>
      <c r="C5706" t="s">
        <v>5117</v>
      </c>
      <c r="D5706" t="s">
        <v>72</v>
      </c>
      <c r="E5706">
        <v>77.709999999999994</v>
      </c>
    </row>
    <row r="5707" spans="1:5" x14ac:dyDescent="0.25">
      <c r="A5707">
        <v>103338</v>
      </c>
      <c r="B5707" t="str">
        <f t="shared" si="89"/>
        <v>103338U</v>
      </c>
      <c r="C5707" t="s">
        <v>5118</v>
      </c>
      <c r="D5707" t="s">
        <v>72</v>
      </c>
      <c r="E5707">
        <v>101.19</v>
      </c>
    </row>
    <row r="5708" spans="1:5" x14ac:dyDescent="0.25">
      <c r="A5708">
        <v>103339</v>
      </c>
      <c r="B5708" t="str">
        <f t="shared" si="89"/>
        <v>103339U</v>
      </c>
      <c r="C5708" t="s">
        <v>5119</v>
      </c>
      <c r="D5708" t="s">
        <v>72</v>
      </c>
      <c r="E5708">
        <v>101.86</v>
      </c>
    </row>
    <row r="5709" spans="1:5" x14ac:dyDescent="0.25">
      <c r="A5709">
        <v>103340</v>
      </c>
      <c r="B5709" t="str">
        <f t="shared" si="89"/>
        <v>103340U</v>
      </c>
      <c r="C5709" t="s">
        <v>5120</v>
      </c>
      <c r="D5709" t="s">
        <v>72</v>
      </c>
      <c r="E5709">
        <v>123.54</v>
      </c>
    </row>
    <row r="5710" spans="1:5" x14ac:dyDescent="0.25">
      <c r="A5710">
        <v>103341</v>
      </c>
      <c r="B5710" t="str">
        <f t="shared" si="89"/>
        <v>103341U</v>
      </c>
      <c r="C5710" t="s">
        <v>5121</v>
      </c>
      <c r="D5710" t="s">
        <v>72</v>
      </c>
      <c r="E5710">
        <v>124.39</v>
      </c>
    </row>
    <row r="5711" spans="1:5" x14ac:dyDescent="0.25">
      <c r="A5711">
        <v>103342</v>
      </c>
      <c r="B5711" t="str">
        <f t="shared" si="89"/>
        <v>103342U</v>
      </c>
      <c r="C5711" t="s">
        <v>5122</v>
      </c>
      <c r="D5711" t="s">
        <v>72</v>
      </c>
      <c r="E5711">
        <v>105.03</v>
      </c>
    </row>
    <row r="5712" spans="1:5" x14ac:dyDescent="0.25">
      <c r="A5712">
        <v>103343</v>
      </c>
      <c r="B5712" t="str">
        <f t="shared" si="89"/>
        <v>103343U</v>
      </c>
      <c r="C5712" t="s">
        <v>5123</v>
      </c>
      <c r="D5712" t="s">
        <v>72</v>
      </c>
      <c r="E5712">
        <v>105.78</v>
      </c>
    </row>
    <row r="5713" spans="1:5" x14ac:dyDescent="0.25">
      <c r="A5713">
        <v>89453</v>
      </c>
      <c r="B5713" t="str">
        <f t="shared" si="89"/>
        <v>89453U</v>
      </c>
      <c r="C5713" t="s">
        <v>5124</v>
      </c>
      <c r="D5713" t="s">
        <v>72</v>
      </c>
      <c r="E5713">
        <v>84.22</v>
      </c>
    </row>
    <row r="5714" spans="1:5" x14ac:dyDescent="0.25">
      <c r="A5714">
        <v>89454</v>
      </c>
      <c r="B5714" t="str">
        <f t="shared" si="89"/>
        <v>89454U</v>
      </c>
      <c r="C5714" t="s">
        <v>5125</v>
      </c>
      <c r="D5714" t="s">
        <v>72</v>
      </c>
      <c r="E5714">
        <v>80.06</v>
      </c>
    </row>
    <row r="5715" spans="1:5" x14ac:dyDescent="0.25">
      <c r="A5715">
        <v>89455</v>
      </c>
      <c r="B5715" t="str">
        <f t="shared" si="89"/>
        <v>89455U</v>
      </c>
      <c r="C5715" t="s">
        <v>5126</v>
      </c>
      <c r="D5715" t="s">
        <v>72</v>
      </c>
      <c r="E5715">
        <v>103.99</v>
      </c>
    </row>
    <row r="5716" spans="1:5" x14ac:dyDescent="0.25">
      <c r="A5716">
        <v>89456</v>
      </c>
      <c r="B5716" t="str">
        <f t="shared" si="89"/>
        <v>89456U</v>
      </c>
      <c r="C5716" t="s">
        <v>5127</v>
      </c>
      <c r="D5716" t="s">
        <v>72</v>
      </c>
      <c r="E5716">
        <v>99.32</v>
      </c>
    </row>
    <row r="5717" spans="1:5" x14ac:dyDescent="0.25">
      <c r="A5717">
        <v>89457</v>
      </c>
      <c r="B5717" t="str">
        <f t="shared" si="89"/>
        <v>89457U</v>
      </c>
      <c r="C5717" t="s">
        <v>5128</v>
      </c>
      <c r="D5717" t="s">
        <v>72</v>
      </c>
      <c r="E5717">
        <v>88.63</v>
      </c>
    </row>
    <row r="5718" spans="1:5" x14ac:dyDescent="0.25">
      <c r="A5718">
        <v>89458</v>
      </c>
      <c r="B5718" t="str">
        <f t="shared" si="89"/>
        <v>89458U</v>
      </c>
      <c r="C5718" t="s">
        <v>5129</v>
      </c>
      <c r="D5718" t="s">
        <v>72</v>
      </c>
      <c r="E5718">
        <v>82.61</v>
      </c>
    </row>
    <row r="5719" spans="1:5" x14ac:dyDescent="0.25">
      <c r="A5719">
        <v>89459</v>
      </c>
      <c r="B5719" t="str">
        <f t="shared" si="89"/>
        <v>89459U</v>
      </c>
      <c r="C5719" t="s">
        <v>5130</v>
      </c>
      <c r="D5719" t="s">
        <v>72</v>
      </c>
      <c r="E5719">
        <v>108.77</v>
      </c>
    </row>
    <row r="5720" spans="1:5" x14ac:dyDescent="0.25">
      <c r="A5720">
        <v>89460</v>
      </c>
      <c r="B5720" t="str">
        <f t="shared" si="89"/>
        <v>89460U</v>
      </c>
      <c r="C5720" t="s">
        <v>5131</v>
      </c>
      <c r="D5720" t="s">
        <v>72</v>
      </c>
      <c r="E5720">
        <v>102.18</v>
      </c>
    </row>
    <row r="5721" spans="1:5" x14ac:dyDescent="0.25">
      <c r="A5721">
        <v>89462</v>
      </c>
      <c r="B5721" t="str">
        <f t="shared" si="89"/>
        <v>89462U</v>
      </c>
      <c r="C5721" t="s">
        <v>5132</v>
      </c>
      <c r="D5721" t="s">
        <v>72</v>
      </c>
      <c r="E5721">
        <v>100.58</v>
      </c>
    </row>
    <row r="5722" spans="1:5" x14ac:dyDescent="0.25">
      <c r="A5722">
        <v>89463</v>
      </c>
      <c r="B5722" t="str">
        <f t="shared" si="89"/>
        <v>89463U</v>
      </c>
      <c r="C5722" t="s">
        <v>5133</v>
      </c>
      <c r="D5722" t="s">
        <v>72</v>
      </c>
      <c r="E5722">
        <v>96.36</v>
      </c>
    </row>
    <row r="5723" spans="1:5" x14ac:dyDescent="0.25">
      <c r="A5723">
        <v>89464</v>
      </c>
      <c r="B5723" t="str">
        <f t="shared" si="89"/>
        <v>89464U</v>
      </c>
      <c r="C5723" t="s">
        <v>5134</v>
      </c>
      <c r="D5723" t="s">
        <v>72</v>
      </c>
      <c r="E5723">
        <v>120.6</v>
      </c>
    </row>
    <row r="5724" spans="1:5" x14ac:dyDescent="0.25">
      <c r="A5724">
        <v>89465</v>
      </c>
      <c r="B5724" t="str">
        <f t="shared" si="89"/>
        <v>89465U</v>
      </c>
      <c r="C5724" t="s">
        <v>5135</v>
      </c>
      <c r="D5724" t="s">
        <v>72</v>
      </c>
      <c r="E5724">
        <v>115.99</v>
      </c>
    </row>
    <row r="5725" spans="1:5" x14ac:dyDescent="0.25">
      <c r="A5725">
        <v>89466</v>
      </c>
      <c r="B5725" t="str">
        <f t="shared" si="89"/>
        <v>89466U</v>
      </c>
      <c r="C5725" t="s">
        <v>5136</v>
      </c>
      <c r="D5725" t="s">
        <v>72</v>
      </c>
      <c r="E5725">
        <v>106.81</v>
      </c>
    </row>
    <row r="5726" spans="1:5" x14ac:dyDescent="0.25">
      <c r="A5726">
        <v>89467</v>
      </c>
      <c r="B5726" t="str">
        <f t="shared" si="89"/>
        <v>89467U</v>
      </c>
      <c r="C5726" t="s">
        <v>5137</v>
      </c>
      <c r="D5726" t="s">
        <v>72</v>
      </c>
      <c r="E5726">
        <v>100.04</v>
      </c>
    </row>
    <row r="5727" spans="1:5" x14ac:dyDescent="0.25">
      <c r="A5727">
        <v>89468</v>
      </c>
      <c r="B5727" t="str">
        <f t="shared" si="89"/>
        <v>89468U</v>
      </c>
      <c r="C5727" t="s">
        <v>5138</v>
      </c>
      <c r="D5727" t="s">
        <v>72</v>
      </c>
      <c r="E5727">
        <v>127.09</v>
      </c>
    </row>
    <row r="5728" spans="1:5" x14ac:dyDescent="0.25">
      <c r="A5728">
        <v>89469</v>
      </c>
      <c r="B5728" t="str">
        <f t="shared" si="89"/>
        <v>89469U</v>
      </c>
      <c r="C5728" t="s">
        <v>5139</v>
      </c>
      <c r="D5728" t="s">
        <v>72</v>
      </c>
      <c r="E5728">
        <v>119.91</v>
      </c>
    </row>
    <row r="5729" spans="1:5" x14ac:dyDescent="0.25">
      <c r="A5729">
        <v>89470</v>
      </c>
      <c r="B5729" t="str">
        <f t="shared" si="89"/>
        <v>89470U</v>
      </c>
      <c r="C5729" t="s">
        <v>5140</v>
      </c>
      <c r="D5729" t="s">
        <v>72</v>
      </c>
      <c r="E5729">
        <v>98.3</v>
      </c>
    </row>
    <row r="5730" spans="1:5" x14ac:dyDescent="0.25">
      <c r="A5730">
        <v>89471</v>
      </c>
      <c r="B5730" t="str">
        <f t="shared" si="89"/>
        <v>89471U</v>
      </c>
      <c r="C5730" t="s">
        <v>5141</v>
      </c>
      <c r="D5730" t="s">
        <v>72</v>
      </c>
      <c r="E5730">
        <v>94.13</v>
      </c>
    </row>
    <row r="5731" spans="1:5" x14ac:dyDescent="0.25">
      <c r="A5731">
        <v>89472</v>
      </c>
      <c r="B5731" t="str">
        <f t="shared" si="89"/>
        <v>89472U</v>
      </c>
      <c r="C5731" t="s">
        <v>5142</v>
      </c>
      <c r="D5731" t="s">
        <v>72</v>
      </c>
      <c r="E5731">
        <v>117.83</v>
      </c>
    </row>
    <row r="5732" spans="1:5" x14ac:dyDescent="0.25">
      <c r="A5732">
        <v>89473</v>
      </c>
      <c r="B5732" t="str">
        <f t="shared" si="89"/>
        <v>89473U</v>
      </c>
      <c r="C5732" t="s">
        <v>5143</v>
      </c>
      <c r="D5732" t="s">
        <v>72</v>
      </c>
      <c r="E5732">
        <v>113.39</v>
      </c>
    </row>
    <row r="5733" spans="1:5" x14ac:dyDescent="0.25">
      <c r="A5733">
        <v>89474</v>
      </c>
      <c r="B5733" t="str">
        <f t="shared" si="89"/>
        <v>89474U</v>
      </c>
      <c r="C5733" t="s">
        <v>5144</v>
      </c>
      <c r="D5733" t="s">
        <v>72</v>
      </c>
      <c r="E5733">
        <v>106.35</v>
      </c>
    </row>
    <row r="5734" spans="1:5" x14ac:dyDescent="0.25">
      <c r="A5734">
        <v>89475</v>
      </c>
      <c r="B5734" t="str">
        <f t="shared" si="89"/>
        <v>89475U</v>
      </c>
      <c r="C5734" t="s">
        <v>5145</v>
      </c>
      <c r="D5734" t="s">
        <v>72</v>
      </c>
      <c r="E5734">
        <v>98.67</v>
      </c>
    </row>
    <row r="5735" spans="1:5" x14ac:dyDescent="0.25">
      <c r="A5735">
        <v>89476</v>
      </c>
      <c r="B5735" t="str">
        <f t="shared" si="89"/>
        <v>89476U</v>
      </c>
      <c r="C5735" t="s">
        <v>5146</v>
      </c>
      <c r="D5735" t="s">
        <v>72</v>
      </c>
      <c r="E5735">
        <v>126.5</v>
      </c>
    </row>
    <row r="5736" spans="1:5" x14ac:dyDescent="0.25">
      <c r="A5736">
        <v>89477</v>
      </c>
      <c r="B5736" t="str">
        <f t="shared" si="89"/>
        <v>89477U</v>
      </c>
      <c r="C5736" t="s">
        <v>5147</v>
      </c>
      <c r="D5736" t="s">
        <v>72</v>
      </c>
      <c r="E5736">
        <v>118.47</v>
      </c>
    </row>
    <row r="5737" spans="1:5" x14ac:dyDescent="0.25">
      <c r="A5737">
        <v>89478</v>
      </c>
      <c r="B5737" t="str">
        <f t="shared" si="89"/>
        <v>89478U</v>
      </c>
      <c r="C5737" t="s">
        <v>5148</v>
      </c>
      <c r="D5737" t="s">
        <v>72</v>
      </c>
      <c r="E5737">
        <v>115.01</v>
      </c>
    </row>
    <row r="5738" spans="1:5" x14ac:dyDescent="0.25">
      <c r="A5738">
        <v>89479</v>
      </c>
      <c r="B5738" t="str">
        <f t="shared" si="89"/>
        <v>89479U</v>
      </c>
      <c r="C5738" t="s">
        <v>5149</v>
      </c>
      <c r="D5738" t="s">
        <v>72</v>
      </c>
      <c r="E5738">
        <v>110.79</v>
      </c>
    </row>
    <row r="5739" spans="1:5" x14ac:dyDescent="0.25">
      <c r="A5739">
        <v>89480</v>
      </c>
      <c r="B5739" t="str">
        <f t="shared" si="89"/>
        <v>89480U</v>
      </c>
      <c r="C5739" t="s">
        <v>5150</v>
      </c>
      <c r="D5739" t="s">
        <v>72</v>
      </c>
      <c r="E5739">
        <v>134.79</v>
      </c>
    </row>
    <row r="5740" spans="1:5" x14ac:dyDescent="0.25">
      <c r="A5740">
        <v>89483</v>
      </c>
      <c r="B5740" t="str">
        <f t="shared" si="89"/>
        <v>89483U</v>
      </c>
      <c r="C5740" t="s">
        <v>5151</v>
      </c>
      <c r="D5740" t="s">
        <v>72</v>
      </c>
      <c r="E5740">
        <v>130.41</v>
      </c>
    </row>
    <row r="5741" spans="1:5" x14ac:dyDescent="0.25">
      <c r="A5741">
        <v>89484</v>
      </c>
      <c r="B5741" t="str">
        <f t="shared" si="89"/>
        <v>89484U</v>
      </c>
      <c r="C5741" t="s">
        <v>5152</v>
      </c>
      <c r="D5741" t="s">
        <v>72</v>
      </c>
      <c r="E5741">
        <v>124.88</v>
      </c>
    </row>
    <row r="5742" spans="1:5" x14ac:dyDescent="0.25">
      <c r="A5742">
        <v>89486</v>
      </c>
      <c r="B5742" t="str">
        <f t="shared" si="89"/>
        <v>89486U</v>
      </c>
      <c r="C5742" t="s">
        <v>5153</v>
      </c>
      <c r="D5742" t="s">
        <v>72</v>
      </c>
      <c r="E5742">
        <v>116.68</v>
      </c>
    </row>
    <row r="5743" spans="1:5" x14ac:dyDescent="0.25">
      <c r="A5743">
        <v>89487</v>
      </c>
      <c r="B5743" t="str">
        <f t="shared" si="89"/>
        <v>89487U</v>
      </c>
      <c r="C5743" t="s">
        <v>5154</v>
      </c>
      <c r="D5743" t="s">
        <v>72</v>
      </c>
      <c r="E5743">
        <v>145.13999999999999</v>
      </c>
    </row>
    <row r="5744" spans="1:5" x14ac:dyDescent="0.25">
      <c r="A5744">
        <v>89488</v>
      </c>
      <c r="B5744" t="str">
        <f t="shared" si="89"/>
        <v>89488U</v>
      </c>
      <c r="C5744" t="s">
        <v>5155</v>
      </c>
      <c r="D5744" t="s">
        <v>72</v>
      </c>
      <c r="E5744">
        <v>136.55000000000001</v>
      </c>
    </row>
    <row r="5745" spans="1:5" x14ac:dyDescent="0.25">
      <c r="A5745">
        <v>91815</v>
      </c>
      <c r="B5745" t="str">
        <f t="shared" si="89"/>
        <v>91815U</v>
      </c>
      <c r="C5745" t="s">
        <v>5156</v>
      </c>
      <c r="D5745" t="s">
        <v>72</v>
      </c>
      <c r="E5745">
        <v>83.77</v>
      </c>
    </row>
    <row r="5746" spans="1:5" x14ac:dyDescent="0.25">
      <c r="A5746">
        <v>91816</v>
      </c>
      <c r="B5746" t="str">
        <f t="shared" si="89"/>
        <v>91816U</v>
      </c>
      <c r="C5746" t="s">
        <v>5157</v>
      </c>
      <c r="D5746" t="s">
        <v>72</v>
      </c>
      <c r="E5746">
        <v>100.74</v>
      </c>
    </row>
    <row r="5747" spans="1:5" x14ac:dyDescent="0.25">
      <c r="A5747">
        <v>101161</v>
      </c>
      <c r="B5747" t="str">
        <f t="shared" si="89"/>
        <v>101161U</v>
      </c>
      <c r="C5747" t="s">
        <v>5158</v>
      </c>
      <c r="D5747" t="s">
        <v>72</v>
      </c>
      <c r="E5747">
        <v>205.04</v>
      </c>
    </row>
    <row r="5748" spans="1:5" x14ac:dyDescent="0.25">
      <c r="A5748">
        <v>101163</v>
      </c>
      <c r="B5748" t="str">
        <f t="shared" si="89"/>
        <v>101163U</v>
      </c>
      <c r="C5748" t="s">
        <v>5159</v>
      </c>
      <c r="D5748" t="s">
        <v>72</v>
      </c>
      <c r="E5748">
        <v>905.21</v>
      </c>
    </row>
    <row r="5749" spans="1:5" x14ac:dyDescent="0.25">
      <c r="A5749">
        <v>101164</v>
      </c>
      <c r="B5749" t="str">
        <f t="shared" si="89"/>
        <v>101164U</v>
      </c>
      <c r="C5749" t="s">
        <v>5160</v>
      </c>
      <c r="D5749" t="s">
        <v>72</v>
      </c>
      <c r="E5749">
        <v>918.71</v>
      </c>
    </row>
    <row r="5750" spans="1:5" x14ac:dyDescent="0.25">
      <c r="A5750">
        <v>96358</v>
      </c>
      <c r="B5750" t="str">
        <f t="shared" si="89"/>
        <v>96358U</v>
      </c>
      <c r="C5750" t="s">
        <v>5161</v>
      </c>
      <c r="D5750" t="s">
        <v>72</v>
      </c>
      <c r="E5750">
        <v>98.88</v>
      </c>
    </row>
    <row r="5751" spans="1:5" x14ac:dyDescent="0.25">
      <c r="A5751">
        <v>96359</v>
      </c>
      <c r="B5751" t="str">
        <f t="shared" si="89"/>
        <v>96359U</v>
      </c>
      <c r="C5751" t="s">
        <v>5162</v>
      </c>
      <c r="D5751" t="s">
        <v>72</v>
      </c>
      <c r="E5751">
        <v>112.78</v>
      </c>
    </row>
    <row r="5752" spans="1:5" x14ac:dyDescent="0.25">
      <c r="A5752">
        <v>96360</v>
      </c>
      <c r="B5752" t="str">
        <f t="shared" si="89"/>
        <v>96360U</v>
      </c>
      <c r="C5752" t="s">
        <v>5163</v>
      </c>
      <c r="D5752" t="s">
        <v>72</v>
      </c>
      <c r="E5752">
        <v>134.84</v>
      </c>
    </row>
    <row r="5753" spans="1:5" x14ac:dyDescent="0.25">
      <c r="A5753">
        <v>96361</v>
      </c>
      <c r="B5753" t="str">
        <f t="shared" si="89"/>
        <v>96361U</v>
      </c>
      <c r="C5753" t="s">
        <v>5164</v>
      </c>
      <c r="D5753" t="s">
        <v>72</v>
      </c>
      <c r="E5753">
        <v>162.04</v>
      </c>
    </row>
    <row r="5754" spans="1:5" x14ac:dyDescent="0.25">
      <c r="A5754">
        <v>96362</v>
      </c>
      <c r="B5754" t="str">
        <f t="shared" si="89"/>
        <v>96362U</v>
      </c>
      <c r="C5754" t="s">
        <v>5165</v>
      </c>
      <c r="D5754" t="s">
        <v>72</v>
      </c>
      <c r="E5754">
        <v>126.23</v>
      </c>
    </row>
    <row r="5755" spans="1:5" x14ac:dyDescent="0.25">
      <c r="A5755">
        <v>96363</v>
      </c>
      <c r="B5755" t="str">
        <f t="shared" si="89"/>
        <v>96363U</v>
      </c>
      <c r="C5755" t="s">
        <v>5166</v>
      </c>
      <c r="D5755" t="s">
        <v>72</v>
      </c>
      <c r="E5755">
        <v>140.54</v>
      </c>
    </row>
    <row r="5756" spans="1:5" x14ac:dyDescent="0.25">
      <c r="A5756">
        <v>96364</v>
      </c>
      <c r="B5756" t="str">
        <f t="shared" si="89"/>
        <v>96364U</v>
      </c>
      <c r="C5756" t="s">
        <v>5167</v>
      </c>
      <c r="D5756" t="s">
        <v>72</v>
      </c>
      <c r="E5756">
        <v>162.19</v>
      </c>
    </row>
    <row r="5757" spans="1:5" x14ac:dyDescent="0.25">
      <c r="A5757">
        <v>96365</v>
      </c>
      <c r="B5757" t="str">
        <f t="shared" si="89"/>
        <v>96365U</v>
      </c>
      <c r="C5757" t="s">
        <v>5168</v>
      </c>
      <c r="D5757" t="s">
        <v>72</v>
      </c>
      <c r="E5757">
        <v>189.77</v>
      </c>
    </row>
    <row r="5758" spans="1:5" x14ac:dyDescent="0.25">
      <c r="A5758">
        <v>96366</v>
      </c>
      <c r="B5758" t="str">
        <f t="shared" si="89"/>
        <v>96366U</v>
      </c>
      <c r="C5758" t="s">
        <v>5169</v>
      </c>
      <c r="D5758" t="s">
        <v>72</v>
      </c>
      <c r="E5758">
        <v>153.57</v>
      </c>
    </row>
    <row r="5759" spans="1:5" x14ac:dyDescent="0.25">
      <c r="A5759">
        <v>96367</v>
      </c>
      <c r="B5759" t="str">
        <f t="shared" si="89"/>
        <v>96367U</v>
      </c>
      <c r="C5759" t="s">
        <v>5170</v>
      </c>
      <c r="D5759" t="s">
        <v>72</v>
      </c>
      <c r="E5759">
        <v>168.24</v>
      </c>
    </row>
    <row r="5760" spans="1:5" x14ac:dyDescent="0.25">
      <c r="A5760">
        <v>96368</v>
      </c>
      <c r="B5760" t="str">
        <f t="shared" si="89"/>
        <v>96368U</v>
      </c>
      <c r="C5760" t="s">
        <v>5171</v>
      </c>
      <c r="D5760" t="s">
        <v>72</v>
      </c>
      <c r="E5760">
        <v>189.52</v>
      </c>
    </row>
    <row r="5761" spans="1:5" x14ac:dyDescent="0.25">
      <c r="A5761">
        <v>96369</v>
      </c>
      <c r="B5761" t="str">
        <f t="shared" si="89"/>
        <v>96369U</v>
      </c>
      <c r="C5761" t="s">
        <v>5172</v>
      </c>
      <c r="D5761" t="s">
        <v>72</v>
      </c>
      <c r="E5761">
        <v>217.49</v>
      </c>
    </row>
    <row r="5762" spans="1:5" x14ac:dyDescent="0.25">
      <c r="A5762">
        <v>96370</v>
      </c>
      <c r="B5762" t="str">
        <f t="shared" si="89"/>
        <v>96370U</v>
      </c>
      <c r="C5762" t="s">
        <v>5173</v>
      </c>
      <c r="D5762" t="s">
        <v>72</v>
      </c>
      <c r="E5762">
        <v>68</v>
      </c>
    </row>
    <row r="5763" spans="1:5" x14ac:dyDescent="0.25">
      <c r="A5763">
        <v>96371</v>
      </c>
      <c r="B5763" t="str">
        <f t="shared" si="89"/>
        <v>96371U</v>
      </c>
      <c r="C5763" t="s">
        <v>5174</v>
      </c>
      <c r="D5763" t="s">
        <v>72</v>
      </c>
      <c r="E5763">
        <v>81.7</v>
      </c>
    </row>
    <row r="5764" spans="1:5" x14ac:dyDescent="0.25">
      <c r="A5764">
        <v>96373</v>
      </c>
      <c r="B5764" t="str">
        <f t="shared" si="89"/>
        <v>96373U</v>
      </c>
      <c r="C5764" t="s">
        <v>5175</v>
      </c>
      <c r="D5764" t="s">
        <v>98</v>
      </c>
      <c r="E5764">
        <v>13.15</v>
      </c>
    </row>
    <row r="5765" spans="1:5" x14ac:dyDescent="0.25">
      <c r="A5765">
        <v>96374</v>
      </c>
      <c r="B5765" t="str">
        <f t="shared" si="89"/>
        <v>96374U</v>
      </c>
      <c r="C5765" t="s">
        <v>5176</v>
      </c>
      <c r="D5765" t="s">
        <v>98</v>
      </c>
      <c r="E5765">
        <v>29.96</v>
      </c>
    </row>
    <row r="5766" spans="1:5" x14ac:dyDescent="0.25">
      <c r="A5766">
        <v>102235</v>
      </c>
      <c r="B5766" t="str">
        <f t="shared" si="89"/>
        <v>102235U</v>
      </c>
      <c r="C5766" t="s">
        <v>5177</v>
      </c>
      <c r="D5766" t="s">
        <v>72</v>
      </c>
      <c r="E5766">
        <v>328.47</v>
      </c>
    </row>
    <row r="5767" spans="1:5" x14ac:dyDescent="0.25">
      <c r="A5767">
        <v>102253</v>
      </c>
      <c r="B5767" t="str">
        <f t="shared" si="89"/>
        <v>102253U</v>
      </c>
      <c r="C5767" t="s">
        <v>5178</v>
      </c>
      <c r="D5767" t="s">
        <v>72</v>
      </c>
      <c r="E5767">
        <v>799.71</v>
      </c>
    </row>
    <row r="5768" spans="1:5" x14ac:dyDescent="0.25">
      <c r="A5768">
        <v>102254</v>
      </c>
      <c r="B5768" t="str">
        <f t="shared" ref="B5768:B5831" si="90">A5768&amp;"U"</f>
        <v>102254U</v>
      </c>
      <c r="C5768" t="s">
        <v>5179</v>
      </c>
      <c r="D5768" t="s">
        <v>72</v>
      </c>
      <c r="E5768">
        <v>815.43</v>
      </c>
    </row>
    <row r="5769" spans="1:5" x14ac:dyDescent="0.25">
      <c r="A5769">
        <v>102255</v>
      </c>
      <c r="B5769" t="str">
        <f t="shared" si="90"/>
        <v>102255U</v>
      </c>
      <c r="C5769" t="s">
        <v>5180</v>
      </c>
      <c r="D5769" t="s">
        <v>72</v>
      </c>
      <c r="E5769">
        <v>815.05</v>
      </c>
    </row>
    <row r="5770" spans="1:5" x14ac:dyDescent="0.25">
      <c r="A5770">
        <v>102256</v>
      </c>
      <c r="B5770" t="str">
        <f t="shared" si="90"/>
        <v>102256U</v>
      </c>
      <c r="C5770" t="s">
        <v>5181</v>
      </c>
      <c r="D5770" t="s">
        <v>72</v>
      </c>
      <c r="E5770">
        <v>928.47</v>
      </c>
    </row>
    <row r="5771" spans="1:5" x14ac:dyDescent="0.25">
      <c r="A5771">
        <v>102257</v>
      </c>
      <c r="B5771" t="str">
        <f t="shared" si="90"/>
        <v>102257U</v>
      </c>
      <c r="C5771" t="s">
        <v>5182</v>
      </c>
      <c r="D5771" t="s">
        <v>72</v>
      </c>
      <c r="E5771">
        <v>284.10000000000002</v>
      </c>
    </row>
    <row r="5772" spans="1:5" x14ac:dyDescent="0.25">
      <c r="A5772">
        <v>102258</v>
      </c>
      <c r="B5772" t="str">
        <f t="shared" si="90"/>
        <v>102258U</v>
      </c>
      <c r="C5772" t="s">
        <v>5183</v>
      </c>
      <c r="D5772" t="s">
        <v>72</v>
      </c>
      <c r="E5772">
        <v>317.57</v>
      </c>
    </row>
    <row r="5773" spans="1:5" x14ac:dyDescent="0.25">
      <c r="A5773">
        <v>101154</v>
      </c>
      <c r="B5773" t="str">
        <f t="shared" si="90"/>
        <v>101154U</v>
      </c>
      <c r="C5773" t="s">
        <v>5184</v>
      </c>
      <c r="D5773" t="s">
        <v>72</v>
      </c>
      <c r="E5773">
        <v>116.45</v>
      </c>
    </row>
    <row r="5774" spans="1:5" x14ac:dyDescent="0.25">
      <c r="A5774">
        <v>101155</v>
      </c>
      <c r="B5774" t="str">
        <f t="shared" si="90"/>
        <v>101155U</v>
      </c>
      <c r="C5774" t="s">
        <v>5185</v>
      </c>
      <c r="D5774" t="s">
        <v>72</v>
      </c>
      <c r="E5774">
        <v>163.37</v>
      </c>
    </row>
    <row r="5775" spans="1:5" x14ac:dyDescent="0.25">
      <c r="A5775">
        <v>101156</v>
      </c>
      <c r="B5775" t="str">
        <f t="shared" si="90"/>
        <v>101156U</v>
      </c>
      <c r="C5775" t="s">
        <v>5186</v>
      </c>
      <c r="D5775" t="s">
        <v>72</v>
      </c>
      <c r="E5775">
        <v>240.35</v>
      </c>
    </row>
    <row r="5776" spans="1:5" x14ac:dyDescent="0.25">
      <c r="A5776">
        <v>101810</v>
      </c>
      <c r="B5776" t="str">
        <f t="shared" si="90"/>
        <v>101810U</v>
      </c>
      <c r="C5776" t="s">
        <v>5187</v>
      </c>
      <c r="D5776" t="s">
        <v>80</v>
      </c>
      <c r="E5776">
        <v>1613.91</v>
      </c>
    </row>
    <row r="5777" spans="1:5" x14ac:dyDescent="0.25">
      <c r="A5777">
        <v>101811</v>
      </c>
      <c r="B5777" t="str">
        <f t="shared" si="90"/>
        <v>101811U</v>
      </c>
      <c r="C5777" t="s">
        <v>5188</v>
      </c>
      <c r="D5777" t="s">
        <v>80</v>
      </c>
      <c r="E5777">
        <v>1376.79</v>
      </c>
    </row>
    <row r="5778" spans="1:5" x14ac:dyDescent="0.25">
      <c r="A5778">
        <v>101812</v>
      </c>
      <c r="B5778" t="str">
        <f t="shared" si="90"/>
        <v>101812U</v>
      </c>
      <c r="C5778" t="s">
        <v>5189</v>
      </c>
      <c r="D5778" t="s">
        <v>80</v>
      </c>
      <c r="E5778">
        <v>1812.2</v>
      </c>
    </row>
    <row r="5779" spans="1:5" x14ac:dyDescent="0.25">
      <c r="A5779">
        <v>101813</v>
      </c>
      <c r="B5779" t="str">
        <f t="shared" si="90"/>
        <v>101813U</v>
      </c>
      <c r="C5779" t="s">
        <v>5190</v>
      </c>
      <c r="D5779" t="s">
        <v>80</v>
      </c>
      <c r="E5779">
        <v>1575.08</v>
      </c>
    </row>
    <row r="5780" spans="1:5" x14ac:dyDescent="0.25">
      <c r="A5780">
        <v>101814</v>
      </c>
      <c r="B5780" t="str">
        <f t="shared" si="90"/>
        <v>101814U</v>
      </c>
      <c r="C5780" t="s">
        <v>5191</v>
      </c>
      <c r="D5780" t="s">
        <v>72</v>
      </c>
      <c r="E5780">
        <v>44.88</v>
      </c>
    </row>
    <row r="5781" spans="1:5" x14ac:dyDescent="0.25">
      <c r="A5781">
        <v>101815</v>
      </c>
      <c r="B5781" t="str">
        <f t="shared" si="90"/>
        <v>101815U</v>
      </c>
      <c r="C5781" t="s">
        <v>5192</v>
      </c>
      <c r="D5781" t="s">
        <v>72</v>
      </c>
      <c r="E5781">
        <v>84.77</v>
      </c>
    </row>
    <row r="5782" spans="1:5" x14ac:dyDescent="0.25">
      <c r="A5782">
        <v>101816</v>
      </c>
      <c r="B5782" t="str">
        <f t="shared" si="90"/>
        <v>101816U</v>
      </c>
      <c r="C5782" t="s">
        <v>5193</v>
      </c>
      <c r="D5782" t="s">
        <v>72</v>
      </c>
      <c r="E5782">
        <v>69.260000000000005</v>
      </c>
    </row>
    <row r="5783" spans="1:5" x14ac:dyDescent="0.25">
      <c r="A5783">
        <v>101817</v>
      </c>
      <c r="B5783" t="str">
        <f t="shared" si="90"/>
        <v>101817U</v>
      </c>
      <c r="C5783" t="s">
        <v>5194</v>
      </c>
      <c r="D5783" t="s">
        <v>72</v>
      </c>
      <c r="E5783">
        <v>47.52</v>
      </c>
    </row>
    <row r="5784" spans="1:5" x14ac:dyDescent="0.25">
      <c r="A5784">
        <v>101818</v>
      </c>
      <c r="B5784" t="str">
        <f t="shared" si="90"/>
        <v>101818U</v>
      </c>
      <c r="C5784" t="s">
        <v>5195</v>
      </c>
      <c r="D5784" t="s">
        <v>72</v>
      </c>
      <c r="E5784">
        <v>67.14</v>
      </c>
    </row>
    <row r="5785" spans="1:5" x14ac:dyDescent="0.25">
      <c r="A5785">
        <v>101819</v>
      </c>
      <c r="B5785" t="str">
        <f t="shared" si="90"/>
        <v>101819U</v>
      </c>
      <c r="C5785" t="s">
        <v>5196</v>
      </c>
      <c r="D5785" t="s">
        <v>72</v>
      </c>
      <c r="E5785">
        <v>60.6</v>
      </c>
    </row>
    <row r="5786" spans="1:5" x14ac:dyDescent="0.25">
      <c r="A5786">
        <v>101820</v>
      </c>
      <c r="B5786" t="str">
        <f t="shared" si="90"/>
        <v>101820U</v>
      </c>
      <c r="C5786" t="s">
        <v>5197</v>
      </c>
      <c r="D5786" t="s">
        <v>72</v>
      </c>
      <c r="E5786">
        <v>36.71</v>
      </c>
    </row>
    <row r="5787" spans="1:5" x14ac:dyDescent="0.25">
      <c r="A5787">
        <v>101822</v>
      </c>
      <c r="B5787" t="str">
        <f t="shared" si="90"/>
        <v>101822U</v>
      </c>
      <c r="C5787" t="s">
        <v>5198</v>
      </c>
      <c r="D5787" t="s">
        <v>80</v>
      </c>
      <c r="E5787">
        <v>94.63</v>
      </c>
    </row>
    <row r="5788" spans="1:5" x14ac:dyDescent="0.25">
      <c r="A5788">
        <v>101823</v>
      </c>
      <c r="B5788" t="str">
        <f t="shared" si="90"/>
        <v>101823U</v>
      </c>
      <c r="C5788" t="s">
        <v>5199</v>
      </c>
      <c r="D5788" t="s">
        <v>80</v>
      </c>
      <c r="E5788">
        <v>127.38</v>
      </c>
    </row>
    <row r="5789" spans="1:5" x14ac:dyDescent="0.25">
      <c r="A5789">
        <v>101824</v>
      </c>
      <c r="B5789" t="str">
        <f t="shared" si="90"/>
        <v>101824U</v>
      </c>
      <c r="C5789" t="s">
        <v>5200</v>
      </c>
      <c r="D5789" t="s">
        <v>80</v>
      </c>
      <c r="E5789">
        <v>157.88</v>
      </c>
    </row>
    <row r="5790" spans="1:5" x14ac:dyDescent="0.25">
      <c r="A5790">
        <v>101825</v>
      </c>
      <c r="B5790" t="str">
        <f t="shared" si="90"/>
        <v>101825U</v>
      </c>
      <c r="C5790" t="s">
        <v>5201</v>
      </c>
      <c r="D5790" t="s">
        <v>80</v>
      </c>
      <c r="E5790">
        <v>187.56</v>
      </c>
    </row>
    <row r="5791" spans="1:5" x14ac:dyDescent="0.25">
      <c r="A5791">
        <v>101826</v>
      </c>
      <c r="B5791" t="str">
        <f t="shared" si="90"/>
        <v>101826U</v>
      </c>
      <c r="C5791" t="s">
        <v>5202</v>
      </c>
      <c r="D5791" t="s">
        <v>80</v>
      </c>
      <c r="E5791">
        <v>216.84</v>
      </c>
    </row>
    <row r="5792" spans="1:5" x14ac:dyDescent="0.25">
      <c r="A5792">
        <v>101827</v>
      </c>
      <c r="B5792" t="str">
        <f t="shared" si="90"/>
        <v>101827U</v>
      </c>
      <c r="C5792" t="s">
        <v>5203</v>
      </c>
      <c r="D5792" t="s">
        <v>80</v>
      </c>
      <c r="E5792">
        <v>177.65</v>
      </c>
    </row>
    <row r="5793" spans="1:5" x14ac:dyDescent="0.25">
      <c r="A5793">
        <v>101828</v>
      </c>
      <c r="B5793" t="str">
        <f t="shared" si="90"/>
        <v>101828U</v>
      </c>
      <c r="C5793" t="s">
        <v>5204</v>
      </c>
      <c r="D5793" t="s">
        <v>80</v>
      </c>
      <c r="E5793">
        <v>163.81</v>
      </c>
    </row>
    <row r="5794" spans="1:5" x14ac:dyDescent="0.25">
      <c r="A5794">
        <v>101829</v>
      </c>
      <c r="B5794" t="str">
        <f t="shared" si="90"/>
        <v>101829U</v>
      </c>
      <c r="C5794" t="s">
        <v>5205</v>
      </c>
      <c r="D5794" t="s">
        <v>80</v>
      </c>
      <c r="E5794">
        <v>237.58</v>
      </c>
    </row>
    <row r="5795" spans="1:5" x14ac:dyDescent="0.25">
      <c r="A5795">
        <v>101830</v>
      </c>
      <c r="B5795" t="str">
        <f t="shared" si="90"/>
        <v>101830U</v>
      </c>
      <c r="C5795" t="s">
        <v>5206</v>
      </c>
      <c r="D5795" t="s">
        <v>80</v>
      </c>
      <c r="E5795">
        <v>265.60000000000002</v>
      </c>
    </row>
    <row r="5796" spans="1:5" x14ac:dyDescent="0.25">
      <c r="A5796">
        <v>101831</v>
      </c>
      <c r="B5796" t="str">
        <f t="shared" si="90"/>
        <v>101831U</v>
      </c>
      <c r="C5796" t="s">
        <v>5207</v>
      </c>
      <c r="D5796" t="s">
        <v>80</v>
      </c>
      <c r="E5796">
        <v>293.22000000000003</v>
      </c>
    </row>
    <row r="5797" spans="1:5" x14ac:dyDescent="0.25">
      <c r="A5797">
        <v>101832</v>
      </c>
      <c r="B5797" t="str">
        <f t="shared" si="90"/>
        <v>101832U</v>
      </c>
      <c r="C5797" t="s">
        <v>5208</v>
      </c>
      <c r="D5797" t="s">
        <v>80</v>
      </c>
      <c r="E5797">
        <v>224.3</v>
      </c>
    </row>
    <row r="5798" spans="1:5" x14ac:dyDescent="0.25">
      <c r="A5798">
        <v>101833</v>
      </c>
      <c r="B5798" t="str">
        <f t="shared" si="90"/>
        <v>101833U</v>
      </c>
      <c r="C5798" t="s">
        <v>5209</v>
      </c>
      <c r="D5798" t="s">
        <v>80</v>
      </c>
      <c r="E5798">
        <v>252.59</v>
      </c>
    </row>
    <row r="5799" spans="1:5" x14ac:dyDescent="0.25">
      <c r="A5799">
        <v>101834</v>
      </c>
      <c r="B5799" t="str">
        <f t="shared" si="90"/>
        <v>101834U</v>
      </c>
      <c r="C5799" t="s">
        <v>5210</v>
      </c>
      <c r="D5799" t="s">
        <v>80</v>
      </c>
      <c r="E5799">
        <v>280.49</v>
      </c>
    </row>
    <row r="5800" spans="1:5" x14ac:dyDescent="0.25">
      <c r="A5800">
        <v>101835</v>
      </c>
      <c r="B5800" t="str">
        <f t="shared" si="90"/>
        <v>101835U</v>
      </c>
      <c r="C5800" t="s">
        <v>5211</v>
      </c>
      <c r="D5800" t="s">
        <v>80</v>
      </c>
      <c r="E5800">
        <v>254.05</v>
      </c>
    </row>
    <row r="5801" spans="1:5" x14ac:dyDescent="0.25">
      <c r="A5801">
        <v>101836</v>
      </c>
      <c r="B5801" t="str">
        <f t="shared" si="90"/>
        <v>101836U</v>
      </c>
      <c r="C5801" t="s">
        <v>5212</v>
      </c>
      <c r="D5801" t="s">
        <v>80</v>
      </c>
      <c r="E5801">
        <v>24.44</v>
      </c>
    </row>
    <row r="5802" spans="1:5" x14ac:dyDescent="0.25">
      <c r="A5802">
        <v>101837</v>
      </c>
      <c r="B5802" t="str">
        <f t="shared" si="90"/>
        <v>101837U</v>
      </c>
      <c r="C5802" t="s">
        <v>5213</v>
      </c>
      <c r="D5802" t="s">
        <v>80</v>
      </c>
      <c r="E5802">
        <v>57.19</v>
      </c>
    </row>
    <row r="5803" spans="1:5" x14ac:dyDescent="0.25">
      <c r="A5803">
        <v>101838</v>
      </c>
      <c r="B5803" t="str">
        <f t="shared" si="90"/>
        <v>101838U</v>
      </c>
      <c r="C5803" t="s">
        <v>5214</v>
      </c>
      <c r="D5803" t="s">
        <v>80</v>
      </c>
      <c r="E5803">
        <v>87.69</v>
      </c>
    </row>
    <row r="5804" spans="1:5" x14ac:dyDescent="0.25">
      <c r="A5804">
        <v>101839</v>
      </c>
      <c r="B5804" t="str">
        <f t="shared" si="90"/>
        <v>101839U</v>
      </c>
      <c r="C5804" t="s">
        <v>5215</v>
      </c>
      <c r="D5804" t="s">
        <v>80</v>
      </c>
      <c r="E5804">
        <v>117.37</v>
      </c>
    </row>
    <row r="5805" spans="1:5" x14ac:dyDescent="0.25">
      <c r="A5805">
        <v>101840</v>
      </c>
      <c r="B5805" t="str">
        <f t="shared" si="90"/>
        <v>101840U</v>
      </c>
      <c r="C5805" t="s">
        <v>5216</v>
      </c>
      <c r="D5805" t="s">
        <v>80</v>
      </c>
      <c r="E5805">
        <v>190.32</v>
      </c>
    </row>
    <row r="5806" spans="1:5" x14ac:dyDescent="0.25">
      <c r="A5806">
        <v>101841</v>
      </c>
      <c r="B5806" t="str">
        <f t="shared" si="90"/>
        <v>101841U</v>
      </c>
      <c r="C5806" t="s">
        <v>5217</v>
      </c>
      <c r="D5806" t="s">
        <v>80</v>
      </c>
      <c r="E5806">
        <v>107.46</v>
      </c>
    </row>
    <row r="5807" spans="1:5" x14ac:dyDescent="0.25">
      <c r="A5807">
        <v>101842</v>
      </c>
      <c r="B5807" t="str">
        <f t="shared" si="90"/>
        <v>101842U</v>
      </c>
      <c r="C5807" t="s">
        <v>5218</v>
      </c>
      <c r="D5807" t="s">
        <v>80</v>
      </c>
      <c r="E5807">
        <v>93.62</v>
      </c>
    </row>
    <row r="5808" spans="1:5" x14ac:dyDescent="0.25">
      <c r="A5808">
        <v>101843</v>
      </c>
      <c r="B5808" t="str">
        <f t="shared" si="90"/>
        <v>101843U</v>
      </c>
      <c r="C5808" t="s">
        <v>5219</v>
      </c>
      <c r="D5808" t="s">
        <v>80</v>
      </c>
      <c r="E5808">
        <v>167.39</v>
      </c>
    </row>
    <row r="5809" spans="1:5" x14ac:dyDescent="0.25">
      <c r="A5809">
        <v>101844</v>
      </c>
      <c r="B5809" t="str">
        <f t="shared" si="90"/>
        <v>101844U</v>
      </c>
      <c r="C5809" t="s">
        <v>5220</v>
      </c>
      <c r="D5809" t="s">
        <v>80</v>
      </c>
      <c r="E5809">
        <v>195.41</v>
      </c>
    </row>
    <row r="5810" spans="1:5" x14ac:dyDescent="0.25">
      <c r="A5810">
        <v>101845</v>
      </c>
      <c r="B5810" t="str">
        <f t="shared" si="90"/>
        <v>101845U</v>
      </c>
      <c r="C5810" t="s">
        <v>5221</v>
      </c>
      <c r="D5810" t="s">
        <v>80</v>
      </c>
      <c r="E5810">
        <v>223.03</v>
      </c>
    </row>
    <row r="5811" spans="1:5" x14ac:dyDescent="0.25">
      <c r="A5811">
        <v>101846</v>
      </c>
      <c r="B5811" t="str">
        <f t="shared" si="90"/>
        <v>101846U</v>
      </c>
      <c r="C5811" t="s">
        <v>5222</v>
      </c>
      <c r="D5811" t="s">
        <v>80</v>
      </c>
      <c r="E5811">
        <v>154.11000000000001</v>
      </c>
    </row>
    <row r="5812" spans="1:5" x14ac:dyDescent="0.25">
      <c r="A5812">
        <v>101847</v>
      </c>
      <c r="B5812" t="str">
        <f t="shared" si="90"/>
        <v>101847U</v>
      </c>
      <c r="C5812" t="s">
        <v>5223</v>
      </c>
      <c r="D5812" t="s">
        <v>80</v>
      </c>
      <c r="E5812">
        <v>182.4</v>
      </c>
    </row>
    <row r="5813" spans="1:5" x14ac:dyDescent="0.25">
      <c r="A5813">
        <v>101848</v>
      </c>
      <c r="B5813" t="str">
        <f t="shared" si="90"/>
        <v>101848U</v>
      </c>
      <c r="C5813" t="s">
        <v>5224</v>
      </c>
      <c r="D5813" t="s">
        <v>80</v>
      </c>
      <c r="E5813">
        <v>210.3</v>
      </c>
    </row>
    <row r="5814" spans="1:5" x14ac:dyDescent="0.25">
      <c r="A5814">
        <v>101849</v>
      </c>
      <c r="B5814" t="str">
        <f t="shared" si="90"/>
        <v>101849U</v>
      </c>
      <c r="C5814" t="s">
        <v>5225</v>
      </c>
      <c r="D5814" t="s">
        <v>80</v>
      </c>
      <c r="E5814">
        <v>183.86</v>
      </c>
    </row>
    <row r="5815" spans="1:5" x14ac:dyDescent="0.25">
      <c r="A5815">
        <v>101850</v>
      </c>
      <c r="B5815" t="str">
        <f t="shared" si="90"/>
        <v>101850U</v>
      </c>
      <c r="C5815" t="s">
        <v>5226</v>
      </c>
      <c r="D5815" t="s">
        <v>72</v>
      </c>
      <c r="E5815">
        <v>58.72</v>
      </c>
    </row>
    <row r="5816" spans="1:5" x14ac:dyDescent="0.25">
      <c r="A5816">
        <v>101851</v>
      </c>
      <c r="B5816" t="str">
        <f t="shared" si="90"/>
        <v>101851U</v>
      </c>
      <c r="C5816" t="s">
        <v>5227</v>
      </c>
      <c r="D5816" t="s">
        <v>72</v>
      </c>
      <c r="E5816">
        <v>158.15</v>
      </c>
    </row>
    <row r="5817" spans="1:5" x14ac:dyDescent="0.25">
      <c r="A5817">
        <v>101852</v>
      </c>
      <c r="B5817" t="str">
        <f t="shared" si="90"/>
        <v>101852U</v>
      </c>
      <c r="C5817" t="s">
        <v>5228</v>
      </c>
      <c r="D5817" t="s">
        <v>72</v>
      </c>
      <c r="E5817">
        <v>72.540000000000006</v>
      </c>
    </row>
    <row r="5818" spans="1:5" x14ac:dyDescent="0.25">
      <c r="A5818">
        <v>101853</v>
      </c>
      <c r="B5818" t="str">
        <f t="shared" si="90"/>
        <v>101853U</v>
      </c>
      <c r="C5818" t="s">
        <v>5229</v>
      </c>
      <c r="D5818" t="s">
        <v>72</v>
      </c>
      <c r="E5818">
        <v>53.87</v>
      </c>
    </row>
    <row r="5819" spans="1:5" x14ac:dyDescent="0.25">
      <c r="A5819">
        <v>101854</v>
      </c>
      <c r="B5819" t="str">
        <f t="shared" si="90"/>
        <v>101854U</v>
      </c>
      <c r="C5819" t="s">
        <v>5230</v>
      </c>
      <c r="D5819" t="s">
        <v>72</v>
      </c>
      <c r="E5819">
        <v>159.86000000000001</v>
      </c>
    </row>
    <row r="5820" spans="1:5" x14ac:dyDescent="0.25">
      <c r="A5820">
        <v>101855</v>
      </c>
      <c r="B5820" t="str">
        <f t="shared" si="90"/>
        <v>101855U</v>
      </c>
      <c r="C5820" t="s">
        <v>5231</v>
      </c>
      <c r="D5820" t="s">
        <v>72</v>
      </c>
      <c r="E5820">
        <v>78.89</v>
      </c>
    </row>
    <row r="5821" spans="1:5" x14ac:dyDescent="0.25">
      <c r="A5821">
        <v>101856</v>
      </c>
      <c r="B5821" t="str">
        <f t="shared" si="90"/>
        <v>101856U</v>
      </c>
      <c r="C5821" t="s">
        <v>5232</v>
      </c>
      <c r="D5821" t="s">
        <v>72</v>
      </c>
      <c r="E5821">
        <v>25.44</v>
      </c>
    </row>
    <row r="5822" spans="1:5" x14ac:dyDescent="0.25">
      <c r="A5822">
        <v>101857</v>
      </c>
      <c r="B5822" t="str">
        <f t="shared" si="90"/>
        <v>101857U</v>
      </c>
      <c r="C5822" t="s">
        <v>5233</v>
      </c>
      <c r="D5822" t="s">
        <v>72</v>
      </c>
      <c r="E5822">
        <v>30.74</v>
      </c>
    </row>
    <row r="5823" spans="1:5" x14ac:dyDescent="0.25">
      <c r="A5823">
        <v>101858</v>
      </c>
      <c r="B5823" t="str">
        <f t="shared" si="90"/>
        <v>101858U</v>
      </c>
      <c r="C5823" t="s">
        <v>5234</v>
      </c>
      <c r="D5823" t="s">
        <v>72</v>
      </c>
      <c r="E5823">
        <v>25.89</v>
      </c>
    </row>
    <row r="5824" spans="1:5" x14ac:dyDescent="0.25">
      <c r="A5824">
        <v>101859</v>
      </c>
      <c r="B5824" t="str">
        <f t="shared" si="90"/>
        <v>101859U</v>
      </c>
      <c r="C5824" t="s">
        <v>5235</v>
      </c>
      <c r="D5824" t="s">
        <v>72</v>
      </c>
      <c r="E5824">
        <v>28.17</v>
      </c>
    </row>
    <row r="5825" spans="1:5" x14ac:dyDescent="0.25">
      <c r="A5825">
        <v>101860</v>
      </c>
      <c r="B5825" t="str">
        <f t="shared" si="90"/>
        <v>101860U</v>
      </c>
      <c r="C5825" t="s">
        <v>5236</v>
      </c>
      <c r="D5825" t="s">
        <v>72</v>
      </c>
      <c r="E5825">
        <v>31.75</v>
      </c>
    </row>
    <row r="5826" spans="1:5" x14ac:dyDescent="0.25">
      <c r="A5826">
        <v>101861</v>
      </c>
      <c r="B5826" t="str">
        <f t="shared" si="90"/>
        <v>101861U</v>
      </c>
      <c r="C5826" t="s">
        <v>5237</v>
      </c>
      <c r="D5826" t="s">
        <v>72</v>
      </c>
      <c r="E5826">
        <v>29.96</v>
      </c>
    </row>
    <row r="5827" spans="1:5" x14ac:dyDescent="0.25">
      <c r="A5827">
        <v>101862</v>
      </c>
      <c r="B5827" t="str">
        <f t="shared" si="90"/>
        <v>101862U</v>
      </c>
      <c r="C5827" t="s">
        <v>5238</v>
      </c>
      <c r="D5827" t="s">
        <v>72</v>
      </c>
      <c r="E5827">
        <v>32.28</v>
      </c>
    </row>
    <row r="5828" spans="1:5" x14ac:dyDescent="0.25">
      <c r="A5828">
        <v>101863</v>
      </c>
      <c r="B5828" t="str">
        <f t="shared" si="90"/>
        <v>101863U</v>
      </c>
      <c r="C5828" t="s">
        <v>5239</v>
      </c>
      <c r="D5828" t="s">
        <v>72</v>
      </c>
      <c r="E5828">
        <v>26.2</v>
      </c>
    </row>
    <row r="5829" spans="1:5" x14ac:dyDescent="0.25">
      <c r="A5829">
        <v>101864</v>
      </c>
      <c r="B5829" t="str">
        <f t="shared" si="90"/>
        <v>101864U</v>
      </c>
      <c r="C5829" t="s">
        <v>5240</v>
      </c>
      <c r="D5829" t="s">
        <v>72</v>
      </c>
      <c r="E5829">
        <v>29.79</v>
      </c>
    </row>
    <row r="5830" spans="1:5" x14ac:dyDescent="0.25">
      <c r="A5830">
        <v>101865</v>
      </c>
      <c r="B5830" t="str">
        <f t="shared" si="90"/>
        <v>101865U</v>
      </c>
      <c r="C5830" t="s">
        <v>5241</v>
      </c>
      <c r="D5830" t="s">
        <v>72</v>
      </c>
      <c r="E5830">
        <v>33.36</v>
      </c>
    </row>
    <row r="5831" spans="1:5" x14ac:dyDescent="0.25">
      <c r="A5831">
        <v>101866</v>
      </c>
      <c r="B5831" t="str">
        <f t="shared" si="90"/>
        <v>101866U</v>
      </c>
      <c r="C5831" t="s">
        <v>5242</v>
      </c>
      <c r="D5831" t="s">
        <v>72</v>
      </c>
      <c r="E5831">
        <v>30.14</v>
      </c>
    </row>
    <row r="5832" spans="1:5" x14ac:dyDescent="0.25">
      <c r="A5832">
        <v>101867</v>
      </c>
      <c r="B5832" t="str">
        <f t="shared" ref="B5832:B5895" si="91">A5832&amp;"U"</f>
        <v>101867U</v>
      </c>
      <c r="C5832" t="s">
        <v>5243</v>
      </c>
      <c r="D5832" t="s">
        <v>72</v>
      </c>
      <c r="E5832">
        <v>33.71</v>
      </c>
    </row>
    <row r="5833" spans="1:5" x14ac:dyDescent="0.25">
      <c r="A5833">
        <v>101868</v>
      </c>
      <c r="B5833" t="str">
        <f t="shared" si="91"/>
        <v>101868U</v>
      </c>
      <c r="C5833" t="s">
        <v>5244</v>
      </c>
      <c r="D5833" t="s">
        <v>72</v>
      </c>
      <c r="E5833">
        <v>27.64</v>
      </c>
    </row>
    <row r="5834" spans="1:5" x14ac:dyDescent="0.25">
      <c r="A5834">
        <v>101869</v>
      </c>
      <c r="B5834" t="str">
        <f t="shared" si="91"/>
        <v>101869U</v>
      </c>
      <c r="C5834" t="s">
        <v>5245</v>
      </c>
      <c r="D5834" t="s">
        <v>72</v>
      </c>
      <c r="E5834">
        <v>31.23</v>
      </c>
    </row>
    <row r="5835" spans="1:5" x14ac:dyDescent="0.25">
      <c r="A5835">
        <v>101870</v>
      </c>
      <c r="B5835" t="str">
        <f t="shared" si="91"/>
        <v>101870U</v>
      </c>
      <c r="C5835" t="s">
        <v>5246</v>
      </c>
      <c r="D5835" t="s">
        <v>72</v>
      </c>
      <c r="E5835">
        <v>34.799999999999997</v>
      </c>
    </row>
    <row r="5836" spans="1:5" x14ac:dyDescent="0.25">
      <c r="A5836">
        <v>102096</v>
      </c>
      <c r="B5836" t="str">
        <f t="shared" si="91"/>
        <v>102096U</v>
      </c>
      <c r="C5836" t="s">
        <v>5247</v>
      </c>
      <c r="D5836" t="s">
        <v>80</v>
      </c>
      <c r="E5836">
        <v>1621.3</v>
      </c>
    </row>
    <row r="5837" spans="1:5" x14ac:dyDescent="0.25">
      <c r="A5837">
        <v>102098</v>
      </c>
      <c r="B5837" t="str">
        <f t="shared" si="91"/>
        <v>102098U</v>
      </c>
      <c r="C5837" t="s">
        <v>5248</v>
      </c>
      <c r="D5837" t="s">
        <v>80</v>
      </c>
      <c r="E5837">
        <v>1819.59</v>
      </c>
    </row>
    <row r="5838" spans="1:5" x14ac:dyDescent="0.25">
      <c r="A5838">
        <v>102101</v>
      </c>
      <c r="B5838" t="str">
        <f t="shared" si="91"/>
        <v>102101U</v>
      </c>
      <c r="C5838" t="s">
        <v>5249</v>
      </c>
      <c r="D5838" t="s">
        <v>72</v>
      </c>
      <c r="E5838">
        <v>3.5</v>
      </c>
    </row>
    <row r="5839" spans="1:5" x14ac:dyDescent="0.25">
      <c r="A5839">
        <v>102988</v>
      </c>
      <c r="B5839" t="str">
        <f t="shared" si="91"/>
        <v>102988U</v>
      </c>
      <c r="C5839" t="s">
        <v>5250</v>
      </c>
      <c r="D5839" t="s">
        <v>72</v>
      </c>
      <c r="E5839">
        <v>47.06</v>
      </c>
    </row>
    <row r="5840" spans="1:5" x14ac:dyDescent="0.25">
      <c r="A5840">
        <v>100576</v>
      </c>
      <c r="B5840" t="str">
        <f t="shared" si="91"/>
        <v>100576U</v>
      </c>
      <c r="C5840" t="s">
        <v>5251</v>
      </c>
      <c r="D5840" t="s">
        <v>72</v>
      </c>
      <c r="E5840">
        <v>2.3199999999999998</v>
      </c>
    </row>
    <row r="5841" spans="1:5" x14ac:dyDescent="0.25">
      <c r="A5841">
        <v>100577</v>
      </c>
      <c r="B5841" t="str">
        <f t="shared" si="91"/>
        <v>100577U</v>
      </c>
      <c r="C5841" t="s">
        <v>5252</v>
      </c>
      <c r="D5841" t="s">
        <v>72</v>
      </c>
      <c r="E5841">
        <v>1.1299999999999999</v>
      </c>
    </row>
    <row r="5842" spans="1:5" x14ac:dyDescent="0.25">
      <c r="A5842">
        <v>96388</v>
      </c>
      <c r="B5842" t="str">
        <f t="shared" si="91"/>
        <v>96388U</v>
      </c>
      <c r="C5842" t="s">
        <v>5253</v>
      </c>
      <c r="D5842" t="s">
        <v>80</v>
      </c>
      <c r="E5842">
        <v>11.11</v>
      </c>
    </row>
    <row r="5843" spans="1:5" x14ac:dyDescent="0.25">
      <c r="A5843">
        <v>96389</v>
      </c>
      <c r="B5843" t="str">
        <f t="shared" si="91"/>
        <v>96389U</v>
      </c>
      <c r="C5843" t="s">
        <v>5254</v>
      </c>
      <c r="D5843" t="s">
        <v>80</v>
      </c>
      <c r="E5843">
        <v>48.61</v>
      </c>
    </row>
    <row r="5844" spans="1:5" x14ac:dyDescent="0.25">
      <c r="A5844">
        <v>96390</v>
      </c>
      <c r="B5844" t="str">
        <f t="shared" si="91"/>
        <v>96390U</v>
      </c>
      <c r="C5844" t="s">
        <v>5255</v>
      </c>
      <c r="D5844" t="s">
        <v>80</v>
      </c>
      <c r="E5844">
        <v>77.11</v>
      </c>
    </row>
    <row r="5845" spans="1:5" x14ac:dyDescent="0.25">
      <c r="A5845">
        <v>96391</v>
      </c>
      <c r="B5845" t="str">
        <f t="shared" si="91"/>
        <v>96391U</v>
      </c>
      <c r="C5845" t="s">
        <v>5256</v>
      </c>
      <c r="D5845" t="s">
        <v>80</v>
      </c>
      <c r="E5845">
        <v>107.54</v>
      </c>
    </row>
    <row r="5846" spans="1:5" x14ac:dyDescent="0.25">
      <c r="A5846">
        <v>96392</v>
      </c>
      <c r="B5846" t="str">
        <f t="shared" si="91"/>
        <v>96392U</v>
      </c>
      <c r="C5846" t="s">
        <v>5257</v>
      </c>
      <c r="D5846" t="s">
        <v>80</v>
      </c>
      <c r="E5846">
        <v>136.82</v>
      </c>
    </row>
    <row r="5847" spans="1:5" x14ac:dyDescent="0.25">
      <c r="A5847">
        <v>96396</v>
      </c>
      <c r="B5847" t="str">
        <f t="shared" si="91"/>
        <v>96396U</v>
      </c>
      <c r="C5847" t="s">
        <v>5258</v>
      </c>
      <c r="D5847" t="s">
        <v>80</v>
      </c>
      <c r="E5847">
        <v>171.72</v>
      </c>
    </row>
    <row r="5848" spans="1:5" x14ac:dyDescent="0.25">
      <c r="A5848">
        <v>96397</v>
      </c>
      <c r="B5848" t="str">
        <f t="shared" si="91"/>
        <v>96397U</v>
      </c>
      <c r="C5848" t="s">
        <v>5259</v>
      </c>
      <c r="D5848" t="s">
        <v>80</v>
      </c>
      <c r="E5848">
        <v>229.85</v>
      </c>
    </row>
    <row r="5849" spans="1:5" x14ac:dyDescent="0.25">
      <c r="A5849">
        <v>96398</v>
      </c>
      <c r="B5849" t="str">
        <f t="shared" si="91"/>
        <v>96398U</v>
      </c>
      <c r="C5849" t="s">
        <v>5260</v>
      </c>
      <c r="D5849" t="s">
        <v>80</v>
      </c>
      <c r="E5849">
        <v>307.73</v>
      </c>
    </row>
    <row r="5850" spans="1:5" x14ac:dyDescent="0.25">
      <c r="A5850">
        <v>96399</v>
      </c>
      <c r="B5850" t="str">
        <f t="shared" si="91"/>
        <v>96399U</v>
      </c>
      <c r="C5850" t="s">
        <v>5261</v>
      </c>
      <c r="D5850" t="s">
        <v>80</v>
      </c>
      <c r="E5850">
        <v>118.06</v>
      </c>
    </row>
    <row r="5851" spans="1:5" x14ac:dyDescent="0.25">
      <c r="A5851">
        <v>96400</v>
      </c>
      <c r="B5851" t="str">
        <f t="shared" si="91"/>
        <v>96400U</v>
      </c>
      <c r="C5851" t="s">
        <v>5262</v>
      </c>
      <c r="D5851" t="s">
        <v>80</v>
      </c>
      <c r="E5851">
        <v>153.33000000000001</v>
      </c>
    </row>
    <row r="5852" spans="1:5" x14ac:dyDescent="0.25">
      <c r="A5852">
        <v>96402</v>
      </c>
      <c r="B5852" t="str">
        <f t="shared" si="91"/>
        <v>96402U</v>
      </c>
      <c r="C5852" t="s">
        <v>5263</v>
      </c>
      <c r="D5852" t="s">
        <v>72</v>
      </c>
      <c r="E5852">
        <v>2.82</v>
      </c>
    </row>
    <row r="5853" spans="1:5" x14ac:dyDescent="0.25">
      <c r="A5853">
        <v>100564</v>
      </c>
      <c r="B5853" t="str">
        <f t="shared" si="91"/>
        <v>100564U</v>
      </c>
      <c r="C5853" t="s">
        <v>5264</v>
      </c>
      <c r="D5853" t="s">
        <v>80</v>
      </c>
      <c r="E5853">
        <v>103.77</v>
      </c>
    </row>
    <row r="5854" spans="1:5" x14ac:dyDescent="0.25">
      <c r="A5854">
        <v>100565</v>
      </c>
      <c r="B5854" t="str">
        <f t="shared" si="91"/>
        <v>100565U</v>
      </c>
      <c r="C5854" t="s">
        <v>5265</v>
      </c>
      <c r="D5854" t="s">
        <v>80</v>
      </c>
      <c r="E5854">
        <v>89.98</v>
      </c>
    </row>
    <row r="5855" spans="1:5" x14ac:dyDescent="0.25">
      <c r="A5855">
        <v>100566</v>
      </c>
      <c r="B5855" t="str">
        <f t="shared" si="91"/>
        <v>100566U</v>
      </c>
      <c r="C5855" t="s">
        <v>5266</v>
      </c>
      <c r="D5855" t="s">
        <v>80</v>
      </c>
      <c r="E5855">
        <v>163.69999999999999</v>
      </c>
    </row>
    <row r="5856" spans="1:5" x14ac:dyDescent="0.25">
      <c r="A5856">
        <v>100567</v>
      </c>
      <c r="B5856" t="str">
        <f t="shared" si="91"/>
        <v>100567U</v>
      </c>
      <c r="C5856" t="s">
        <v>5267</v>
      </c>
      <c r="D5856" t="s">
        <v>80</v>
      </c>
      <c r="E5856">
        <v>191.77</v>
      </c>
    </row>
    <row r="5857" spans="1:5" x14ac:dyDescent="0.25">
      <c r="A5857">
        <v>100568</v>
      </c>
      <c r="B5857" t="str">
        <f t="shared" si="91"/>
        <v>100568U</v>
      </c>
      <c r="C5857" t="s">
        <v>5268</v>
      </c>
      <c r="D5857" t="s">
        <v>80</v>
      </c>
      <c r="E5857">
        <v>219.34</v>
      </c>
    </row>
    <row r="5858" spans="1:5" x14ac:dyDescent="0.25">
      <c r="A5858">
        <v>100569</v>
      </c>
      <c r="B5858" t="str">
        <f t="shared" si="91"/>
        <v>100569U</v>
      </c>
      <c r="C5858" t="s">
        <v>5269</v>
      </c>
      <c r="D5858" t="s">
        <v>80</v>
      </c>
      <c r="E5858">
        <v>150.41999999999999</v>
      </c>
    </row>
    <row r="5859" spans="1:5" x14ac:dyDescent="0.25">
      <c r="A5859">
        <v>100570</v>
      </c>
      <c r="B5859" t="str">
        <f t="shared" si="91"/>
        <v>100570U</v>
      </c>
      <c r="C5859" t="s">
        <v>5270</v>
      </c>
      <c r="D5859" t="s">
        <v>80</v>
      </c>
      <c r="E5859">
        <v>181.11</v>
      </c>
    </row>
    <row r="5860" spans="1:5" x14ac:dyDescent="0.25">
      <c r="A5860">
        <v>100571</v>
      </c>
      <c r="B5860" t="str">
        <f t="shared" si="91"/>
        <v>100571U</v>
      </c>
      <c r="C5860" t="s">
        <v>5271</v>
      </c>
      <c r="D5860" t="s">
        <v>80</v>
      </c>
      <c r="E5860">
        <v>206.66</v>
      </c>
    </row>
    <row r="5861" spans="1:5" x14ac:dyDescent="0.25">
      <c r="A5861">
        <v>100572</v>
      </c>
      <c r="B5861" t="str">
        <f t="shared" si="91"/>
        <v>100572U</v>
      </c>
      <c r="C5861" t="s">
        <v>5272</v>
      </c>
      <c r="D5861" t="s">
        <v>80</v>
      </c>
      <c r="E5861">
        <v>108.63</v>
      </c>
    </row>
    <row r="5862" spans="1:5" x14ac:dyDescent="0.25">
      <c r="A5862">
        <v>100573</v>
      </c>
      <c r="B5862" t="str">
        <f t="shared" si="91"/>
        <v>100573U</v>
      </c>
      <c r="C5862" t="s">
        <v>5273</v>
      </c>
      <c r="D5862" t="s">
        <v>80</v>
      </c>
      <c r="E5862">
        <v>94.84</v>
      </c>
    </row>
    <row r="5863" spans="1:5" x14ac:dyDescent="0.25">
      <c r="A5863">
        <v>100574</v>
      </c>
      <c r="B5863" t="str">
        <f t="shared" si="91"/>
        <v>100574U</v>
      </c>
      <c r="C5863" t="s">
        <v>5274</v>
      </c>
      <c r="D5863" t="s">
        <v>80</v>
      </c>
      <c r="E5863">
        <v>1.37</v>
      </c>
    </row>
    <row r="5864" spans="1:5" x14ac:dyDescent="0.25">
      <c r="A5864">
        <v>100575</v>
      </c>
      <c r="B5864" t="str">
        <f t="shared" si="91"/>
        <v>100575U</v>
      </c>
      <c r="C5864" t="s">
        <v>5275</v>
      </c>
      <c r="D5864" t="s">
        <v>72</v>
      </c>
      <c r="E5864">
        <v>0.11</v>
      </c>
    </row>
    <row r="5865" spans="1:5" x14ac:dyDescent="0.25">
      <c r="A5865">
        <v>101767</v>
      </c>
      <c r="B5865" t="str">
        <f t="shared" si="91"/>
        <v>101767U</v>
      </c>
      <c r="C5865" t="s">
        <v>5276</v>
      </c>
      <c r="D5865" t="s">
        <v>80</v>
      </c>
      <c r="E5865">
        <v>25.58</v>
      </c>
    </row>
    <row r="5866" spans="1:5" x14ac:dyDescent="0.25">
      <c r="A5866">
        <v>101768</v>
      </c>
      <c r="B5866" t="str">
        <f t="shared" si="91"/>
        <v>101768U</v>
      </c>
      <c r="C5866" t="s">
        <v>5277</v>
      </c>
      <c r="D5866" t="s">
        <v>80</v>
      </c>
      <c r="E5866">
        <v>43.6</v>
      </c>
    </row>
    <row r="5867" spans="1:5" x14ac:dyDescent="0.25">
      <c r="A5867">
        <v>92391</v>
      </c>
      <c r="B5867" t="str">
        <f t="shared" si="91"/>
        <v>92391U</v>
      </c>
      <c r="C5867" t="s">
        <v>5278</v>
      </c>
      <c r="D5867" t="s">
        <v>72</v>
      </c>
      <c r="E5867">
        <v>73.84</v>
      </c>
    </row>
    <row r="5868" spans="1:5" x14ac:dyDescent="0.25">
      <c r="A5868">
        <v>92392</v>
      </c>
      <c r="B5868" t="str">
        <f t="shared" si="91"/>
        <v>92392U</v>
      </c>
      <c r="C5868" t="s">
        <v>5279</v>
      </c>
      <c r="D5868" t="s">
        <v>72</v>
      </c>
      <c r="E5868">
        <v>150.49</v>
      </c>
    </row>
    <row r="5869" spans="1:5" x14ac:dyDescent="0.25">
      <c r="A5869">
        <v>92393</v>
      </c>
      <c r="B5869" t="str">
        <f t="shared" si="91"/>
        <v>92393U</v>
      </c>
      <c r="C5869" t="s">
        <v>5280</v>
      </c>
      <c r="D5869" t="s">
        <v>72</v>
      </c>
      <c r="E5869">
        <v>73.09</v>
      </c>
    </row>
    <row r="5870" spans="1:5" x14ac:dyDescent="0.25">
      <c r="A5870">
        <v>92394</v>
      </c>
      <c r="B5870" t="str">
        <f t="shared" si="91"/>
        <v>92394U</v>
      </c>
      <c r="C5870" t="s">
        <v>5281</v>
      </c>
      <c r="D5870" t="s">
        <v>72</v>
      </c>
      <c r="E5870">
        <v>90.62</v>
      </c>
    </row>
    <row r="5871" spans="1:5" x14ac:dyDescent="0.25">
      <c r="A5871">
        <v>92395</v>
      </c>
      <c r="B5871" t="str">
        <f t="shared" si="91"/>
        <v>92395U</v>
      </c>
      <c r="C5871" t="s">
        <v>5282</v>
      </c>
      <c r="D5871" t="s">
        <v>72</v>
      </c>
      <c r="E5871">
        <v>109.01</v>
      </c>
    </row>
    <row r="5872" spans="1:5" x14ac:dyDescent="0.25">
      <c r="A5872">
        <v>92396</v>
      </c>
      <c r="B5872" t="str">
        <f t="shared" si="91"/>
        <v>92396U</v>
      </c>
      <c r="C5872" t="s">
        <v>5283</v>
      </c>
      <c r="D5872" t="s">
        <v>72</v>
      </c>
      <c r="E5872">
        <v>85.26</v>
      </c>
    </row>
    <row r="5873" spans="1:5" x14ac:dyDescent="0.25">
      <c r="A5873">
        <v>92397</v>
      </c>
      <c r="B5873" t="str">
        <f t="shared" si="91"/>
        <v>92397U</v>
      </c>
      <c r="C5873" t="s">
        <v>5284</v>
      </c>
      <c r="D5873" t="s">
        <v>72</v>
      </c>
      <c r="E5873">
        <v>73.05</v>
      </c>
    </row>
    <row r="5874" spans="1:5" x14ac:dyDescent="0.25">
      <c r="A5874">
        <v>92398</v>
      </c>
      <c r="B5874" t="str">
        <f t="shared" si="91"/>
        <v>92398U</v>
      </c>
      <c r="C5874" t="s">
        <v>5285</v>
      </c>
      <c r="D5874" t="s">
        <v>72</v>
      </c>
      <c r="E5874">
        <v>92.01</v>
      </c>
    </row>
    <row r="5875" spans="1:5" x14ac:dyDescent="0.25">
      <c r="A5875">
        <v>92399</v>
      </c>
      <c r="B5875" t="str">
        <f t="shared" si="91"/>
        <v>92399U</v>
      </c>
      <c r="C5875" t="s">
        <v>5286</v>
      </c>
      <c r="D5875" t="s">
        <v>72</v>
      </c>
      <c r="E5875">
        <v>93.48</v>
      </c>
    </row>
    <row r="5876" spans="1:5" x14ac:dyDescent="0.25">
      <c r="A5876">
        <v>92400</v>
      </c>
      <c r="B5876" t="str">
        <f t="shared" si="91"/>
        <v>92400U</v>
      </c>
      <c r="C5876" t="s">
        <v>5287</v>
      </c>
      <c r="D5876" t="s">
        <v>72</v>
      </c>
      <c r="E5876">
        <v>108.81</v>
      </c>
    </row>
    <row r="5877" spans="1:5" x14ac:dyDescent="0.25">
      <c r="A5877">
        <v>92401</v>
      </c>
      <c r="B5877" t="str">
        <f t="shared" si="91"/>
        <v>92401U</v>
      </c>
      <c r="C5877" t="s">
        <v>5288</v>
      </c>
      <c r="D5877" t="s">
        <v>72</v>
      </c>
      <c r="E5877">
        <v>110.41</v>
      </c>
    </row>
    <row r="5878" spans="1:5" x14ac:dyDescent="0.25">
      <c r="A5878">
        <v>92402</v>
      </c>
      <c r="B5878" t="str">
        <f t="shared" si="91"/>
        <v>92402U</v>
      </c>
      <c r="C5878" t="s">
        <v>5289</v>
      </c>
      <c r="D5878" t="s">
        <v>72</v>
      </c>
      <c r="E5878">
        <v>86.97</v>
      </c>
    </row>
    <row r="5879" spans="1:5" x14ac:dyDescent="0.25">
      <c r="A5879">
        <v>92403</v>
      </c>
      <c r="B5879" t="str">
        <f t="shared" si="91"/>
        <v>92403U</v>
      </c>
      <c r="C5879" t="s">
        <v>5290</v>
      </c>
      <c r="D5879" t="s">
        <v>72</v>
      </c>
      <c r="E5879">
        <v>74.61</v>
      </c>
    </row>
    <row r="5880" spans="1:5" x14ac:dyDescent="0.25">
      <c r="A5880">
        <v>92404</v>
      </c>
      <c r="B5880" t="str">
        <f t="shared" si="91"/>
        <v>92404U</v>
      </c>
      <c r="C5880" t="s">
        <v>5291</v>
      </c>
      <c r="D5880" t="s">
        <v>72</v>
      </c>
      <c r="E5880">
        <v>93.58</v>
      </c>
    </row>
    <row r="5881" spans="1:5" x14ac:dyDescent="0.25">
      <c r="A5881">
        <v>92405</v>
      </c>
      <c r="B5881" t="str">
        <f t="shared" si="91"/>
        <v>92405U</v>
      </c>
      <c r="C5881" t="s">
        <v>5292</v>
      </c>
      <c r="D5881" t="s">
        <v>72</v>
      </c>
      <c r="E5881">
        <v>95.02</v>
      </c>
    </row>
    <row r="5882" spans="1:5" x14ac:dyDescent="0.25">
      <c r="A5882">
        <v>92406</v>
      </c>
      <c r="B5882" t="str">
        <f t="shared" si="91"/>
        <v>92406U</v>
      </c>
      <c r="C5882" t="s">
        <v>5293</v>
      </c>
      <c r="D5882" t="s">
        <v>72</v>
      </c>
      <c r="E5882">
        <v>110.38</v>
      </c>
    </row>
    <row r="5883" spans="1:5" x14ac:dyDescent="0.25">
      <c r="A5883">
        <v>92407</v>
      </c>
      <c r="B5883" t="str">
        <f t="shared" si="91"/>
        <v>92407U</v>
      </c>
      <c r="C5883" t="s">
        <v>5294</v>
      </c>
      <c r="D5883" t="s">
        <v>72</v>
      </c>
      <c r="E5883">
        <v>111.96</v>
      </c>
    </row>
    <row r="5884" spans="1:5" x14ac:dyDescent="0.25">
      <c r="A5884">
        <v>93679</v>
      </c>
      <c r="B5884" t="str">
        <f t="shared" si="91"/>
        <v>93679U</v>
      </c>
      <c r="C5884" t="s">
        <v>5295</v>
      </c>
      <c r="D5884" t="s">
        <v>72</v>
      </c>
      <c r="E5884">
        <v>94.77</v>
      </c>
    </row>
    <row r="5885" spans="1:5" x14ac:dyDescent="0.25">
      <c r="A5885">
        <v>93680</v>
      </c>
      <c r="B5885" t="str">
        <f t="shared" si="91"/>
        <v>93680U</v>
      </c>
      <c r="C5885" t="s">
        <v>5296</v>
      </c>
      <c r="D5885" t="s">
        <v>72</v>
      </c>
      <c r="E5885">
        <v>82.15</v>
      </c>
    </row>
    <row r="5886" spans="1:5" x14ac:dyDescent="0.25">
      <c r="A5886">
        <v>93681</v>
      </c>
      <c r="B5886" t="str">
        <f t="shared" si="91"/>
        <v>93681U</v>
      </c>
      <c r="C5886" t="s">
        <v>5297</v>
      </c>
      <c r="D5886" t="s">
        <v>72</v>
      </c>
      <c r="E5886">
        <v>99.29</v>
      </c>
    </row>
    <row r="5887" spans="1:5" x14ac:dyDescent="0.25">
      <c r="A5887">
        <v>93682</v>
      </c>
      <c r="B5887" t="str">
        <f t="shared" si="91"/>
        <v>93682U</v>
      </c>
      <c r="C5887" t="s">
        <v>5298</v>
      </c>
      <c r="D5887" t="s">
        <v>72</v>
      </c>
      <c r="E5887">
        <v>100.84</v>
      </c>
    </row>
    <row r="5888" spans="1:5" x14ac:dyDescent="0.25">
      <c r="A5888">
        <v>97104</v>
      </c>
      <c r="B5888" t="str">
        <f t="shared" si="91"/>
        <v>97104U</v>
      </c>
      <c r="C5888" t="s">
        <v>6974</v>
      </c>
      <c r="D5888" t="s">
        <v>72</v>
      </c>
      <c r="E5888">
        <v>147.94</v>
      </c>
    </row>
    <row r="5889" spans="1:5" x14ac:dyDescent="0.25">
      <c r="A5889">
        <v>97105</v>
      </c>
      <c r="B5889" t="str">
        <f t="shared" si="91"/>
        <v>97105U</v>
      </c>
      <c r="C5889" t="s">
        <v>6975</v>
      </c>
      <c r="D5889" t="s">
        <v>72</v>
      </c>
      <c r="E5889">
        <v>167.79</v>
      </c>
    </row>
    <row r="5890" spans="1:5" x14ac:dyDescent="0.25">
      <c r="A5890">
        <v>97106</v>
      </c>
      <c r="B5890" t="str">
        <f t="shared" si="91"/>
        <v>97106U</v>
      </c>
      <c r="C5890" t="s">
        <v>6976</v>
      </c>
      <c r="D5890" t="s">
        <v>72</v>
      </c>
      <c r="E5890">
        <v>186.82</v>
      </c>
    </row>
    <row r="5891" spans="1:5" x14ac:dyDescent="0.25">
      <c r="A5891">
        <v>97107</v>
      </c>
      <c r="B5891" t="str">
        <f t="shared" si="91"/>
        <v>97107U</v>
      </c>
      <c r="C5891" t="s">
        <v>6977</v>
      </c>
      <c r="D5891" t="s">
        <v>72</v>
      </c>
      <c r="E5891">
        <v>213.44</v>
      </c>
    </row>
    <row r="5892" spans="1:5" x14ac:dyDescent="0.25">
      <c r="A5892">
        <v>97108</v>
      </c>
      <c r="B5892" t="str">
        <f t="shared" si="91"/>
        <v>97108U</v>
      </c>
      <c r="C5892" t="s">
        <v>6978</v>
      </c>
      <c r="D5892" t="s">
        <v>72</v>
      </c>
      <c r="E5892">
        <v>244.73</v>
      </c>
    </row>
    <row r="5893" spans="1:5" x14ac:dyDescent="0.25">
      <c r="A5893">
        <v>97109</v>
      </c>
      <c r="B5893" t="str">
        <f t="shared" si="91"/>
        <v>97109U</v>
      </c>
      <c r="C5893" t="s">
        <v>6979</v>
      </c>
      <c r="D5893" t="s">
        <v>72</v>
      </c>
      <c r="E5893">
        <v>270.97000000000003</v>
      </c>
    </row>
    <row r="5894" spans="1:5" x14ac:dyDescent="0.25">
      <c r="A5894">
        <v>97111</v>
      </c>
      <c r="B5894" t="str">
        <f t="shared" si="91"/>
        <v>97111U</v>
      </c>
      <c r="C5894" t="s">
        <v>6980</v>
      </c>
      <c r="D5894" t="s">
        <v>72</v>
      </c>
      <c r="E5894">
        <v>320.87</v>
      </c>
    </row>
    <row r="5895" spans="1:5" x14ac:dyDescent="0.25">
      <c r="A5895">
        <v>97112</v>
      </c>
      <c r="B5895" t="str">
        <f t="shared" si="91"/>
        <v>97112U</v>
      </c>
      <c r="C5895" t="s">
        <v>6981</v>
      </c>
      <c r="D5895" t="s">
        <v>72</v>
      </c>
      <c r="E5895">
        <v>273.86</v>
      </c>
    </row>
    <row r="5896" spans="1:5" x14ac:dyDescent="0.25">
      <c r="A5896">
        <v>97113</v>
      </c>
      <c r="B5896" t="str">
        <f t="shared" ref="B5896:B5959" si="92">A5896&amp;"U"</f>
        <v>97113U</v>
      </c>
      <c r="C5896" t="s">
        <v>6982</v>
      </c>
      <c r="D5896" t="s">
        <v>72</v>
      </c>
      <c r="E5896">
        <v>2.15</v>
      </c>
    </row>
    <row r="5897" spans="1:5" x14ac:dyDescent="0.25">
      <c r="A5897">
        <v>97114</v>
      </c>
      <c r="B5897" t="str">
        <f t="shared" si="92"/>
        <v>97114U</v>
      </c>
      <c r="C5897" t="s">
        <v>6983</v>
      </c>
      <c r="D5897" t="s">
        <v>98</v>
      </c>
      <c r="E5897">
        <v>0.3</v>
      </c>
    </row>
    <row r="5898" spans="1:5" x14ac:dyDescent="0.25">
      <c r="A5898">
        <v>97115</v>
      </c>
      <c r="B5898" t="str">
        <f t="shared" si="92"/>
        <v>97115U</v>
      </c>
      <c r="C5898" t="s">
        <v>6984</v>
      </c>
      <c r="D5898" t="s">
        <v>95</v>
      </c>
      <c r="E5898">
        <v>49.41</v>
      </c>
    </row>
    <row r="5899" spans="1:5" x14ac:dyDescent="0.25">
      <c r="A5899">
        <v>97116</v>
      </c>
      <c r="B5899" t="str">
        <f t="shared" si="92"/>
        <v>97116U</v>
      </c>
      <c r="C5899" t="s">
        <v>6985</v>
      </c>
      <c r="D5899" t="s">
        <v>95</v>
      </c>
      <c r="E5899">
        <v>25.65</v>
      </c>
    </row>
    <row r="5900" spans="1:5" x14ac:dyDescent="0.25">
      <c r="A5900">
        <v>97117</v>
      </c>
      <c r="B5900" t="str">
        <f t="shared" si="92"/>
        <v>97117U</v>
      </c>
      <c r="C5900" t="s">
        <v>6986</v>
      </c>
      <c r="D5900" t="s">
        <v>95</v>
      </c>
      <c r="E5900">
        <v>23.14</v>
      </c>
    </row>
    <row r="5901" spans="1:5" x14ac:dyDescent="0.25">
      <c r="A5901">
        <v>97118</v>
      </c>
      <c r="B5901" t="str">
        <f t="shared" si="92"/>
        <v>97118U</v>
      </c>
      <c r="C5901" t="s">
        <v>6987</v>
      </c>
      <c r="D5901" t="s">
        <v>95</v>
      </c>
      <c r="E5901">
        <v>19.54</v>
      </c>
    </row>
    <row r="5902" spans="1:5" x14ac:dyDescent="0.25">
      <c r="A5902">
        <v>97119</v>
      </c>
      <c r="B5902" t="str">
        <f t="shared" si="92"/>
        <v>97119U</v>
      </c>
      <c r="C5902" t="s">
        <v>6988</v>
      </c>
      <c r="D5902" t="s">
        <v>95</v>
      </c>
      <c r="E5902">
        <v>17.989999999999998</v>
      </c>
    </row>
    <row r="5903" spans="1:5" x14ac:dyDescent="0.25">
      <c r="A5903">
        <v>97120</v>
      </c>
      <c r="B5903" t="str">
        <f t="shared" si="92"/>
        <v>97120U</v>
      </c>
      <c r="C5903" t="s">
        <v>6989</v>
      </c>
      <c r="D5903" t="s">
        <v>95</v>
      </c>
      <c r="E5903">
        <v>11.56</v>
      </c>
    </row>
    <row r="5904" spans="1:5" x14ac:dyDescent="0.25">
      <c r="A5904">
        <v>97802</v>
      </c>
      <c r="B5904" t="str">
        <f t="shared" si="92"/>
        <v>97802U</v>
      </c>
      <c r="C5904" t="s">
        <v>5299</v>
      </c>
      <c r="D5904" t="s">
        <v>72</v>
      </c>
      <c r="E5904">
        <v>7.79</v>
      </c>
    </row>
    <row r="5905" spans="1:5" x14ac:dyDescent="0.25">
      <c r="A5905">
        <v>97803</v>
      </c>
      <c r="B5905" t="str">
        <f t="shared" si="92"/>
        <v>97803U</v>
      </c>
      <c r="C5905" t="s">
        <v>5300</v>
      </c>
      <c r="D5905" t="s">
        <v>72</v>
      </c>
      <c r="E5905">
        <v>11.77</v>
      </c>
    </row>
    <row r="5906" spans="1:5" x14ac:dyDescent="0.25">
      <c r="A5906">
        <v>97805</v>
      </c>
      <c r="B5906" t="str">
        <f t="shared" si="92"/>
        <v>97805U</v>
      </c>
      <c r="C5906" t="s">
        <v>5301</v>
      </c>
      <c r="D5906" t="s">
        <v>72</v>
      </c>
      <c r="E5906">
        <v>19.559999999999999</v>
      </c>
    </row>
    <row r="5907" spans="1:5" x14ac:dyDescent="0.25">
      <c r="A5907">
        <v>97806</v>
      </c>
      <c r="B5907" t="str">
        <f t="shared" si="92"/>
        <v>97806U</v>
      </c>
      <c r="C5907" t="s">
        <v>5302</v>
      </c>
      <c r="D5907" t="s">
        <v>72</v>
      </c>
      <c r="E5907">
        <v>23.51</v>
      </c>
    </row>
    <row r="5908" spans="1:5" x14ac:dyDescent="0.25">
      <c r="A5908">
        <v>97807</v>
      </c>
      <c r="B5908" t="str">
        <f t="shared" si="92"/>
        <v>97807U</v>
      </c>
      <c r="C5908" t="s">
        <v>5303</v>
      </c>
      <c r="D5908" t="s">
        <v>72</v>
      </c>
      <c r="E5908">
        <v>27.1</v>
      </c>
    </row>
    <row r="5909" spans="1:5" x14ac:dyDescent="0.25">
      <c r="A5909">
        <v>97809</v>
      </c>
      <c r="B5909" t="str">
        <f t="shared" si="92"/>
        <v>97809U</v>
      </c>
      <c r="C5909" t="s">
        <v>5304</v>
      </c>
      <c r="D5909" t="s">
        <v>72</v>
      </c>
      <c r="E5909">
        <v>21.89</v>
      </c>
    </row>
    <row r="5910" spans="1:5" x14ac:dyDescent="0.25">
      <c r="A5910">
        <v>97810</v>
      </c>
      <c r="B5910" t="str">
        <f t="shared" si="92"/>
        <v>97810U</v>
      </c>
      <c r="C5910" t="s">
        <v>5305</v>
      </c>
      <c r="D5910" t="s">
        <v>72</v>
      </c>
      <c r="E5910">
        <v>23.74</v>
      </c>
    </row>
    <row r="5911" spans="1:5" x14ac:dyDescent="0.25">
      <c r="A5911">
        <v>97811</v>
      </c>
      <c r="B5911" t="str">
        <f t="shared" si="92"/>
        <v>97811U</v>
      </c>
      <c r="C5911" t="s">
        <v>5306</v>
      </c>
      <c r="D5911" t="s">
        <v>72</v>
      </c>
      <c r="E5911">
        <v>27.41</v>
      </c>
    </row>
    <row r="5912" spans="1:5" x14ac:dyDescent="0.25">
      <c r="A5912">
        <v>101167</v>
      </c>
      <c r="B5912" t="str">
        <f t="shared" si="92"/>
        <v>101167U</v>
      </c>
      <c r="C5912" t="s">
        <v>5307</v>
      </c>
      <c r="D5912" t="s">
        <v>72</v>
      </c>
      <c r="E5912">
        <v>201.82</v>
      </c>
    </row>
    <row r="5913" spans="1:5" x14ac:dyDescent="0.25">
      <c r="A5913">
        <v>101168</v>
      </c>
      <c r="B5913" t="str">
        <f t="shared" si="92"/>
        <v>101168U</v>
      </c>
      <c r="C5913" t="s">
        <v>5308</v>
      </c>
      <c r="D5913" t="s">
        <v>72</v>
      </c>
      <c r="E5913">
        <v>263.20999999999998</v>
      </c>
    </row>
    <row r="5914" spans="1:5" x14ac:dyDescent="0.25">
      <c r="A5914">
        <v>101169</v>
      </c>
      <c r="B5914" t="str">
        <f t="shared" si="92"/>
        <v>101169U</v>
      </c>
      <c r="C5914" t="s">
        <v>5309</v>
      </c>
      <c r="D5914" t="s">
        <v>72</v>
      </c>
      <c r="E5914">
        <v>215.69</v>
      </c>
    </row>
    <row r="5915" spans="1:5" x14ac:dyDescent="0.25">
      <c r="A5915">
        <v>101170</v>
      </c>
      <c r="B5915" t="str">
        <f t="shared" si="92"/>
        <v>101170U</v>
      </c>
      <c r="C5915" t="s">
        <v>5310</v>
      </c>
      <c r="D5915" t="s">
        <v>72</v>
      </c>
      <c r="E5915">
        <v>50.38</v>
      </c>
    </row>
    <row r="5916" spans="1:5" x14ac:dyDescent="0.25">
      <c r="A5916">
        <v>101171</v>
      </c>
      <c r="B5916" t="str">
        <f t="shared" si="92"/>
        <v>101171U</v>
      </c>
      <c r="C5916" t="s">
        <v>5311</v>
      </c>
      <c r="D5916" t="s">
        <v>72</v>
      </c>
      <c r="E5916">
        <v>124.35</v>
      </c>
    </row>
    <row r="5917" spans="1:5" x14ac:dyDescent="0.25">
      <c r="A5917">
        <v>101172</v>
      </c>
      <c r="B5917" t="str">
        <f t="shared" si="92"/>
        <v>101172U</v>
      </c>
      <c r="C5917" t="s">
        <v>5312</v>
      </c>
      <c r="D5917" t="s">
        <v>72</v>
      </c>
      <c r="E5917">
        <v>75.55</v>
      </c>
    </row>
    <row r="5918" spans="1:5" x14ac:dyDescent="0.25">
      <c r="A5918">
        <v>103904</v>
      </c>
      <c r="B5918" t="str">
        <f t="shared" si="92"/>
        <v>103904U</v>
      </c>
      <c r="C5918" t="s">
        <v>6990</v>
      </c>
      <c r="D5918" t="s">
        <v>72</v>
      </c>
      <c r="E5918">
        <v>143.57</v>
      </c>
    </row>
    <row r="5919" spans="1:5" x14ac:dyDescent="0.25">
      <c r="A5919">
        <v>103905</v>
      </c>
      <c r="B5919" t="str">
        <f t="shared" si="92"/>
        <v>103905U</v>
      </c>
      <c r="C5919" t="s">
        <v>6991</v>
      </c>
      <c r="D5919" t="s">
        <v>72</v>
      </c>
      <c r="E5919">
        <v>151.66999999999999</v>
      </c>
    </row>
    <row r="5920" spans="1:5" x14ac:dyDescent="0.25">
      <c r="A5920">
        <v>103906</v>
      </c>
      <c r="B5920" t="str">
        <f t="shared" si="92"/>
        <v>103906U</v>
      </c>
      <c r="C5920" t="s">
        <v>6992</v>
      </c>
      <c r="D5920" t="s">
        <v>72</v>
      </c>
      <c r="E5920">
        <v>177.49</v>
      </c>
    </row>
    <row r="5921" spans="1:5" x14ac:dyDescent="0.25">
      <c r="A5921">
        <v>103907</v>
      </c>
      <c r="B5921" t="str">
        <f t="shared" si="92"/>
        <v>103907U</v>
      </c>
      <c r="C5921" t="s">
        <v>6993</v>
      </c>
      <c r="D5921" t="s">
        <v>72</v>
      </c>
      <c r="E5921">
        <v>160.65</v>
      </c>
    </row>
    <row r="5922" spans="1:5" x14ac:dyDescent="0.25">
      <c r="A5922">
        <v>103908</v>
      </c>
      <c r="B5922" t="str">
        <f t="shared" si="92"/>
        <v>103908U</v>
      </c>
      <c r="C5922" t="s">
        <v>6994</v>
      </c>
      <c r="D5922" t="s">
        <v>72</v>
      </c>
      <c r="E5922">
        <v>181</v>
      </c>
    </row>
    <row r="5923" spans="1:5" x14ac:dyDescent="0.25">
      <c r="A5923">
        <v>103909</v>
      </c>
      <c r="B5923" t="str">
        <f t="shared" si="92"/>
        <v>103909U</v>
      </c>
      <c r="C5923" t="s">
        <v>6995</v>
      </c>
      <c r="D5923" t="s">
        <v>72</v>
      </c>
      <c r="E5923">
        <v>206.89</v>
      </c>
    </row>
    <row r="5924" spans="1:5" x14ac:dyDescent="0.25">
      <c r="A5924">
        <v>103911</v>
      </c>
      <c r="B5924" t="str">
        <f t="shared" si="92"/>
        <v>103911U</v>
      </c>
      <c r="C5924" t="s">
        <v>6996</v>
      </c>
      <c r="D5924" t="s">
        <v>72</v>
      </c>
      <c r="E5924">
        <v>237.45</v>
      </c>
    </row>
    <row r="5925" spans="1:5" x14ac:dyDescent="0.25">
      <c r="A5925">
        <v>103912</v>
      </c>
      <c r="B5925" t="str">
        <f t="shared" si="92"/>
        <v>103912U</v>
      </c>
      <c r="C5925" t="s">
        <v>6997</v>
      </c>
      <c r="D5925" t="s">
        <v>72</v>
      </c>
      <c r="E5925">
        <v>96.14</v>
      </c>
    </row>
    <row r="5926" spans="1:5" x14ac:dyDescent="0.25">
      <c r="A5926">
        <v>103913</v>
      </c>
      <c r="B5926" t="str">
        <f t="shared" si="92"/>
        <v>103913U</v>
      </c>
      <c r="C5926" t="s">
        <v>6998</v>
      </c>
      <c r="D5926" t="s">
        <v>72</v>
      </c>
      <c r="E5926">
        <v>146.71</v>
      </c>
    </row>
    <row r="5927" spans="1:5" x14ac:dyDescent="0.25">
      <c r="A5927">
        <v>103914</v>
      </c>
      <c r="B5927" t="str">
        <f t="shared" si="92"/>
        <v>103914U</v>
      </c>
      <c r="C5927" t="s">
        <v>6999</v>
      </c>
      <c r="D5927" t="s">
        <v>72</v>
      </c>
      <c r="E5927">
        <v>171.2</v>
      </c>
    </row>
    <row r="5928" spans="1:5" x14ac:dyDescent="0.25">
      <c r="A5928">
        <v>103915</v>
      </c>
      <c r="B5928" t="str">
        <f t="shared" si="92"/>
        <v>103915U</v>
      </c>
      <c r="C5928" t="s">
        <v>7000</v>
      </c>
      <c r="D5928" t="s">
        <v>72</v>
      </c>
      <c r="E5928">
        <v>188.04</v>
      </c>
    </row>
    <row r="5929" spans="1:5" x14ac:dyDescent="0.25">
      <c r="A5929">
        <v>103916</v>
      </c>
      <c r="B5929" t="str">
        <f t="shared" si="92"/>
        <v>103916U</v>
      </c>
      <c r="C5929" t="s">
        <v>7001</v>
      </c>
      <c r="D5929" t="s">
        <v>72</v>
      </c>
      <c r="E5929">
        <v>214.52</v>
      </c>
    </row>
    <row r="5930" spans="1:5" x14ac:dyDescent="0.25">
      <c r="A5930">
        <v>103917</v>
      </c>
      <c r="B5930" t="str">
        <f t="shared" si="92"/>
        <v>103917U</v>
      </c>
      <c r="C5930" t="s">
        <v>7002</v>
      </c>
      <c r="D5930" t="s">
        <v>72</v>
      </c>
      <c r="E5930">
        <v>249.49</v>
      </c>
    </row>
    <row r="5931" spans="1:5" x14ac:dyDescent="0.25">
      <c r="A5931">
        <v>103918</v>
      </c>
      <c r="B5931" t="str">
        <f t="shared" si="92"/>
        <v>103918U</v>
      </c>
      <c r="C5931" t="s">
        <v>7003</v>
      </c>
      <c r="D5931" t="s">
        <v>72</v>
      </c>
      <c r="E5931">
        <v>263.10000000000002</v>
      </c>
    </row>
    <row r="5932" spans="1:5" x14ac:dyDescent="0.25">
      <c r="A5932">
        <v>103694</v>
      </c>
      <c r="B5932" t="str">
        <f t="shared" si="92"/>
        <v>103694U</v>
      </c>
      <c r="C5932" t="s">
        <v>7004</v>
      </c>
      <c r="D5932" t="s">
        <v>28</v>
      </c>
      <c r="E5932">
        <v>93.1</v>
      </c>
    </row>
    <row r="5933" spans="1:5" x14ac:dyDescent="0.25">
      <c r="A5933">
        <v>103695</v>
      </c>
      <c r="B5933" t="str">
        <f t="shared" si="92"/>
        <v>103695U</v>
      </c>
      <c r="C5933" t="s">
        <v>7005</v>
      </c>
      <c r="D5933" t="s">
        <v>28</v>
      </c>
      <c r="E5933">
        <v>83.4</v>
      </c>
    </row>
    <row r="5934" spans="1:5" x14ac:dyDescent="0.25">
      <c r="A5934">
        <v>103696</v>
      </c>
      <c r="B5934" t="str">
        <f t="shared" si="92"/>
        <v>103696U</v>
      </c>
      <c r="C5934" t="s">
        <v>7006</v>
      </c>
      <c r="D5934" t="s">
        <v>28</v>
      </c>
      <c r="E5934">
        <v>114.64</v>
      </c>
    </row>
    <row r="5935" spans="1:5" x14ac:dyDescent="0.25">
      <c r="A5935">
        <v>103697</v>
      </c>
      <c r="B5935" t="str">
        <f t="shared" si="92"/>
        <v>103697U</v>
      </c>
      <c r="C5935" t="s">
        <v>7007</v>
      </c>
      <c r="D5935" t="s">
        <v>28</v>
      </c>
      <c r="E5935">
        <v>104.94</v>
      </c>
    </row>
    <row r="5936" spans="1:5" x14ac:dyDescent="0.25">
      <c r="A5936">
        <v>95995</v>
      </c>
      <c r="B5936" t="str">
        <f t="shared" si="92"/>
        <v>95995U</v>
      </c>
      <c r="C5936" t="s">
        <v>5313</v>
      </c>
      <c r="D5936" t="s">
        <v>80</v>
      </c>
      <c r="E5936">
        <v>1455.53</v>
      </c>
    </row>
    <row r="5937" spans="1:5" x14ac:dyDescent="0.25">
      <c r="A5937">
        <v>95996</v>
      </c>
      <c r="B5937" t="str">
        <f t="shared" si="92"/>
        <v>95996U</v>
      </c>
      <c r="C5937" t="s">
        <v>5314</v>
      </c>
      <c r="D5937" t="s">
        <v>80</v>
      </c>
      <c r="E5937">
        <v>1257.6400000000001</v>
      </c>
    </row>
    <row r="5938" spans="1:5" x14ac:dyDescent="0.25">
      <c r="A5938">
        <v>96001</v>
      </c>
      <c r="B5938" t="str">
        <f t="shared" si="92"/>
        <v>96001U</v>
      </c>
      <c r="C5938" t="s">
        <v>5315</v>
      </c>
      <c r="D5938" t="s">
        <v>72</v>
      </c>
      <c r="E5938">
        <v>7.84</v>
      </c>
    </row>
    <row r="5939" spans="1:5" x14ac:dyDescent="0.25">
      <c r="A5939">
        <v>96393</v>
      </c>
      <c r="B5939" t="str">
        <f t="shared" si="92"/>
        <v>96393U</v>
      </c>
      <c r="C5939" t="s">
        <v>5316</v>
      </c>
      <c r="D5939" t="s">
        <v>80</v>
      </c>
      <c r="E5939">
        <v>159.41999999999999</v>
      </c>
    </row>
    <row r="5940" spans="1:5" x14ac:dyDescent="0.25">
      <c r="A5940">
        <v>96394</v>
      </c>
      <c r="B5940" t="str">
        <f t="shared" si="92"/>
        <v>96394U</v>
      </c>
      <c r="C5940" t="s">
        <v>5317</v>
      </c>
      <c r="D5940" t="s">
        <v>80</v>
      </c>
      <c r="E5940">
        <v>215.98</v>
      </c>
    </row>
    <row r="5941" spans="1:5" x14ac:dyDescent="0.25">
      <c r="A5941">
        <v>96395</v>
      </c>
      <c r="B5941" t="str">
        <f t="shared" si="92"/>
        <v>96395U</v>
      </c>
      <c r="C5941" t="s">
        <v>5318</v>
      </c>
      <c r="D5941" t="s">
        <v>80</v>
      </c>
      <c r="E5941">
        <v>295.43</v>
      </c>
    </row>
    <row r="5942" spans="1:5" x14ac:dyDescent="0.25">
      <c r="A5942">
        <v>100624</v>
      </c>
      <c r="B5942" t="str">
        <f t="shared" si="92"/>
        <v>100624U</v>
      </c>
      <c r="C5942" t="s">
        <v>5319</v>
      </c>
      <c r="D5942" t="s">
        <v>80</v>
      </c>
      <c r="E5942">
        <v>1164.46</v>
      </c>
    </row>
    <row r="5943" spans="1:5" x14ac:dyDescent="0.25">
      <c r="A5943">
        <v>100625</v>
      </c>
      <c r="B5943" t="str">
        <f t="shared" si="92"/>
        <v>100625U</v>
      </c>
      <c r="C5943" t="s">
        <v>5320</v>
      </c>
      <c r="D5943" t="s">
        <v>80</v>
      </c>
      <c r="E5943">
        <v>1113.47</v>
      </c>
    </row>
    <row r="5944" spans="1:5" x14ac:dyDescent="0.25">
      <c r="A5944">
        <v>101020</v>
      </c>
      <c r="B5944" t="str">
        <f t="shared" si="92"/>
        <v>101020U</v>
      </c>
      <c r="C5944" t="s">
        <v>5321</v>
      </c>
      <c r="D5944" t="s">
        <v>5322</v>
      </c>
      <c r="E5944">
        <v>548.19000000000005</v>
      </c>
    </row>
    <row r="5945" spans="1:5" x14ac:dyDescent="0.25">
      <c r="A5945">
        <v>101021</v>
      </c>
      <c r="B5945" t="str">
        <f t="shared" si="92"/>
        <v>101021U</v>
      </c>
      <c r="C5945" t="s">
        <v>5323</v>
      </c>
      <c r="D5945" t="s">
        <v>5322</v>
      </c>
      <c r="E5945">
        <v>594.57000000000005</v>
      </c>
    </row>
    <row r="5946" spans="1:5" x14ac:dyDescent="0.25">
      <c r="A5946">
        <v>101022</v>
      </c>
      <c r="B5946" t="str">
        <f t="shared" si="92"/>
        <v>101022U</v>
      </c>
      <c r="C5946" t="s">
        <v>5324</v>
      </c>
      <c r="D5946" t="s">
        <v>5322</v>
      </c>
      <c r="E5946">
        <v>473.22</v>
      </c>
    </row>
    <row r="5947" spans="1:5" x14ac:dyDescent="0.25">
      <c r="A5947">
        <v>101023</v>
      </c>
      <c r="B5947" t="str">
        <f t="shared" si="92"/>
        <v>101023U</v>
      </c>
      <c r="C5947" t="s">
        <v>5325</v>
      </c>
      <c r="D5947" t="s">
        <v>5322</v>
      </c>
      <c r="E5947">
        <v>519.61</v>
      </c>
    </row>
    <row r="5948" spans="1:5" x14ac:dyDescent="0.25">
      <c r="A5948">
        <v>101024</v>
      </c>
      <c r="B5948" t="str">
        <f t="shared" si="92"/>
        <v>101024U</v>
      </c>
      <c r="C5948" t="s">
        <v>5326</v>
      </c>
      <c r="D5948" t="s">
        <v>5322</v>
      </c>
      <c r="E5948">
        <v>479.09</v>
      </c>
    </row>
    <row r="5949" spans="1:5" x14ac:dyDescent="0.25">
      <c r="A5949">
        <v>101025</v>
      </c>
      <c r="B5949" t="str">
        <f t="shared" si="92"/>
        <v>101025U</v>
      </c>
      <c r="C5949" t="s">
        <v>5327</v>
      </c>
      <c r="D5949" t="s">
        <v>5322</v>
      </c>
      <c r="E5949">
        <v>525.47</v>
      </c>
    </row>
    <row r="5950" spans="1:5" x14ac:dyDescent="0.25">
      <c r="A5950">
        <v>101026</v>
      </c>
      <c r="B5950" t="str">
        <f t="shared" si="92"/>
        <v>101026U</v>
      </c>
      <c r="C5950" t="s">
        <v>5328</v>
      </c>
      <c r="D5950" t="s">
        <v>5322</v>
      </c>
      <c r="E5950">
        <v>432.84</v>
      </c>
    </row>
    <row r="5951" spans="1:5" x14ac:dyDescent="0.25">
      <c r="A5951">
        <v>101027</v>
      </c>
      <c r="B5951" t="str">
        <f t="shared" si="92"/>
        <v>101027U</v>
      </c>
      <c r="C5951" t="s">
        <v>5329</v>
      </c>
      <c r="D5951" t="s">
        <v>5322</v>
      </c>
      <c r="E5951">
        <v>445.36</v>
      </c>
    </row>
    <row r="5952" spans="1:5" x14ac:dyDescent="0.25">
      <c r="A5952">
        <v>88411</v>
      </c>
      <c r="B5952" t="str">
        <f t="shared" si="92"/>
        <v>88411U</v>
      </c>
      <c r="C5952" t="s">
        <v>5330</v>
      </c>
      <c r="D5952" t="s">
        <v>72</v>
      </c>
      <c r="E5952">
        <v>2.98</v>
      </c>
    </row>
    <row r="5953" spans="1:5" x14ac:dyDescent="0.25">
      <c r="A5953">
        <v>88412</v>
      </c>
      <c r="B5953" t="str">
        <f t="shared" si="92"/>
        <v>88412U</v>
      </c>
      <c r="C5953" t="s">
        <v>5331</v>
      </c>
      <c r="D5953" t="s">
        <v>72</v>
      </c>
      <c r="E5953">
        <v>2.34</v>
      </c>
    </row>
    <row r="5954" spans="1:5" x14ac:dyDescent="0.25">
      <c r="A5954">
        <v>88413</v>
      </c>
      <c r="B5954" t="str">
        <f t="shared" si="92"/>
        <v>88413U</v>
      </c>
      <c r="C5954" t="s">
        <v>5332</v>
      </c>
      <c r="D5954" t="s">
        <v>72</v>
      </c>
      <c r="E5954">
        <v>4.26</v>
      </c>
    </row>
    <row r="5955" spans="1:5" x14ac:dyDescent="0.25">
      <c r="A5955">
        <v>88414</v>
      </c>
      <c r="B5955" t="str">
        <f t="shared" si="92"/>
        <v>88414U</v>
      </c>
      <c r="C5955" t="s">
        <v>5333</v>
      </c>
      <c r="D5955" t="s">
        <v>72</v>
      </c>
      <c r="E5955">
        <v>4.68</v>
      </c>
    </row>
    <row r="5956" spans="1:5" x14ac:dyDescent="0.25">
      <c r="A5956">
        <v>88415</v>
      </c>
      <c r="B5956" t="str">
        <f t="shared" si="92"/>
        <v>88415U</v>
      </c>
      <c r="C5956" t="s">
        <v>5334</v>
      </c>
      <c r="D5956" t="s">
        <v>72</v>
      </c>
      <c r="E5956">
        <v>3.19</v>
      </c>
    </row>
    <row r="5957" spans="1:5" x14ac:dyDescent="0.25">
      <c r="A5957">
        <v>88416</v>
      </c>
      <c r="B5957" t="str">
        <f t="shared" si="92"/>
        <v>88416U</v>
      </c>
      <c r="C5957" t="s">
        <v>5335</v>
      </c>
      <c r="D5957" t="s">
        <v>72</v>
      </c>
      <c r="E5957">
        <v>15.94</v>
      </c>
    </row>
    <row r="5958" spans="1:5" x14ac:dyDescent="0.25">
      <c r="A5958">
        <v>88417</v>
      </c>
      <c r="B5958" t="str">
        <f t="shared" si="92"/>
        <v>88417U</v>
      </c>
      <c r="C5958" t="s">
        <v>5336</v>
      </c>
      <c r="D5958" t="s">
        <v>72</v>
      </c>
      <c r="E5958">
        <v>13.67</v>
      </c>
    </row>
    <row r="5959" spans="1:5" x14ac:dyDescent="0.25">
      <c r="A5959">
        <v>88420</v>
      </c>
      <c r="B5959" t="str">
        <f t="shared" si="92"/>
        <v>88420U</v>
      </c>
      <c r="C5959" t="s">
        <v>5337</v>
      </c>
      <c r="D5959" t="s">
        <v>72</v>
      </c>
      <c r="E5959">
        <v>20.53</v>
      </c>
    </row>
    <row r="5960" spans="1:5" x14ac:dyDescent="0.25">
      <c r="A5960">
        <v>88421</v>
      </c>
      <c r="B5960" t="str">
        <f t="shared" ref="B5960:B6023" si="93">A5960&amp;"U"</f>
        <v>88421U</v>
      </c>
      <c r="C5960" t="s">
        <v>5338</v>
      </c>
      <c r="D5960" t="s">
        <v>72</v>
      </c>
      <c r="E5960">
        <v>21.98</v>
      </c>
    </row>
    <row r="5961" spans="1:5" x14ac:dyDescent="0.25">
      <c r="A5961">
        <v>88423</v>
      </c>
      <c r="B5961" t="str">
        <f t="shared" si="93"/>
        <v>88423U</v>
      </c>
      <c r="C5961" t="s">
        <v>5339</v>
      </c>
      <c r="D5961" t="s">
        <v>72</v>
      </c>
      <c r="E5961">
        <v>16.649999999999999</v>
      </c>
    </row>
    <row r="5962" spans="1:5" x14ac:dyDescent="0.25">
      <c r="A5962">
        <v>88424</v>
      </c>
      <c r="B5962" t="str">
        <f t="shared" si="93"/>
        <v>88424U</v>
      </c>
      <c r="C5962" t="s">
        <v>5340</v>
      </c>
      <c r="D5962" t="s">
        <v>72</v>
      </c>
      <c r="E5962">
        <v>19.059999999999999</v>
      </c>
    </row>
    <row r="5963" spans="1:5" x14ac:dyDescent="0.25">
      <c r="A5963">
        <v>88426</v>
      </c>
      <c r="B5963" t="str">
        <f t="shared" si="93"/>
        <v>88426U</v>
      </c>
      <c r="C5963" t="s">
        <v>5341</v>
      </c>
      <c r="D5963" t="s">
        <v>72</v>
      </c>
      <c r="E5963">
        <v>15.14</v>
      </c>
    </row>
    <row r="5964" spans="1:5" x14ac:dyDescent="0.25">
      <c r="A5964">
        <v>88428</v>
      </c>
      <c r="B5964" t="str">
        <f t="shared" si="93"/>
        <v>88428U</v>
      </c>
      <c r="C5964" t="s">
        <v>5342</v>
      </c>
      <c r="D5964" t="s">
        <v>72</v>
      </c>
      <c r="E5964">
        <v>26.95</v>
      </c>
    </row>
    <row r="5965" spans="1:5" x14ac:dyDescent="0.25">
      <c r="A5965">
        <v>88429</v>
      </c>
      <c r="B5965" t="str">
        <f t="shared" si="93"/>
        <v>88429U</v>
      </c>
      <c r="C5965" t="s">
        <v>5343</v>
      </c>
      <c r="D5965" t="s">
        <v>72</v>
      </c>
      <c r="E5965">
        <v>29.47</v>
      </c>
    </row>
    <row r="5966" spans="1:5" x14ac:dyDescent="0.25">
      <c r="A5966">
        <v>88431</v>
      </c>
      <c r="B5966" t="str">
        <f t="shared" si="93"/>
        <v>88431U</v>
      </c>
      <c r="C5966" t="s">
        <v>5344</v>
      </c>
      <c r="D5966" t="s">
        <v>72</v>
      </c>
      <c r="E5966">
        <v>20.29</v>
      </c>
    </row>
    <row r="5967" spans="1:5" x14ac:dyDescent="0.25">
      <c r="A5967">
        <v>88432</v>
      </c>
      <c r="B5967" t="str">
        <f t="shared" si="93"/>
        <v>88432U</v>
      </c>
      <c r="C5967" t="s">
        <v>5345</v>
      </c>
      <c r="D5967" t="s">
        <v>72</v>
      </c>
      <c r="E5967">
        <v>15.39</v>
      </c>
    </row>
    <row r="5968" spans="1:5" x14ac:dyDescent="0.25">
      <c r="A5968">
        <v>88484</v>
      </c>
      <c r="B5968" t="str">
        <f t="shared" si="93"/>
        <v>88484U</v>
      </c>
      <c r="C5968" t="s">
        <v>5346</v>
      </c>
      <c r="D5968" t="s">
        <v>72</v>
      </c>
      <c r="E5968">
        <v>3.19</v>
      </c>
    </row>
    <row r="5969" spans="1:5" x14ac:dyDescent="0.25">
      <c r="A5969">
        <v>88485</v>
      </c>
      <c r="B5969" t="str">
        <f t="shared" si="93"/>
        <v>88485U</v>
      </c>
      <c r="C5969" t="s">
        <v>5347</v>
      </c>
      <c r="D5969" t="s">
        <v>72</v>
      </c>
      <c r="E5969">
        <v>2.82</v>
      </c>
    </row>
    <row r="5970" spans="1:5" x14ac:dyDescent="0.25">
      <c r="A5970">
        <v>88488</v>
      </c>
      <c r="B5970" t="str">
        <f t="shared" si="93"/>
        <v>88488U</v>
      </c>
      <c r="C5970" t="s">
        <v>113</v>
      </c>
      <c r="D5970" t="s">
        <v>72</v>
      </c>
      <c r="E5970">
        <v>15.72</v>
      </c>
    </row>
    <row r="5971" spans="1:5" x14ac:dyDescent="0.25">
      <c r="A5971">
        <v>88489</v>
      </c>
      <c r="B5971" t="str">
        <f t="shared" si="93"/>
        <v>88489U</v>
      </c>
      <c r="C5971" t="s">
        <v>5348</v>
      </c>
      <c r="D5971" t="s">
        <v>72</v>
      </c>
      <c r="E5971">
        <v>13.99</v>
      </c>
    </row>
    <row r="5972" spans="1:5" x14ac:dyDescent="0.25">
      <c r="A5972">
        <v>88494</v>
      </c>
      <c r="B5972" t="str">
        <f t="shared" si="93"/>
        <v>88494U</v>
      </c>
      <c r="C5972" t="s">
        <v>114</v>
      </c>
      <c r="D5972" t="s">
        <v>72</v>
      </c>
      <c r="E5972">
        <v>18.41</v>
      </c>
    </row>
    <row r="5973" spans="1:5" x14ac:dyDescent="0.25">
      <c r="A5973">
        <v>88495</v>
      </c>
      <c r="B5973" t="str">
        <f t="shared" si="93"/>
        <v>88495U</v>
      </c>
      <c r="C5973" t="s">
        <v>5349</v>
      </c>
      <c r="D5973" t="s">
        <v>72</v>
      </c>
      <c r="E5973">
        <v>10.17</v>
      </c>
    </row>
    <row r="5974" spans="1:5" x14ac:dyDescent="0.25">
      <c r="A5974">
        <v>88496</v>
      </c>
      <c r="B5974" t="str">
        <f t="shared" si="93"/>
        <v>88496U</v>
      </c>
      <c r="C5974" t="s">
        <v>5350</v>
      </c>
      <c r="D5974" t="s">
        <v>72</v>
      </c>
      <c r="E5974">
        <v>25.05</v>
      </c>
    </row>
    <row r="5975" spans="1:5" x14ac:dyDescent="0.25">
      <c r="A5975">
        <v>88497</v>
      </c>
      <c r="B5975" t="str">
        <f t="shared" si="93"/>
        <v>88497U</v>
      </c>
      <c r="C5975" t="s">
        <v>115</v>
      </c>
      <c r="D5975" t="s">
        <v>72</v>
      </c>
      <c r="E5975">
        <v>14.04</v>
      </c>
    </row>
    <row r="5976" spans="1:5" x14ac:dyDescent="0.25">
      <c r="A5976">
        <v>95305</v>
      </c>
      <c r="B5976" t="str">
        <f t="shared" si="93"/>
        <v>95305U</v>
      </c>
      <c r="C5976" t="s">
        <v>5351</v>
      </c>
      <c r="D5976" t="s">
        <v>72</v>
      </c>
      <c r="E5976">
        <v>12.57</v>
      </c>
    </row>
    <row r="5977" spans="1:5" x14ac:dyDescent="0.25">
      <c r="A5977">
        <v>95306</v>
      </c>
      <c r="B5977" t="str">
        <f t="shared" si="93"/>
        <v>95306U</v>
      </c>
      <c r="C5977" t="s">
        <v>5352</v>
      </c>
      <c r="D5977" t="s">
        <v>72</v>
      </c>
      <c r="E5977">
        <v>14.76</v>
      </c>
    </row>
    <row r="5978" spans="1:5" x14ac:dyDescent="0.25">
      <c r="A5978">
        <v>95622</v>
      </c>
      <c r="B5978" t="str">
        <f t="shared" si="93"/>
        <v>95622U</v>
      </c>
      <c r="C5978" t="s">
        <v>5353</v>
      </c>
      <c r="D5978" t="s">
        <v>72</v>
      </c>
      <c r="E5978">
        <v>13.86</v>
      </c>
    </row>
    <row r="5979" spans="1:5" x14ac:dyDescent="0.25">
      <c r="A5979">
        <v>95623</v>
      </c>
      <c r="B5979" t="str">
        <f t="shared" si="93"/>
        <v>95623U</v>
      </c>
      <c r="C5979" t="s">
        <v>5354</v>
      </c>
      <c r="D5979" t="s">
        <v>72</v>
      </c>
      <c r="E5979">
        <v>10.77</v>
      </c>
    </row>
    <row r="5980" spans="1:5" x14ac:dyDescent="0.25">
      <c r="A5980">
        <v>95624</v>
      </c>
      <c r="B5980" t="str">
        <f t="shared" si="93"/>
        <v>95624U</v>
      </c>
      <c r="C5980" t="s">
        <v>5355</v>
      </c>
      <c r="D5980" t="s">
        <v>72</v>
      </c>
      <c r="E5980">
        <v>20.16</v>
      </c>
    </row>
    <row r="5981" spans="1:5" x14ac:dyDescent="0.25">
      <c r="A5981">
        <v>95625</v>
      </c>
      <c r="B5981" t="str">
        <f t="shared" si="93"/>
        <v>95625U</v>
      </c>
      <c r="C5981" t="s">
        <v>5356</v>
      </c>
      <c r="D5981" t="s">
        <v>72</v>
      </c>
      <c r="E5981">
        <v>22.16</v>
      </c>
    </row>
    <row r="5982" spans="1:5" x14ac:dyDescent="0.25">
      <c r="A5982">
        <v>95626</v>
      </c>
      <c r="B5982" t="str">
        <f t="shared" si="93"/>
        <v>95626U</v>
      </c>
      <c r="C5982" t="s">
        <v>5357</v>
      </c>
      <c r="D5982" t="s">
        <v>72</v>
      </c>
      <c r="E5982">
        <v>14.87</v>
      </c>
    </row>
    <row r="5983" spans="1:5" x14ac:dyDescent="0.25">
      <c r="A5983">
        <v>96126</v>
      </c>
      <c r="B5983" t="str">
        <f t="shared" si="93"/>
        <v>96126U</v>
      </c>
      <c r="C5983" t="s">
        <v>5358</v>
      </c>
      <c r="D5983" t="s">
        <v>72</v>
      </c>
      <c r="E5983">
        <v>16.47</v>
      </c>
    </row>
    <row r="5984" spans="1:5" x14ac:dyDescent="0.25">
      <c r="A5984">
        <v>96127</v>
      </c>
      <c r="B5984" t="str">
        <f t="shared" si="93"/>
        <v>96127U</v>
      </c>
      <c r="C5984" t="s">
        <v>5359</v>
      </c>
      <c r="D5984" t="s">
        <v>72</v>
      </c>
      <c r="E5984">
        <v>12.6</v>
      </c>
    </row>
    <row r="5985" spans="1:5" x14ac:dyDescent="0.25">
      <c r="A5985">
        <v>96128</v>
      </c>
      <c r="B5985" t="str">
        <f t="shared" si="93"/>
        <v>96128U</v>
      </c>
      <c r="C5985" t="s">
        <v>5360</v>
      </c>
      <c r="D5985" t="s">
        <v>72</v>
      </c>
      <c r="E5985">
        <v>24.31</v>
      </c>
    </row>
    <row r="5986" spans="1:5" x14ac:dyDescent="0.25">
      <c r="A5986">
        <v>96129</v>
      </c>
      <c r="B5986" t="str">
        <f t="shared" si="93"/>
        <v>96129U</v>
      </c>
      <c r="C5986" t="s">
        <v>5361</v>
      </c>
      <c r="D5986" t="s">
        <v>72</v>
      </c>
      <c r="E5986">
        <v>26.82</v>
      </c>
    </row>
    <row r="5987" spans="1:5" x14ac:dyDescent="0.25">
      <c r="A5987">
        <v>96130</v>
      </c>
      <c r="B5987" t="str">
        <f t="shared" si="93"/>
        <v>96130U</v>
      </c>
      <c r="C5987" t="s">
        <v>5362</v>
      </c>
      <c r="D5987" t="s">
        <v>72</v>
      </c>
      <c r="E5987">
        <v>17.690000000000001</v>
      </c>
    </row>
    <row r="5988" spans="1:5" x14ac:dyDescent="0.25">
      <c r="A5988">
        <v>96131</v>
      </c>
      <c r="B5988" t="str">
        <f t="shared" si="93"/>
        <v>96131U</v>
      </c>
      <c r="C5988" t="s">
        <v>5363</v>
      </c>
      <c r="D5988" t="s">
        <v>72</v>
      </c>
      <c r="E5988">
        <v>22.78</v>
      </c>
    </row>
    <row r="5989" spans="1:5" x14ac:dyDescent="0.25">
      <c r="A5989">
        <v>96132</v>
      </c>
      <c r="B5989" t="str">
        <f t="shared" si="93"/>
        <v>96132U</v>
      </c>
      <c r="C5989" t="s">
        <v>5364</v>
      </c>
      <c r="D5989" t="s">
        <v>72</v>
      </c>
      <c r="E5989">
        <v>17.62</v>
      </c>
    </row>
    <row r="5990" spans="1:5" x14ac:dyDescent="0.25">
      <c r="A5990">
        <v>96133</v>
      </c>
      <c r="B5990" t="str">
        <f t="shared" si="93"/>
        <v>96133U</v>
      </c>
      <c r="C5990" t="s">
        <v>5365</v>
      </c>
      <c r="D5990" t="s">
        <v>72</v>
      </c>
      <c r="E5990">
        <v>33.21</v>
      </c>
    </row>
    <row r="5991" spans="1:5" x14ac:dyDescent="0.25">
      <c r="A5991">
        <v>96134</v>
      </c>
      <c r="B5991" t="str">
        <f t="shared" si="93"/>
        <v>96134U</v>
      </c>
      <c r="C5991" t="s">
        <v>5366</v>
      </c>
      <c r="D5991" t="s">
        <v>72</v>
      </c>
      <c r="E5991">
        <v>36.54</v>
      </c>
    </row>
    <row r="5992" spans="1:5" x14ac:dyDescent="0.25">
      <c r="A5992">
        <v>96135</v>
      </c>
      <c r="B5992" t="str">
        <f t="shared" si="93"/>
        <v>96135U</v>
      </c>
      <c r="C5992" t="s">
        <v>5367</v>
      </c>
      <c r="D5992" t="s">
        <v>72</v>
      </c>
      <c r="E5992">
        <v>24.42</v>
      </c>
    </row>
    <row r="5993" spans="1:5" x14ac:dyDescent="0.25">
      <c r="A5993">
        <v>102193</v>
      </c>
      <c r="B5993" t="str">
        <f t="shared" si="93"/>
        <v>102193U</v>
      </c>
      <c r="C5993" t="s">
        <v>5368</v>
      </c>
      <c r="D5993" t="s">
        <v>72</v>
      </c>
      <c r="E5993">
        <v>1.71</v>
      </c>
    </row>
    <row r="5994" spans="1:5" x14ac:dyDescent="0.25">
      <c r="A5994">
        <v>102194</v>
      </c>
      <c r="B5994" t="str">
        <f t="shared" si="93"/>
        <v>102194U</v>
      </c>
      <c r="C5994" t="s">
        <v>5369</v>
      </c>
      <c r="D5994" t="s">
        <v>72</v>
      </c>
      <c r="E5994">
        <v>6.9</v>
      </c>
    </row>
    <row r="5995" spans="1:5" x14ac:dyDescent="0.25">
      <c r="A5995">
        <v>102197</v>
      </c>
      <c r="B5995" t="str">
        <f t="shared" si="93"/>
        <v>102197U</v>
      </c>
      <c r="C5995" t="s">
        <v>5370</v>
      </c>
      <c r="D5995" t="s">
        <v>72</v>
      </c>
      <c r="E5995">
        <v>21.83</v>
      </c>
    </row>
    <row r="5996" spans="1:5" x14ac:dyDescent="0.25">
      <c r="A5996">
        <v>102200</v>
      </c>
      <c r="B5996" t="str">
        <f t="shared" si="93"/>
        <v>102200U</v>
      </c>
      <c r="C5996" t="s">
        <v>5371</v>
      </c>
      <c r="D5996" t="s">
        <v>72</v>
      </c>
      <c r="E5996">
        <v>17.170000000000002</v>
      </c>
    </row>
    <row r="5997" spans="1:5" x14ac:dyDescent="0.25">
      <c r="A5997">
        <v>102201</v>
      </c>
      <c r="B5997" t="str">
        <f t="shared" si="93"/>
        <v>102201U</v>
      </c>
      <c r="C5997" t="s">
        <v>5372</v>
      </c>
      <c r="D5997" t="s">
        <v>72</v>
      </c>
      <c r="E5997">
        <v>15.93</v>
      </c>
    </row>
    <row r="5998" spans="1:5" x14ac:dyDescent="0.25">
      <c r="A5998">
        <v>102202</v>
      </c>
      <c r="B5998" t="str">
        <f t="shared" si="93"/>
        <v>102202U</v>
      </c>
      <c r="C5998" t="s">
        <v>5373</v>
      </c>
      <c r="D5998" t="s">
        <v>72</v>
      </c>
      <c r="E5998">
        <v>41.16</v>
      </c>
    </row>
    <row r="5999" spans="1:5" x14ac:dyDescent="0.25">
      <c r="A5999">
        <v>102203</v>
      </c>
      <c r="B5999" t="str">
        <f t="shared" si="93"/>
        <v>102203U</v>
      </c>
      <c r="C5999" t="s">
        <v>5374</v>
      </c>
      <c r="D5999" t="s">
        <v>72</v>
      </c>
      <c r="E5999">
        <v>8.98</v>
      </c>
    </row>
    <row r="6000" spans="1:5" x14ac:dyDescent="0.25">
      <c r="A6000">
        <v>102204</v>
      </c>
      <c r="B6000" t="str">
        <f t="shared" si="93"/>
        <v>102204U</v>
      </c>
      <c r="C6000" t="s">
        <v>5375</v>
      </c>
      <c r="D6000" t="s">
        <v>72</v>
      </c>
      <c r="E6000">
        <v>9.26</v>
      </c>
    </row>
    <row r="6001" spans="1:5" x14ac:dyDescent="0.25">
      <c r="A6001">
        <v>102205</v>
      </c>
      <c r="B6001" t="str">
        <f t="shared" si="93"/>
        <v>102205U</v>
      </c>
      <c r="C6001" t="s">
        <v>5376</v>
      </c>
      <c r="D6001" t="s">
        <v>72</v>
      </c>
      <c r="E6001">
        <v>8.33</v>
      </c>
    </row>
    <row r="6002" spans="1:5" x14ac:dyDescent="0.25">
      <c r="A6002">
        <v>102207</v>
      </c>
      <c r="B6002" t="str">
        <f t="shared" si="93"/>
        <v>102207U</v>
      </c>
      <c r="C6002" t="s">
        <v>5377</v>
      </c>
      <c r="D6002" t="s">
        <v>72</v>
      </c>
      <c r="E6002">
        <v>7.39</v>
      </c>
    </row>
    <row r="6003" spans="1:5" x14ac:dyDescent="0.25">
      <c r="A6003">
        <v>102208</v>
      </c>
      <c r="B6003" t="str">
        <f t="shared" si="93"/>
        <v>102208U</v>
      </c>
      <c r="C6003" t="s">
        <v>5378</v>
      </c>
      <c r="D6003" t="s">
        <v>72</v>
      </c>
      <c r="E6003">
        <v>7.04</v>
      </c>
    </row>
    <row r="6004" spans="1:5" x14ac:dyDescent="0.25">
      <c r="A6004">
        <v>102209</v>
      </c>
      <c r="B6004" t="str">
        <f t="shared" si="93"/>
        <v>102209U</v>
      </c>
      <c r="C6004" t="s">
        <v>5379</v>
      </c>
      <c r="D6004" t="s">
        <v>72</v>
      </c>
      <c r="E6004">
        <v>7.27</v>
      </c>
    </row>
    <row r="6005" spans="1:5" x14ac:dyDescent="0.25">
      <c r="A6005">
        <v>102210</v>
      </c>
      <c r="B6005" t="str">
        <f t="shared" si="93"/>
        <v>102210U</v>
      </c>
      <c r="C6005" t="s">
        <v>5380</v>
      </c>
      <c r="D6005" t="s">
        <v>72</v>
      </c>
      <c r="E6005">
        <v>6.92</v>
      </c>
    </row>
    <row r="6006" spans="1:5" x14ac:dyDescent="0.25">
      <c r="A6006">
        <v>102213</v>
      </c>
      <c r="B6006" t="str">
        <f t="shared" si="93"/>
        <v>102213U</v>
      </c>
      <c r="C6006" t="s">
        <v>5381</v>
      </c>
      <c r="D6006" t="s">
        <v>72</v>
      </c>
      <c r="E6006">
        <v>17.96</v>
      </c>
    </row>
    <row r="6007" spans="1:5" x14ac:dyDescent="0.25">
      <c r="A6007">
        <v>102214</v>
      </c>
      <c r="B6007" t="str">
        <f t="shared" si="93"/>
        <v>102214U</v>
      </c>
      <c r="C6007" t="s">
        <v>5382</v>
      </c>
      <c r="D6007" t="s">
        <v>72</v>
      </c>
      <c r="E6007">
        <v>18.54</v>
      </c>
    </row>
    <row r="6008" spans="1:5" x14ac:dyDescent="0.25">
      <c r="A6008">
        <v>102215</v>
      </c>
      <c r="B6008" t="str">
        <f t="shared" si="93"/>
        <v>102215U</v>
      </c>
      <c r="C6008" t="s">
        <v>5383</v>
      </c>
      <c r="D6008" t="s">
        <v>72</v>
      </c>
      <c r="E6008">
        <v>16.670000000000002</v>
      </c>
    </row>
    <row r="6009" spans="1:5" x14ac:dyDescent="0.25">
      <c r="A6009">
        <v>102217</v>
      </c>
      <c r="B6009" t="str">
        <f t="shared" si="93"/>
        <v>102217U</v>
      </c>
      <c r="C6009" t="s">
        <v>5384</v>
      </c>
      <c r="D6009" t="s">
        <v>72</v>
      </c>
      <c r="E6009">
        <v>14.8</v>
      </c>
    </row>
    <row r="6010" spans="1:5" x14ac:dyDescent="0.25">
      <c r="A6010">
        <v>102218</v>
      </c>
      <c r="B6010" t="str">
        <f t="shared" si="93"/>
        <v>102218U</v>
      </c>
      <c r="C6010" t="s">
        <v>5385</v>
      </c>
      <c r="D6010" t="s">
        <v>72</v>
      </c>
      <c r="E6010">
        <v>14.07</v>
      </c>
    </row>
    <row r="6011" spans="1:5" x14ac:dyDescent="0.25">
      <c r="A6011">
        <v>102219</v>
      </c>
      <c r="B6011" t="str">
        <f t="shared" si="93"/>
        <v>102219U</v>
      </c>
      <c r="C6011" t="s">
        <v>5386</v>
      </c>
      <c r="D6011" t="s">
        <v>72</v>
      </c>
      <c r="E6011">
        <v>14.53</v>
      </c>
    </row>
    <row r="6012" spans="1:5" x14ac:dyDescent="0.25">
      <c r="A6012">
        <v>102220</v>
      </c>
      <c r="B6012" t="str">
        <f t="shared" si="93"/>
        <v>102220U</v>
      </c>
      <c r="C6012" t="s">
        <v>5387</v>
      </c>
      <c r="D6012" t="s">
        <v>72</v>
      </c>
      <c r="E6012">
        <v>13.84</v>
      </c>
    </row>
    <row r="6013" spans="1:5" x14ac:dyDescent="0.25">
      <c r="A6013">
        <v>102223</v>
      </c>
      <c r="B6013" t="str">
        <f t="shared" si="93"/>
        <v>102223U</v>
      </c>
      <c r="C6013" t="s">
        <v>5388</v>
      </c>
      <c r="D6013" t="s">
        <v>72</v>
      </c>
      <c r="E6013">
        <v>26.96</v>
      </c>
    </row>
    <row r="6014" spans="1:5" x14ac:dyDescent="0.25">
      <c r="A6014">
        <v>102224</v>
      </c>
      <c r="B6014" t="str">
        <f t="shared" si="93"/>
        <v>102224U</v>
      </c>
      <c r="C6014" t="s">
        <v>5389</v>
      </c>
      <c r="D6014" t="s">
        <v>72</v>
      </c>
      <c r="E6014">
        <v>27.83</v>
      </c>
    </row>
    <row r="6015" spans="1:5" x14ac:dyDescent="0.25">
      <c r="A6015">
        <v>102225</v>
      </c>
      <c r="B6015" t="str">
        <f t="shared" si="93"/>
        <v>102225U</v>
      </c>
      <c r="C6015" t="s">
        <v>5390</v>
      </c>
      <c r="D6015" t="s">
        <v>72</v>
      </c>
      <c r="E6015">
        <v>25.02</v>
      </c>
    </row>
    <row r="6016" spans="1:5" x14ac:dyDescent="0.25">
      <c r="A6016">
        <v>102227</v>
      </c>
      <c r="B6016" t="str">
        <f t="shared" si="93"/>
        <v>102227U</v>
      </c>
      <c r="C6016" t="s">
        <v>5391</v>
      </c>
      <c r="D6016" t="s">
        <v>72</v>
      </c>
      <c r="E6016">
        <v>22.21</v>
      </c>
    </row>
    <row r="6017" spans="1:5" x14ac:dyDescent="0.25">
      <c r="A6017">
        <v>102228</v>
      </c>
      <c r="B6017" t="str">
        <f t="shared" si="93"/>
        <v>102228U</v>
      </c>
      <c r="C6017" t="s">
        <v>5392</v>
      </c>
      <c r="D6017" t="s">
        <v>72</v>
      </c>
      <c r="E6017">
        <v>21.14</v>
      </c>
    </row>
    <row r="6018" spans="1:5" x14ac:dyDescent="0.25">
      <c r="A6018">
        <v>102229</v>
      </c>
      <c r="B6018" t="str">
        <f t="shared" si="93"/>
        <v>102229U</v>
      </c>
      <c r="C6018" t="s">
        <v>5393</v>
      </c>
      <c r="D6018" t="s">
        <v>72</v>
      </c>
      <c r="E6018">
        <v>21.82</v>
      </c>
    </row>
    <row r="6019" spans="1:5" x14ac:dyDescent="0.25">
      <c r="A6019">
        <v>102230</v>
      </c>
      <c r="B6019" t="str">
        <f t="shared" si="93"/>
        <v>102230U</v>
      </c>
      <c r="C6019" t="s">
        <v>5394</v>
      </c>
      <c r="D6019" t="s">
        <v>72</v>
      </c>
      <c r="E6019">
        <v>20.78</v>
      </c>
    </row>
    <row r="6020" spans="1:5" x14ac:dyDescent="0.25">
      <c r="A6020">
        <v>102233</v>
      </c>
      <c r="B6020" t="str">
        <f t="shared" si="93"/>
        <v>102233U</v>
      </c>
      <c r="C6020" t="s">
        <v>5395</v>
      </c>
      <c r="D6020" t="s">
        <v>72</v>
      </c>
      <c r="E6020">
        <v>9.68</v>
      </c>
    </row>
    <row r="6021" spans="1:5" x14ac:dyDescent="0.25">
      <c r="A6021">
        <v>102234</v>
      </c>
      <c r="B6021" t="str">
        <f t="shared" si="93"/>
        <v>102234U</v>
      </c>
      <c r="C6021" t="s">
        <v>5396</v>
      </c>
      <c r="D6021" t="s">
        <v>72</v>
      </c>
      <c r="E6021">
        <v>19.36</v>
      </c>
    </row>
    <row r="6022" spans="1:5" x14ac:dyDescent="0.25">
      <c r="A6022">
        <v>100716</v>
      </c>
      <c r="B6022" t="str">
        <f t="shared" si="93"/>
        <v>100716U</v>
      </c>
      <c r="C6022" t="s">
        <v>5397</v>
      </c>
      <c r="D6022" t="s">
        <v>72</v>
      </c>
      <c r="E6022">
        <v>28.43</v>
      </c>
    </row>
    <row r="6023" spans="1:5" x14ac:dyDescent="0.25">
      <c r="A6023">
        <v>100717</v>
      </c>
      <c r="B6023" t="str">
        <f t="shared" si="93"/>
        <v>100717U</v>
      </c>
      <c r="C6023" t="s">
        <v>5398</v>
      </c>
      <c r="D6023" t="s">
        <v>72</v>
      </c>
      <c r="E6023">
        <v>8.2200000000000006</v>
      </c>
    </row>
    <row r="6024" spans="1:5" x14ac:dyDescent="0.25">
      <c r="A6024">
        <v>100718</v>
      </c>
      <c r="B6024" t="str">
        <f t="shared" ref="B6024:B6087" si="94">A6024&amp;"U"</f>
        <v>100718U</v>
      </c>
      <c r="C6024" t="s">
        <v>5399</v>
      </c>
      <c r="D6024" t="s">
        <v>98</v>
      </c>
      <c r="E6024">
        <v>1.17</v>
      </c>
    </row>
    <row r="6025" spans="1:5" x14ac:dyDescent="0.25">
      <c r="A6025">
        <v>100719</v>
      </c>
      <c r="B6025" t="str">
        <f t="shared" si="94"/>
        <v>100719U</v>
      </c>
      <c r="C6025" t="s">
        <v>5400</v>
      </c>
      <c r="D6025" t="s">
        <v>72</v>
      </c>
      <c r="E6025">
        <v>9.7100000000000009</v>
      </c>
    </row>
    <row r="6026" spans="1:5" x14ac:dyDescent="0.25">
      <c r="A6026">
        <v>100720</v>
      </c>
      <c r="B6026" t="str">
        <f t="shared" si="94"/>
        <v>100720U</v>
      </c>
      <c r="C6026" t="s">
        <v>5401</v>
      </c>
      <c r="D6026" t="s">
        <v>72</v>
      </c>
      <c r="E6026">
        <v>9.35</v>
      </c>
    </row>
    <row r="6027" spans="1:5" x14ac:dyDescent="0.25">
      <c r="A6027">
        <v>100721</v>
      </c>
      <c r="B6027" t="str">
        <f t="shared" si="94"/>
        <v>100721U</v>
      </c>
      <c r="C6027" t="s">
        <v>5402</v>
      </c>
      <c r="D6027" t="s">
        <v>72</v>
      </c>
      <c r="E6027">
        <v>21.8</v>
      </c>
    </row>
    <row r="6028" spans="1:5" x14ac:dyDescent="0.25">
      <c r="A6028">
        <v>100722</v>
      </c>
      <c r="B6028" t="str">
        <f t="shared" si="94"/>
        <v>100722U</v>
      </c>
      <c r="C6028" t="s">
        <v>5403</v>
      </c>
      <c r="D6028" t="s">
        <v>72</v>
      </c>
      <c r="E6028">
        <v>20.91</v>
      </c>
    </row>
    <row r="6029" spans="1:5" x14ac:dyDescent="0.25">
      <c r="A6029">
        <v>100723</v>
      </c>
      <c r="B6029" t="str">
        <f t="shared" si="94"/>
        <v>100723U</v>
      </c>
      <c r="C6029" t="s">
        <v>5404</v>
      </c>
      <c r="D6029" t="s">
        <v>72</v>
      </c>
      <c r="E6029">
        <v>10.42</v>
      </c>
    </row>
    <row r="6030" spans="1:5" x14ac:dyDescent="0.25">
      <c r="A6030">
        <v>100724</v>
      </c>
      <c r="B6030" t="str">
        <f t="shared" si="94"/>
        <v>100724U</v>
      </c>
      <c r="C6030" t="s">
        <v>5405</v>
      </c>
      <c r="D6030" t="s">
        <v>72</v>
      </c>
      <c r="E6030">
        <v>12.22</v>
      </c>
    </row>
    <row r="6031" spans="1:5" x14ac:dyDescent="0.25">
      <c r="A6031">
        <v>100725</v>
      </c>
      <c r="B6031" t="str">
        <f t="shared" si="94"/>
        <v>100725U</v>
      </c>
      <c r="C6031" t="s">
        <v>108</v>
      </c>
      <c r="D6031" t="s">
        <v>72</v>
      </c>
      <c r="E6031">
        <v>22.04</v>
      </c>
    </row>
    <row r="6032" spans="1:5" x14ac:dyDescent="0.25">
      <c r="A6032">
        <v>100726</v>
      </c>
      <c r="B6032" t="str">
        <f t="shared" si="94"/>
        <v>100726U</v>
      </c>
      <c r="C6032" t="s">
        <v>5406</v>
      </c>
      <c r="D6032" t="s">
        <v>72</v>
      </c>
      <c r="E6032">
        <v>23.68</v>
      </c>
    </row>
    <row r="6033" spans="1:5" x14ac:dyDescent="0.25">
      <c r="A6033">
        <v>100727</v>
      </c>
      <c r="B6033" t="str">
        <f t="shared" si="94"/>
        <v>100727U</v>
      </c>
      <c r="C6033" t="s">
        <v>5407</v>
      </c>
      <c r="D6033" t="s">
        <v>72</v>
      </c>
      <c r="E6033">
        <v>23.59</v>
      </c>
    </row>
    <row r="6034" spans="1:5" x14ac:dyDescent="0.25">
      <c r="A6034">
        <v>100728</v>
      </c>
      <c r="B6034" t="str">
        <f t="shared" si="94"/>
        <v>100728U</v>
      </c>
      <c r="C6034" t="s">
        <v>5408</v>
      </c>
      <c r="D6034" t="s">
        <v>72</v>
      </c>
      <c r="E6034">
        <v>21.05</v>
      </c>
    </row>
    <row r="6035" spans="1:5" x14ac:dyDescent="0.25">
      <c r="A6035">
        <v>100729</v>
      </c>
      <c r="B6035" t="str">
        <f t="shared" si="94"/>
        <v>100729U</v>
      </c>
      <c r="C6035" t="s">
        <v>5409</v>
      </c>
      <c r="D6035" t="s">
        <v>72</v>
      </c>
      <c r="E6035">
        <v>17.97</v>
      </c>
    </row>
    <row r="6036" spans="1:5" x14ac:dyDescent="0.25">
      <c r="A6036">
        <v>100730</v>
      </c>
      <c r="B6036" t="str">
        <f t="shared" si="94"/>
        <v>100730U</v>
      </c>
      <c r="C6036" t="s">
        <v>5410</v>
      </c>
      <c r="D6036" t="s">
        <v>72</v>
      </c>
      <c r="E6036">
        <v>20.77</v>
      </c>
    </row>
    <row r="6037" spans="1:5" x14ac:dyDescent="0.25">
      <c r="A6037">
        <v>100733</v>
      </c>
      <c r="B6037" t="str">
        <f t="shared" si="94"/>
        <v>100733U</v>
      </c>
      <c r="C6037" t="s">
        <v>5411</v>
      </c>
      <c r="D6037" t="s">
        <v>72</v>
      </c>
      <c r="E6037">
        <v>11.28</v>
      </c>
    </row>
    <row r="6038" spans="1:5" x14ac:dyDescent="0.25">
      <c r="A6038">
        <v>100734</v>
      </c>
      <c r="B6038" t="str">
        <f t="shared" si="94"/>
        <v>100734U</v>
      </c>
      <c r="C6038" t="s">
        <v>5412</v>
      </c>
      <c r="D6038" t="s">
        <v>72</v>
      </c>
      <c r="E6038">
        <v>14.05</v>
      </c>
    </row>
    <row r="6039" spans="1:5" x14ac:dyDescent="0.25">
      <c r="A6039">
        <v>100735</v>
      </c>
      <c r="B6039" t="str">
        <f t="shared" si="94"/>
        <v>100735U</v>
      </c>
      <c r="C6039" t="s">
        <v>5413</v>
      </c>
      <c r="D6039" t="s">
        <v>72</v>
      </c>
      <c r="E6039">
        <v>9.5299999999999994</v>
      </c>
    </row>
    <row r="6040" spans="1:5" x14ac:dyDescent="0.25">
      <c r="A6040">
        <v>100736</v>
      </c>
      <c r="B6040" t="str">
        <f t="shared" si="94"/>
        <v>100736U</v>
      </c>
      <c r="C6040" t="s">
        <v>5414</v>
      </c>
      <c r="D6040" t="s">
        <v>72</v>
      </c>
      <c r="E6040">
        <v>12.62</v>
      </c>
    </row>
    <row r="6041" spans="1:5" x14ac:dyDescent="0.25">
      <c r="A6041">
        <v>100739</v>
      </c>
      <c r="B6041" t="str">
        <f t="shared" si="94"/>
        <v>100739U</v>
      </c>
      <c r="C6041" t="s">
        <v>5415</v>
      </c>
      <c r="D6041" t="s">
        <v>72</v>
      </c>
      <c r="E6041">
        <v>9.56</v>
      </c>
    </row>
    <row r="6042" spans="1:5" x14ac:dyDescent="0.25">
      <c r="A6042">
        <v>100740</v>
      </c>
      <c r="B6042" t="str">
        <f t="shared" si="94"/>
        <v>100740U</v>
      </c>
      <c r="C6042" t="s">
        <v>5416</v>
      </c>
      <c r="D6042" t="s">
        <v>72</v>
      </c>
      <c r="E6042">
        <v>9.85</v>
      </c>
    </row>
    <row r="6043" spans="1:5" x14ac:dyDescent="0.25">
      <c r="A6043">
        <v>100741</v>
      </c>
      <c r="B6043" t="str">
        <f t="shared" si="94"/>
        <v>100741U</v>
      </c>
      <c r="C6043" t="s">
        <v>5417</v>
      </c>
      <c r="D6043" t="s">
        <v>72</v>
      </c>
      <c r="E6043">
        <v>21.48</v>
      </c>
    </row>
    <row r="6044" spans="1:5" x14ac:dyDescent="0.25">
      <c r="A6044">
        <v>100742</v>
      </c>
      <c r="B6044" t="str">
        <f t="shared" si="94"/>
        <v>100742U</v>
      </c>
      <c r="C6044" t="s">
        <v>5418</v>
      </c>
      <c r="D6044" t="s">
        <v>72</v>
      </c>
      <c r="E6044">
        <v>21.39</v>
      </c>
    </row>
    <row r="6045" spans="1:5" x14ac:dyDescent="0.25">
      <c r="A6045">
        <v>100743</v>
      </c>
      <c r="B6045" t="str">
        <f t="shared" si="94"/>
        <v>100743U</v>
      </c>
      <c r="C6045" t="s">
        <v>5419</v>
      </c>
      <c r="D6045" t="s">
        <v>72</v>
      </c>
      <c r="E6045">
        <v>9.35</v>
      </c>
    </row>
    <row r="6046" spans="1:5" x14ac:dyDescent="0.25">
      <c r="A6046">
        <v>100744</v>
      </c>
      <c r="B6046" t="str">
        <f t="shared" si="94"/>
        <v>100744U</v>
      </c>
      <c r="C6046" t="s">
        <v>5420</v>
      </c>
      <c r="D6046" t="s">
        <v>72</v>
      </c>
      <c r="E6046">
        <v>9.7200000000000006</v>
      </c>
    </row>
    <row r="6047" spans="1:5" x14ac:dyDescent="0.25">
      <c r="A6047">
        <v>100745</v>
      </c>
      <c r="B6047" t="str">
        <f t="shared" si="94"/>
        <v>100745U</v>
      </c>
      <c r="C6047" t="s">
        <v>5421</v>
      </c>
      <c r="D6047" t="s">
        <v>72</v>
      </c>
      <c r="E6047">
        <v>21.25</v>
      </c>
    </row>
    <row r="6048" spans="1:5" x14ac:dyDescent="0.25">
      <c r="A6048">
        <v>100746</v>
      </c>
      <c r="B6048" t="str">
        <f t="shared" si="94"/>
        <v>100746U</v>
      </c>
      <c r="C6048" t="s">
        <v>5422</v>
      </c>
      <c r="D6048" t="s">
        <v>72</v>
      </c>
      <c r="E6048">
        <v>21.25</v>
      </c>
    </row>
    <row r="6049" spans="1:5" x14ac:dyDescent="0.25">
      <c r="A6049">
        <v>100747</v>
      </c>
      <c r="B6049" t="str">
        <f t="shared" si="94"/>
        <v>100747U</v>
      </c>
      <c r="C6049" t="s">
        <v>5423</v>
      </c>
      <c r="D6049" t="s">
        <v>72</v>
      </c>
      <c r="E6049">
        <v>9.44</v>
      </c>
    </row>
    <row r="6050" spans="1:5" x14ac:dyDescent="0.25">
      <c r="A6050">
        <v>100748</v>
      </c>
      <c r="B6050" t="str">
        <f t="shared" si="94"/>
        <v>100748U</v>
      </c>
      <c r="C6050" t="s">
        <v>5424</v>
      </c>
      <c r="D6050" t="s">
        <v>72</v>
      </c>
      <c r="E6050">
        <v>9.77</v>
      </c>
    </row>
    <row r="6051" spans="1:5" x14ac:dyDescent="0.25">
      <c r="A6051">
        <v>100749</v>
      </c>
      <c r="B6051" t="str">
        <f t="shared" si="94"/>
        <v>100749U</v>
      </c>
      <c r="C6051" t="s">
        <v>5425</v>
      </c>
      <c r="D6051" t="s">
        <v>72</v>
      </c>
      <c r="E6051">
        <v>21.34</v>
      </c>
    </row>
    <row r="6052" spans="1:5" x14ac:dyDescent="0.25">
      <c r="A6052">
        <v>100750</v>
      </c>
      <c r="B6052" t="str">
        <f t="shared" si="94"/>
        <v>100750U</v>
      </c>
      <c r="C6052" t="s">
        <v>5426</v>
      </c>
      <c r="D6052" t="s">
        <v>72</v>
      </c>
      <c r="E6052">
        <v>21.31</v>
      </c>
    </row>
    <row r="6053" spans="1:5" x14ac:dyDescent="0.25">
      <c r="A6053">
        <v>100751</v>
      </c>
      <c r="B6053" t="str">
        <f t="shared" si="94"/>
        <v>100751U</v>
      </c>
      <c r="C6053" t="s">
        <v>5427</v>
      </c>
      <c r="D6053" t="s">
        <v>72</v>
      </c>
      <c r="E6053">
        <v>35.96</v>
      </c>
    </row>
    <row r="6054" spans="1:5" x14ac:dyDescent="0.25">
      <c r="A6054">
        <v>100752</v>
      </c>
      <c r="B6054" t="str">
        <f t="shared" si="94"/>
        <v>100752U</v>
      </c>
      <c r="C6054" t="s">
        <v>5428</v>
      </c>
      <c r="D6054" t="s">
        <v>72</v>
      </c>
      <c r="E6054">
        <v>41.56</v>
      </c>
    </row>
    <row r="6055" spans="1:5" x14ac:dyDescent="0.25">
      <c r="A6055">
        <v>100753</v>
      </c>
      <c r="B6055" t="str">
        <f t="shared" si="94"/>
        <v>100753U</v>
      </c>
      <c r="C6055" t="s">
        <v>5429</v>
      </c>
      <c r="D6055" t="s">
        <v>72</v>
      </c>
      <c r="E6055">
        <v>19.079999999999998</v>
      </c>
    </row>
    <row r="6056" spans="1:5" x14ac:dyDescent="0.25">
      <c r="A6056">
        <v>100754</v>
      </c>
      <c r="B6056" t="str">
        <f t="shared" si="94"/>
        <v>100754U</v>
      </c>
      <c r="C6056" t="s">
        <v>5430</v>
      </c>
      <c r="D6056" t="s">
        <v>72</v>
      </c>
      <c r="E6056">
        <v>25.25</v>
      </c>
    </row>
    <row r="6057" spans="1:5" x14ac:dyDescent="0.25">
      <c r="A6057">
        <v>100757</v>
      </c>
      <c r="B6057" t="str">
        <f t="shared" si="94"/>
        <v>100757U</v>
      </c>
      <c r="C6057" t="s">
        <v>5431</v>
      </c>
      <c r="D6057" t="s">
        <v>72</v>
      </c>
      <c r="E6057">
        <v>42.96</v>
      </c>
    </row>
    <row r="6058" spans="1:5" x14ac:dyDescent="0.25">
      <c r="A6058">
        <v>100758</v>
      </c>
      <c r="B6058" t="str">
        <f t="shared" si="94"/>
        <v>100758U</v>
      </c>
      <c r="C6058" t="s">
        <v>5432</v>
      </c>
      <c r="D6058" t="s">
        <v>72</v>
      </c>
      <c r="E6058">
        <v>42.81</v>
      </c>
    </row>
    <row r="6059" spans="1:5" x14ac:dyDescent="0.25">
      <c r="A6059">
        <v>100759</v>
      </c>
      <c r="B6059" t="str">
        <f t="shared" si="94"/>
        <v>100759U</v>
      </c>
      <c r="C6059" t="s">
        <v>5433</v>
      </c>
      <c r="D6059" t="s">
        <v>72</v>
      </c>
      <c r="E6059">
        <v>42.5</v>
      </c>
    </row>
    <row r="6060" spans="1:5" x14ac:dyDescent="0.25">
      <c r="A6060">
        <v>100760</v>
      </c>
      <c r="B6060" t="str">
        <f t="shared" si="94"/>
        <v>100760U</v>
      </c>
      <c r="C6060" t="s">
        <v>5434</v>
      </c>
      <c r="D6060" t="s">
        <v>72</v>
      </c>
      <c r="E6060">
        <v>42.53</v>
      </c>
    </row>
    <row r="6061" spans="1:5" x14ac:dyDescent="0.25">
      <c r="A6061">
        <v>100761</v>
      </c>
      <c r="B6061" t="str">
        <f t="shared" si="94"/>
        <v>100761U</v>
      </c>
      <c r="C6061" t="s">
        <v>5435</v>
      </c>
      <c r="D6061" t="s">
        <v>72</v>
      </c>
      <c r="E6061">
        <v>42.69</v>
      </c>
    </row>
    <row r="6062" spans="1:5" x14ac:dyDescent="0.25">
      <c r="A6062">
        <v>100762</v>
      </c>
      <c r="B6062" t="str">
        <f t="shared" si="94"/>
        <v>100762U</v>
      </c>
      <c r="C6062" t="s">
        <v>5436</v>
      </c>
      <c r="D6062" t="s">
        <v>72</v>
      </c>
      <c r="E6062">
        <v>42.64</v>
      </c>
    </row>
    <row r="6063" spans="1:5" x14ac:dyDescent="0.25">
      <c r="A6063">
        <v>102488</v>
      </c>
      <c r="B6063" t="str">
        <f t="shared" si="94"/>
        <v>102488U</v>
      </c>
      <c r="C6063" t="s">
        <v>109</v>
      </c>
      <c r="D6063" t="s">
        <v>72</v>
      </c>
      <c r="E6063">
        <v>2.97</v>
      </c>
    </row>
    <row r="6064" spans="1:5" x14ac:dyDescent="0.25">
      <c r="A6064">
        <v>102489</v>
      </c>
      <c r="B6064" t="str">
        <f t="shared" si="94"/>
        <v>102489U</v>
      </c>
      <c r="C6064" t="s">
        <v>5437</v>
      </c>
      <c r="D6064" t="s">
        <v>72</v>
      </c>
      <c r="E6064">
        <v>25.27</v>
      </c>
    </row>
    <row r="6065" spans="1:5" x14ac:dyDescent="0.25">
      <c r="A6065">
        <v>102491</v>
      </c>
      <c r="B6065" t="str">
        <f t="shared" si="94"/>
        <v>102491U</v>
      </c>
      <c r="C6065" t="s">
        <v>110</v>
      </c>
      <c r="D6065" t="s">
        <v>72</v>
      </c>
      <c r="E6065">
        <v>17.52</v>
      </c>
    </row>
    <row r="6066" spans="1:5" x14ac:dyDescent="0.25">
      <c r="A6066">
        <v>102492</v>
      </c>
      <c r="B6066" t="str">
        <f t="shared" si="94"/>
        <v>102492U</v>
      </c>
      <c r="C6066" t="s">
        <v>5438</v>
      </c>
      <c r="D6066" t="s">
        <v>72</v>
      </c>
      <c r="E6066">
        <v>20.329999999999998</v>
      </c>
    </row>
    <row r="6067" spans="1:5" x14ac:dyDescent="0.25">
      <c r="A6067">
        <v>102494</v>
      </c>
      <c r="B6067" t="str">
        <f t="shared" si="94"/>
        <v>102494U</v>
      </c>
      <c r="C6067" t="s">
        <v>111</v>
      </c>
      <c r="D6067" t="s">
        <v>72</v>
      </c>
      <c r="E6067">
        <v>55.18</v>
      </c>
    </row>
    <row r="6068" spans="1:5" x14ac:dyDescent="0.25">
      <c r="A6068">
        <v>102496</v>
      </c>
      <c r="B6068" t="str">
        <f t="shared" si="94"/>
        <v>102496U</v>
      </c>
      <c r="C6068" t="s">
        <v>5439</v>
      </c>
      <c r="D6068" t="s">
        <v>98</v>
      </c>
      <c r="E6068">
        <v>11.43</v>
      </c>
    </row>
    <row r="6069" spans="1:5" x14ac:dyDescent="0.25">
      <c r="A6069">
        <v>102497</v>
      </c>
      <c r="B6069" t="str">
        <f t="shared" si="94"/>
        <v>102497U</v>
      </c>
      <c r="C6069" t="s">
        <v>5440</v>
      </c>
      <c r="D6069" t="s">
        <v>98</v>
      </c>
      <c r="E6069">
        <v>4.2</v>
      </c>
    </row>
    <row r="6070" spans="1:5" x14ac:dyDescent="0.25">
      <c r="A6070">
        <v>102498</v>
      </c>
      <c r="B6070" t="str">
        <f t="shared" si="94"/>
        <v>102498U</v>
      </c>
      <c r="C6070" t="s">
        <v>5441</v>
      </c>
      <c r="D6070" t="s">
        <v>98</v>
      </c>
      <c r="E6070">
        <v>1.35</v>
      </c>
    </row>
    <row r="6071" spans="1:5" x14ac:dyDescent="0.25">
      <c r="A6071">
        <v>102499</v>
      </c>
      <c r="B6071" t="str">
        <f t="shared" si="94"/>
        <v>102499U</v>
      </c>
      <c r="C6071" t="s">
        <v>5442</v>
      </c>
      <c r="D6071" t="s">
        <v>72</v>
      </c>
      <c r="E6071">
        <v>2.92</v>
      </c>
    </row>
    <row r="6072" spans="1:5" x14ac:dyDescent="0.25">
      <c r="A6072">
        <v>102500</v>
      </c>
      <c r="B6072" t="str">
        <f t="shared" si="94"/>
        <v>102500U</v>
      </c>
      <c r="C6072" t="s">
        <v>5443</v>
      </c>
      <c r="D6072" t="s">
        <v>98</v>
      </c>
      <c r="E6072">
        <v>3.65</v>
      </c>
    </row>
    <row r="6073" spans="1:5" x14ac:dyDescent="0.25">
      <c r="A6073">
        <v>102501</v>
      </c>
      <c r="B6073" t="str">
        <f t="shared" si="94"/>
        <v>102501U</v>
      </c>
      <c r="C6073" t="s">
        <v>5444</v>
      </c>
      <c r="D6073" t="s">
        <v>72</v>
      </c>
      <c r="E6073">
        <v>20.8</v>
      </c>
    </row>
    <row r="6074" spans="1:5" x14ac:dyDescent="0.25">
      <c r="A6074">
        <v>102504</v>
      </c>
      <c r="B6074" t="str">
        <f t="shared" si="94"/>
        <v>102504U</v>
      </c>
      <c r="C6074" t="s">
        <v>5445</v>
      </c>
      <c r="D6074" t="s">
        <v>98</v>
      </c>
      <c r="E6074">
        <v>8.17</v>
      </c>
    </row>
    <row r="6075" spans="1:5" x14ac:dyDescent="0.25">
      <c r="A6075">
        <v>102505</v>
      </c>
      <c r="B6075" t="str">
        <f t="shared" si="94"/>
        <v>102505U</v>
      </c>
      <c r="C6075" t="s">
        <v>5446</v>
      </c>
      <c r="D6075" t="s">
        <v>98</v>
      </c>
      <c r="E6075">
        <v>8.7200000000000006</v>
      </c>
    </row>
    <row r="6076" spans="1:5" x14ac:dyDescent="0.25">
      <c r="A6076">
        <v>102506</v>
      </c>
      <c r="B6076" t="str">
        <f t="shared" si="94"/>
        <v>102506U</v>
      </c>
      <c r="C6076" t="s">
        <v>5447</v>
      </c>
      <c r="D6076" t="s">
        <v>98</v>
      </c>
      <c r="E6076">
        <v>9.06</v>
      </c>
    </row>
    <row r="6077" spans="1:5" x14ac:dyDescent="0.25">
      <c r="A6077">
        <v>102507</v>
      </c>
      <c r="B6077" t="str">
        <f t="shared" si="94"/>
        <v>102507U</v>
      </c>
      <c r="C6077" t="s">
        <v>5448</v>
      </c>
      <c r="D6077" t="s">
        <v>98</v>
      </c>
      <c r="E6077">
        <v>5.43</v>
      </c>
    </row>
    <row r="6078" spans="1:5" x14ac:dyDescent="0.25">
      <c r="A6078">
        <v>102508</v>
      </c>
      <c r="B6078" t="str">
        <f t="shared" si="94"/>
        <v>102508U</v>
      </c>
      <c r="C6078" t="s">
        <v>5449</v>
      </c>
      <c r="D6078" t="s">
        <v>72</v>
      </c>
      <c r="E6078">
        <v>39.07</v>
      </c>
    </row>
    <row r="6079" spans="1:5" x14ac:dyDescent="0.25">
      <c r="A6079">
        <v>102509</v>
      </c>
      <c r="B6079" t="str">
        <f t="shared" si="94"/>
        <v>102509U</v>
      </c>
      <c r="C6079" t="s">
        <v>5450</v>
      </c>
      <c r="D6079" t="s">
        <v>72</v>
      </c>
      <c r="E6079">
        <v>23.49</v>
      </c>
    </row>
    <row r="6080" spans="1:5" x14ac:dyDescent="0.25">
      <c r="A6080">
        <v>102512</v>
      </c>
      <c r="B6080" t="str">
        <f t="shared" si="94"/>
        <v>102512U</v>
      </c>
      <c r="C6080" t="s">
        <v>5451</v>
      </c>
      <c r="D6080" t="s">
        <v>98</v>
      </c>
      <c r="E6080">
        <v>5.2</v>
      </c>
    </row>
    <row r="6081" spans="1:5" x14ac:dyDescent="0.25">
      <c r="A6081">
        <v>102513</v>
      </c>
      <c r="B6081" t="str">
        <f t="shared" si="94"/>
        <v>102513U</v>
      </c>
      <c r="C6081" t="s">
        <v>5452</v>
      </c>
      <c r="D6081" t="s">
        <v>72</v>
      </c>
      <c r="E6081">
        <v>39.17</v>
      </c>
    </row>
    <row r="6082" spans="1:5" x14ac:dyDescent="0.25">
      <c r="A6082">
        <v>102520</v>
      </c>
      <c r="B6082" t="str">
        <f t="shared" si="94"/>
        <v>102520U</v>
      </c>
      <c r="C6082" t="s">
        <v>5453</v>
      </c>
      <c r="D6082" t="s">
        <v>72</v>
      </c>
      <c r="E6082">
        <v>68</v>
      </c>
    </row>
    <row r="6083" spans="1:5" x14ac:dyDescent="0.25">
      <c r="A6083">
        <v>101749</v>
      </c>
      <c r="B6083" t="str">
        <f t="shared" si="94"/>
        <v>101749U</v>
      </c>
      <c r="C6083" t="s">
        <v>5454</v>
      </c>
      <c r="D6083" t="s">
        <v>72</v>
      </c>
      <c r="E6083">
        <v>51.93</v>
      </c>
    </row>
    <row r="6084" spans="1:5" x14ac:dyDescent="0.25">
      <c r="A6084">
        <v>101750</v>
      </c>
      <c r="B6084" t="str">
        <f t="shared" si="94"/>
        <v>101750U</v>
      </c>
      <c r="C6084" t="s">
        <v>5455</v>
      </c>
      <c r="D6084" t="s">
        <v>72</v>
      </c>
      <c r="E6084">
        <v>49.81</v>
      </c>
    </row>
    <row r="6085" spans="1:5" x14ac:dyDescent="0.25">
      <c r="A6085">
        <v>101729</v>
      </c>
      <c r="B6085" t="str">
        <f t="shared" si="94"/>
        <v>101729U</v>
      </c>
      <c r="C6085" t="s">
        <v>5456</v>
      </c>
      <c r="D6085" t="s">
        <v>72</v>
      </c>
      <c r="E6085">
        <v>211.06</v>
      </c>
    </row>
    <row r="6086" spans="1:5" x14ac:dyDescent="0.25">
      <c r="A6086">
        <v>101746</v>
      </c>
      <c r="B6086" t="str">
        <f t="shared" si="94"/>
        <v>101746U</v>
      </c>
      <c r="C6086" t="s">
        <v>5457</v>
      </c>
      <c r="D6086" t="s">
        <v>72</v>
      </c>
      <c r="E6086">
        <v>325.14</v>
      </c>
    </row>
    <row r="6087" spans="1:5" x14ac:dyDescent="0.25">
      <c r="A6087">
        <v>101751</v>
      </c>
      <c r="B6087" t="str">
        <f t="shared" si="94"/>
        <v>101751U</v>
      </c>
      <c r="C6087" t="s">
        <v>5458</v>
      </c>
      <c r="D6087" t="s">
        <v>72</v>
      </c>
      <c r="E6087">
        <v>216.44</v>
      </c>
    </row>
    <row r="6088" spans="1:5" x14ac:dyDescent="0.25">
      <c r="A6088">
        <v>87246</v>
      </c>
      <c r="B6088" t="str">
        <f t="shared" ref="B6088:B6151" si="95">A6088&amp;"U"</f>
        <v>87246U</v>
      </c>
      <c r="C6088" t="s">
        <v>5459</v>
      </c>
      <c r="D6088" t="s">
        <v>72</v>
      </c>
      <c r="E6088">
        <v>53.72</v>
      </c>
    </row>
    <row r="6089" spans="1:5" x14ac:dyDescent="0.25">
      <c r="A6089">
        <v>87247</v>
      </c>
      <c r="B6089" t="str">
        <f t="shared" si="95"/>
        <v>87247U</v>
      </c>
      <c r="C6089" t="s">
        <v>5460</v>
      </c>
      <c r="D6089" t="s">
        <v>72</v>
      </c>
      <c r="E6089">
        <v>47.16</v>
      </c>
    </row>
    <row r="6090" spans="1:5" x14ac:dyDescent="0.25">
      <c r="A6090">
        <v>87248</v>
      </c>
      <c r="B6090" t="str">
        <f t="shared" si="95"/>
        <v>87248U</v>
      </c>
      <c r="C6090" t="s">
        <v>5461</v>
      </c>
      <c r="D6090" t="s">
        <v>72</v>
      </c>
      <c r="E6090">
        <v>41.79</v>
      </c>
    </row>
    <row r="6091" spans="1:5" x14ac:dyDescent="0.25">
      <c r="A6091">
        <v>87249</v>
      </c>
      <c r="B6091" t="str">
        <f t="shared" si="95"/>
        <v>87249U</v>
      </c>
      <c r="C6091" t="s">
        <v>5462</v>
      </c>
      <c r="D6091" t="s">
        <v>72</v>
      </c>
      <c r="E6091">
        <v>60.05</v>
      </c>
    </row>
    <row r="6092" spans="1:5" x14ac:dyDescent="0.25">
      <c r="A6092">
        <v>87250</v>
      </c>
      <c r="B6092" t="str">
        <f t="shared" si="95"/>
        <v>87250U</v>
      </c>
      <c r="C6092" t="s">
        <v>5463</v>
      </c>
      <c r="D6092" t="s">
        <v>72</v>
      </c>
      <c r="E6092">
        <v>49.69</v>
      </c>
    </row>
    <row r="6093" spans="1:5" x14ac:dyDescent="0.25">
      <c r="A6093">
        <v>87251</v>
      </c>
      <c r="B6093" t="str">
        <f t="shared" si="95"/>
        <v>87251U</v>
      </c>
      <c r="C6093" t="s">
        <v>5464</v>
      </c>
      <c r="D6093" t="s">
        <v>72</v>
      </c>
      <c r="E6093">
        <v>42.92</v>
      </c>
    </row>
    <row r="6094" spans="1:5" x14ac:dyDescent="0.25">
      <c r="A6094">
        <v>87255</v>
      </c>
      <c r="B6094" t="str">
        <f t="shared" si="95"/>
        <v>87255U</v>
      </c>
      <c r="C6094" t="s">
        <v>5465</v>
      </c>
      <c r="D6094" t="s">
        <v>72</v>
      </c>
      <c r="E6094">
        <v>97.59</v>
      </c>
    </row>
    <row r="6095" spans="1:5" x14ac:dyDescent="0.25">
      <c r="A6095">
        <v>87256</v>
      </c>
      <c r="B6095" t="str">
        <f t="shared" si="95"/>
        <v>87256U</v>
      </c>
      <c r="C6095" t="s">
        <v>5466</v>
      </c>
      <c r="D6095" t="s">
        <v>72</v>
      </c>
      <c r="E6095">
        <v>85.07</v>
      </c>
    </row>
    <row r="6096" spans="1:5" x14ac:dyDescent="0.25">
      <c r="A6096">
        <v>87257</v>
      </c>
      <c r="B6096" t="str">
        <f t="shared" si="95"/>
        <v>87257U</v>
      </c>
      <c r="C6096" t="s">
        <v>5467</v>
      </c>
      <c r="D6096" t="s">
        <v>72</v>
      </c>
      <c r="E6096">
        <v>77.14</v>
      </c>
    </row>
    <row r="6097" spans="1:5" x14ac:dyDescent="0.25">
      <c r="A6097">
        <v>87258</v>
      </c>
      <c r="B6097" t="str">
        <f t="shared" si="95"/>
        <v>87258U</v>
      </c>
      <c r="C6097" t="s">
        <v>5468</v>
      </c>
      <c r="D6097" t="s">
        <v>72</v>
      </c>
      <c r="E6097">
        <v>129.69</v>
      </c>
    </row>
    <row r="6098" spans="1:5" x14ac:dyDescent="0.25">
      <c r="A6098">
        <v>87259</v>
      </c>
      <c r="B6098" t="str">
        <f t="shared" si="95"/>
        <v>87259U</v>
      </c>
      <c r="C6098" t="s">
        <v>5469</v>
      </c>
      <c r="D6098" t="s">
        <v>72</v>
      </c>
      <c r="E6098">
        <v>117.81</v>
      </c>
    </row>
    <row r="6099" spans="1:5" x14ac:dyDescent="0.25">
      <c r="A6099">
        <v>87260</v>
      </c>
      <c r="B6099" t="str">
        <f t="shared" si="95"/>
        <v>87260U</v>
      </c>
      <c r="C6099" t="s">
        <v>5470</v>
      </c>
      <c r="D6099" t="s">
        <v>72</v>
      </c>
      <c r="E6099">
        <v>110.8</v>
      </c>
    </row>
    <row r="6100" spans="1:5" x14ac:dyDescent="0.25">
      <c r="A6100">
        <v>87261</v>
      </c>
      <c r="B6100" t="str">
        <f t="shared" si="95"/>
        <v>87261U</v>
      </c>
      <c r="C6100" t="s">
        <v>5471</v>
      </c>
      <c r="D6100" t="s">
        <v>72</v>
      </c>
      <c r="E6100">
        <v>149.32</v>
      </c>
    </row>
    <row r="6101" spans="1:5" x14ac:dyDescent="0.25">
      <c r="A6101">
        <v>87262</v>
      </c>
      <c r="B6101" t="str">
        <f t="shared" si="95"/>
        <v>87262U</v>
      </c>
      <c r="C6101" t="s">
        <v>5472</v>
      </c>
      <c r="D6101" t="s">
        <v>72</v>
      </c>
      <c r="E6101">
        <v>135.5</v>
      </c>
    </row>
    <row r="6102" spans="1:5" x14ac:dyDescent="0.25">
      <c r="A6102">
        <v>87263</v>
      </c>
      <c r="B6102" t="str">
        <f t="shared" si="95"/>
        <v>87263U</v>
      </c>
      <c r="C6102" t="s">
        <v>5473</v>
      </c>
      <c r="D6102" t="s">
        <v>72</v>
      </c>
      <c r="E6102">
        <v>127.24</v>
      </c>
    </row>
    <row r="6103" spans="1:5" x14ac:dyDescent="0.25">
      <c r="A6103">
        <v>89046</v>
      </c>
      <c r="B6103" t="str">
        <f t="shared" si="95"/>
        <v>89046U</v>
      </c>
      <c r="C6103" t="s">
        <v>5474</v>
      </c>
      <c r="D6103" t="s">
        <v>72</v>
      </c>
      <c r="E6103">
        <v>46.86</v>
      </c>
    </row>
    <row r="6104" spans="1:5" x14ac:dyDescent="0.25">
      <c r="A6104">
        <v>89171</v>
      </c>
      <c r="B6104" t="str">
        <f t="shared" si="95"/>
        <v>89171U</v>
      </c>
      <c r="C6104" t="s">
        <v>5475</v>
      </c>
      <c r="D6104" t="s">
        <v>72</v>
      </c>
      <c r="E6104">
        <v>44.23</v>
      </c>
    </row>
    <row r="6105" spans="1:5" x14ac:dyDescent="0.25">
      <c r="A6105">
        <v>93389</v>
      </c>
      <c r="B6105" t="str">
        <f t="shared" si="95"/>
        <v>93389U</v>
      </c>
      <c r="C6105" t="s">
        <v>5476</v>
      </c>
      <c r="D6105" t="s">
        <v>72</v>
      </c>
      <c r="E6105">
        <v>48.58</v>
      </c>
    </row>
    <row r="6106" spans="1:5" x14ac:dyDescent="0.25">
      <c r="A6106">
        <v>93390</v>
      </c>
      <c r="B6106" t="str">
        <f t="shared" si="95"/>
        <v>93390U</v>
      </c>
      <c r="C6106" t="s">
        <v>5477</v>
      </c>
      <c r="D6106" t="s">
        <v>72</v>
      </c>
      <c r="E6106">
        <v>42.11</v>
      </c>
    </row>
    <row r="6107" spans="1:5" x14ac:dyDescent="0.25">
      <c r="A6107">
        <v>93391</v>
      </c>
      <c r="B6107" t="str">
        <f t="shared" si="95"/>
        <v>93391U</v>
      </c>
      <c r="C6107" t="s">
        <v>5478</v>
      </c>
      <c r="D6107" t="s">
        <v>72</v>
      </c>
      <c r="E6107">
        <v>36.74</v>
      </c>
    </row>
    <row r="6108" spans="1:5" x14ac:dyDescent="0.25">
      <c r="A6108">
        <v>98671</v>
      </c>
      <c r="B6108" t="str">
        <f t="shared" si="95"/>
        <v>98671U</v>
      </c>
      <c r="C6108" t="s">
        <v>5479</v>
      </c>
      <c r="D6108" t="s">
        <v>72</v>
      </c>
      <c r="E6108">
        <v>401.79</v>
      </c>
    </row>
    <row r="6109" spans="1:5" x14ac:dyDescent="0.25">
      <c r="A6109">
        <v>98672</v>
      </c>
      <c r="B6109" t="str">
        <f t="shared" si="95"/>
        <v>98672U</v>
      </c>
      <c r="C6109" t="s">
        <v>5480</v>
      </c>
      <c r="D6109" t="s">
        <v>72</v>
      </c>
      <c r="E6109">
        <v>570.66999999999996</v>
      </c>
    </row>
    <row r="6110" spans="1:5" x14ac:dyDescent="0.25">
      <c r="A6110">
        <v>98678</v>
      </c>
      <c r="B6110" t="str">
        <f t="shared" si="95"/>
        <v>98678U</v>
      </c>
      <c r="C6110" t="s">
        <v>5481</v>
      </c>
      <c r="D6110" t="s">
        <v>72</v>
      </c>
      <c r="E6110">
        <v>366.31</v>
      </c>
    </row>
    <row r="6111" spans="1:5" x14ac:dyDescent="0.25">
      <c r="A6111">
        <v>98679</v>
      </c>
      <c r="B6111" t="str">
        <f t="shared" si="95"/>
        <v>98679U</v>
      </c>
      <c r="C6111" t="s">
        <v>5482</v>
      </c>
      <c r="D6111" t="s">
        <v>72</v>
      </c>
      <c r="E6111">
        <v>34.729999999999997</v>
      </c>
    </row>
    <row r="6112" spans="1:5" x14ac:dyDescent="0.25">
      <c r="A6112">
        <v>98680</v>
      </c>
      <c r="B6112" t="str">
        <f t="shared" si="95"/>
        <v>98680U</v>
      </c>
      <c r="C6112" t="s">
        <v>5483</v>
      </c>
      <c r="D6112" t="s">
        <v>72</v>
      </c>
      <c r="E6112">
        <v>44.18</v>
      </c>
    </row>
    <row r="6113" spans="1:5" x14ac:dyDescent="0.25">
      <c r="A6113">
        <v>98681</v>
      </c>
      <c r="B6113" t="str">
        <f t="shared" si="95"/>
        <v>98681U</v>
      </c>
      <c r="C6113" t="s">
        <v>5484</v>
      </c>
      <c r="D6113" t="s">
        <v>72</v>
      </c>
      <c r="E6113">
        <v>32.61</v>
      </c>
    </row>
    <row r="6114" spans="1:5" x14ac:dyDescent="0.25">
      <c r="A6114">
        <v>98682</v>
      </c>
      <c r="B6114" t="str">
        <f t="shared" si="95"/>
        <v>98682U</v>
      </c>
      <c r="C6114" t="s">
        <v>5485</v>
      </c>
      <c r="D6114" t="s">
        <v>72</v>
      </c>
      <c r="E6114">
        <v>42.08</v>
      </c>
    </row>
    <row r="6115" spans="1:5" x14ac:dyDescent="0.25">
      <c r="A6115">
        <v>98685</v>
      </c>
      <c r="B6115" t="str">
        <f t="shared" si="95"/>
        <v>98685U</v>
      </c>
      <c r="C6115" t="s">
        <v>5486</v>
      </c>
      <c r="D6115" t="s">
        <v>98</v>
      </c>
      <c r="E6115">
        <v>72.87</v>
      </c>
    </row>
    <row r="6116" spans="1:5" x14ac:dyDescent="0.25">
      <c r="A6116">
        <v>98686</v>
      </c>
      <c r="B6116" t="str">
        <f t="shared" si="95"/>
        <v>98686U</v>
      </c>
      <c r="C6116" t="s">
        <v>5487</v>
      </c>
      <c r="D6116" t="s">
        <v>98</v>
      </c>
      <c r="E6116">
        <v>36.43</v>
      </c>
    </row>
    <row r="6117" spans="1:5" x14ac:dyDescent="0.25">
      <c r="A6117">
        <v>98688</v>
      </c>
      <c r="B6117" t="str">
        <f t="shared" si="95"/>
        <v>98688U</v>
      </c>
      <c r="C6117" t="s">
        <v>5488</v>
      </c>
      <c r="D6117" t="s">
        <v>98</v>
      </c>
      <c r="E6117">
        <v>61.66</v>
      </c>
    </row>
    <row r="6118" spans="1:5" x14ac:dyDescent="0.25">
      <c r="A6118">
        <v>98689</v>
      </c>
      <c r="B6118" t="str">
        <f t="shared" si="95"/>
        <v>98689U</v>
      </c>
      <c r="C6118" t="s">
        <v>5489</v>
      </c>
      <c r="D6118" t="s">
        <v>98</v>
      </c>
      <c r="E6118">
        <v>103.22</v>
      </c>
    </row>
    <row r="6119" spans="1:5" x14ac:dyDescent="0.25">
      <c r="A6119">
        <v>101090</v>
      </c>
      <c r="B6119" t="str">
        <f t="shared" si="95"/>
        <v>101090U</v>
      </c>
      <c r="C6119" t="s">
        <v>5490</v>
      </c>
      <c r="D6119" t="s">
        <v>72</v>
      </c>
      <c r="E6119">
        <v>218.59</v>
      </c>
    </row>
    <row r="6120" spans="1:5" x14ac:dyDescent="0.25">
      <c r="A6120">
        <v>101091</v>
      </c>
      <c r="B6120" t="str">
        <f t="shared" si="95"/>
        <v>101091U</v>
      </c>
      <c r="C6120" t="s">
        <v>5491</v>
      </c>
      <c r="D6120" t="s">
        <v>72</v>
      </c>
      <c r="E6120">
        <v>127.37</v>
      </c>
    </row>
    <row r="6121" spans="1:5" x14ac:dyDescent="0.25">
      <c r="A6121">
        <v>101725</v>
      </c>
      <c r="B6121" t="str">
        <f t="shared" si="95"/>
        <v>101725U</v>
      </c>
      <c r="C6121" t="s">
        <v>5492</v>
      </c>
      <c r="D6121" t="s">
        <v>72</v>
      </c>
      <c r="E6121">
        <v>239</v>
      </c>
    </row>
    <row r="6122" spans="1:5" x14ac:dyDescent="0.25">
      <c r="A6122">
        <v>101726</v>
      </c>
      <c r="B6122" t="str">
        <f t="shared" si="95"/>
        <v>101726U</v>
      </c>
      <c r="C6122" t="s">
        <v>5493</v>
      </c>
      <c r="D6122" t="s">
        <v>72</v>
      </c>
      <c r="E6122">
        <v>162.31</v>
      </c>
    </row>
    <row r="6123" spans="1:5" x14ac:dyDescent="0.25">
      <c r="A6123">
        <v>101731</v>
      </c>
      <c r="B6123" t="str">
        <f t="shared" si="95"/>
        <v>101731U</v>
      </c>
      <c r="C6123" t="s">
        <v>5494</v>
      </c>
      <c r="D6123" t="s">
        <v>72</v>
      </c>
      <c r="E6123">
        <v>320.52999999999997</v>
      </c>
    </row>
    <row r="6124" spans="1:5" x14ac:dyDescent="0.25">
      <c r="A6124">
        <v>101732</v>
      </c>
      <c r="B6124" t="str">
        <f t="shared" si="95"/>
        <v>101732U</v>
      </c>
      <c r="C6124" t="s">
        <v>5495</v>
      </c>
      <c r="D6124" t="s">
        <v>72</v>
      </c>
      <c r="E6124">
        <v>93.64</v>
      </c>
    </row>
    <row r="6125" spans="1:5" x14ac:dyDescent="0.25">
      <c r="A6125">
        <v>101094</v>
      </c>
      <c r="B6125" t="str">
        <f t="shared" si="95"/>
        <v>101094U</v>
      </c>
      <c r="C6125" t="s">
        <v>5496</v>
      </c>
      <c r="D6125" t="s">
        <v>98</v>
      </c>
      <c r="E6125">
        <v>172.05</v>
      </c>
    </row>
    <row r="6126" spans="1:5" x14ac:dyDescent="0.25">
      <c r="A6126">
        <v>101727</v>
      </c>
      <c r="B6126" t="str">
        <f t="shared" si="95"/>
        <v>101727U</v>
      </c>
      <c r="C6126" t="s">
        <v>5497</v>
      </c>
      <c r="D6126" t="s">
        <v>72</v>
      </c>
      <c r="E6126">
        <v>205.92</v>
      </c>
    </row>
    <row r="6127" spans="1:5" x14ac:dyDescent="0.25">
      <c r="A6127">
        <v>101733</v>
      </c>
      <c r="B6127" t="str">
        <f t="shared" si="95"/>
        <v>101733U</v>
      </c>
      <c r="C6127" t="s">
        <v>5498</v>
      </c>
      <c r="D6127" t="s">
        <v>72</v>
      </c>
      <c r="E6127">
        <v>276.64999999999998</v>
      </c>
    </row>
    <row r="6128" spans="1:5" x14ac:dyDescent="0.25">
      <c r="A6128">
        <v>101734</v>
      </c>
      <c r="B6128" t="str">
        <f t="shared" si="95"/>
        <v>101734U</v>
      </c>
      <c r="C6128" t="s">
        <v>5499</v>
      </c>
      <c r="D6128" t="s">
        <v>72</v>
      </c>
      <c r="E6128">
        <v>422.84</v>
      </c>
    </row>
    <row r="6129" spans="1:5" x14ac:dyDescent="0.25">
      <c r="A6129">
        <v>101735</v>
      </c>
      <c r="B6129" t="str">
        <f t="shared" si="95"/>
        <v>101735U</v>
      </c>
      <c r="C6129" t="s">
        <v>5500</v>
      </c>
      <c r="D6129" t="s">
        <v>72</v>
      </c>
      <c r="E6129">
        <v>433.44</v>
      </c>
    </row>
    <row r="6130" spans="1:5" x14ac:dyDescent="0.25">
      <c r="A6130">
        <v>101736</v>
      </c>
      <c r="B6130" t="str">
        <f t="shared" si="95"/>
        <v>101736U</v>
      </c>
      <c r="C6130" t="s">
        <v>5501</v>
      </c>
      <c r="D6130" t="s">
        <v>72</v>
      </c>
      <c r="E6130">
        <v>106.31</v>
      </c>
    </row>
    <row r="6131" spans="1:5" x14ac:dyDescent="0.25">
      <c r="A6131">
        <v>101737</v>
      </c>
      <c r="B6131" t="str">
        <f t="shared" si="95"/>
        <v>101737U</v>
      </c>
      <c r="C6131" t="s">
        <v>5502</v>
      </c>
      <c r="D6131" t="s">
        <v>72</v>
      </c>
      <c r="E6131">
        <v>127.29</v>
      </c>
    </row>
    <row r="6132" spans="1:5" x14ac:dyDescent="0.25">
      <c r="A6132">
        <v>101748</v>
      </c>
      <c r="B6132" t="str">
        <f t="shared" si="95"/>
        <v>101748U</v>
      </c>
      <c r="C6132" t="s">
        <v>5503</v>
      </c>
      <c r="D6132" t="s">
        <v>72</v>
      </c>
      <c r="E6132">
        <v>2.98</v>
      </c>
    </row>
    <row r="6133" spans="1:5" x14ac:dyDescent="0.25">
      <c r="A6133">
        <v>104162</v>
      </c>
      <c r="B6133" t="str">
        <f t="shared" si="95"/>
        <v>104162U</v>
      </c>
      <c r="C6133" t="s">
        <v>12697</v>
      </c>
      <c r="D6133" t="s">
        <v>72</v>
      </c>
      <c r="E6133">
        <v>85.96</v>
      </c>
    </row>
    <row r="6134" spans="1:5" x14ac:dyDescent="0.25">
      <c r="A6134">
        <v>101092</v>
      </c>
      <c r="B6134" t="str">
        <f t="shared" si="95"/>
        <v>101092U</v>
      </c>
      <c r="C6134" t="s">
        <v>5504</v>
      </c>
      <c r="D6134" t="s">
        <v>72</v>
      </c>
      <c r="E6134">
        <v>410.85</v>
      </c>
    </row>
    <row r="6135" spans="1:5" x14ac:dyDescent="0.25">
      <c r="A6135">
        <v>101093</v>
      </c>
      <c r="B6135" t="str">
        <f t="shared" si="95"/>
        <v>101093U</v>
      </c>
      <c r="C6135" t="s">
        <v>5505</v>
      </c>
      <c r="D6135" t="s">
        <v>72</v>
      </c>
      <c r="E6135">
        <v>579.73</v>
      </c>
    </row>
    <row r="6136" spans="1:5" x14ac:dyDescent="0.25">
      <c r="A6136">
        <v>98695</v>
      </c>
      <c r="B6136" t="str">
        <f t="shared" si="95"/>
        <v>98695U</v>
      </c>
      <c r="C6136" t="s">
        <v>5506</v>
      </c>
      <c r="D6136" t="s">
        <v>98</v>
      </c>
      <c r="E6136">
        <v>98.76</v>
      </c>
    </row>
    <row r="6137" spans="1:5" x14ac:dyDescent="0.25">
      <c r="A6137">
        <v>98697</v>
      </c>
      <c r="B6137" t="str">
        <f t="shared" si="95"/>
        <v>98697U</v>
      </c>
      <c r="C6137" t="s">
        <v>5507</v>
      </c>
      <c r="D6137" t="s">
        <v>98</v>
      </c>
      <c r="E6137">
        <v>65.95</v>
      </c>
    </row>
    <row r="6138" spans="1:5" x14ac:dyDescent="0.25">
      <c r="A6138">
        <v>101738</v>
      </c>
      <c r="B6138" t="str">
        <f t="shared" si="95"/>
        <v>101738U</v>
      </c>
      <c r="C6138" t="s">
        <v>5508</v>
      </c>
      <c r="D6138" t="s">
        <v>98</v>
      </c>
      <c r="E6138">
        <v>29.12</v>
      </c>
    </row>
    <row r="6139" spans="1:5" x14ac:dyDescent="0.25">
      <c r="A6139">
        <v>101739</v>
      </c>
      <c r="B6139" t="str">
        <f t="shared" si="95"/>
        <v>101739U</v>
      </c>
      <c r="C6139" t="s">
        <v>5509</v>
      </c>
      <c r="D6139" t="s">
        <v>98</v>
      </c>
      <c r="E6139">
        <v>32.340000000000003</v>
      </c>
    </row>
    <row r="6140" spans="1:5" x14ac:dyDescent="0.25">
      <c r="A6140">
        <v>88648</v>
      </c>
      <c r="B6140" t="str">
        <f t="shared" si="95"/>
        <v>88648U</v>
      </c>
      <c r="C6140" t="s">
        <v>5510</v>
      </c>
      <c r="D6140" t="s">
        <v>98</v>
      </c>
      <c r="E6140">
        <v>6.31</v>
      </c>
    </row>
    <row r="6141" spans="1:5" x14ac:dyDescent="0.25">
      <c r="A6141">
        <v>88649</v>
      </c>
      <c r="B6141" t="str">
        <f t="shared" si="95"/>
        <v>88649U</v>
      </c>
      <c r="C6141" t="s">
        <v>5511</v>
      </c>
      <c r="D6141" t="s">
        <v>98</v>
      </c>
      <c r="E6141">
        <v>7.15</v>
      </c>
    </row>
    <row r="6142" spans="1:5" x14ac:dyDescent="0.25">
      <c r="A6142">
        <v>88650</v>
      </c>
      <c r="B6142" t="str">
        <f t="shared" si="95"/>
        <v>88650U</v>
      </c>
      <c r="C6142" t="s">
        <v>5512</v>
      </c>
      <c r="D6142" t="s">
        <v>98</v>
      </c>
      <c r="E6142">
        <v>13.93</v>
      </c>
    </row>
    <row r="6143" spans="1:5" x14ac:dyDescent="0.25">
      <c r="A6143">
        <v>96467</v>
      </c>
      <c r="B6143" t="str">
        <f t="shared" si="95"/>
        <v>96467U</v>
      </c>
      <c r="C6143" t="s">
        <v>5513</v>
      </c>
      <c r="D6143" t="s">
        <v>98</v>
      </c>
      <c r="E6143">
        <v>5.72</v>
      </c>
    </row>
    <row r="6144" spans="1:5" x14ac:dyDescent="0.25">
      <c r="A6144">
        <v>101740</v>
      </c>
      <c r="B6144" t="str">
        <f t="shared" si="95"/>
        <v>101740U</v>
      </c>
      <c r="C6144" t="s">
        <v>5514</v>
      </c>
      <c r="D6144" t="s">
        <v>98</v>
      </c>
      <c r="E6144">
        <v>44.23</v>
      </c>
    </row>
    <row r="6145" spans="1:5" x14ac:dyDescent="0.25">
      <c r="A6145">
        <v>101741</v>
      </c>
      <c r="B6145" t="str">
        <f t="shared" si="95"/>
        <v>101741U</v>
      </c>
      <c r="C6145" t="s">
        <v>5515</v>
      </c>
      <c r="D6145" t="s">
        <v>98</v>
      </c>
      <c r="E6145">
        <v>20.29</v>
      </c>
    </row>
    <row r="6146" spans="1:5" x14ac:dyDescent="0.25">
      <c r="A6146">
        <v>94990</v>
      </c>
      <c r="B6146" t="str">
        <f t="shared" si="95"/>
        <v>94990U</v>
      </c>
      <c r="C6146" t="s">
        <v>5516</v>
      </c>
      <c r="D6146" t="s">
        <v>80</v>
      </c>
      <c r="E6146">
        <v>772.97</v>
      </c>
    </row>
    <row r="6147" spans="1:5" x14ac:dyDescent="0.25">
      <c r="A6147">
        <v>94991</v>
      </c>
      <c r="B6147" t="str">
        <f t="shared" si="95"/>
        <v>94991U</v>
      </c>
      <c r="C6147" t="s">
        <v>5517</v>
      </c>
      <c r="D6147" t="s">
        <v>80</v>
      </c>
      <c r="E6147">
        <v>832.33</v>
      </c>
    </row>
    <row r="6148" spans="1:5" x14ac:dyDescent="0.25">
      <c r="A6148">
        <v>94992</v>
      </c>
      <c r="B6148" t="str">
        <f t="shared" si="95"/>
        <v>94992U</v>
      </c>
      <c r="C6148" t="s">
        <v>5518</v>
      </c>
      <c r="D6148" t="s">
        <v>72</v>
      </c>
      <c r="E6148">
        <v>96.9</v>
      </c>
    </row>
    <row r="6149" spans="1:5" x14ac:dyDescent="0.25">
      <c r="A6149">
        <v>94993</v>
      </c>
      <c r="B6149" t="str">
        <f t="shared" si="95"/>
        <v>94993U</v>
      </c>
      <c r="C6149" t="s">
        <v>5519</v>
      </c>
      <c r="D6149" t="s">
        <v>72</v>
      </c>
      <c r="E6149">
        <v>100.48</v>
      </c>
    </row>
    <row r="6150" spans="1:5" x14ac:dyDescent="0.25">
      <c r="A6150">
        <v>94994</v>
      </c>
      <c r="B6150" t="str">
        <f t="shared" si="95"/>
        <v>94994U</v>
      </c>
      <c r="C6150" t="s">
        <v>5520</v>
      </c>
      <c r="D6150" t="s">
        <v>72</v>
      </c>
      <c r="E6150">
        <v>114.08</v>
      </c>
    </row>
    <row r="6151" spans="1:5" x14ac:dyDescent="0.25">
      <c r="A6151">
        <v>94995</v>
      </c>
      <c r="B6151" t="str">
        <f t="shared" si="95"/>
        <v>94995U</v>
      </c>
      <c r="C6151" t="s">
        <v>5521</v>
      </c>
      <c r="D6151" t="s">
        <v>72</v>
      </c>
      <c r="E6151">
        <v>118.83</v>
      </c>
    </row>
    <row r="6152" spans="1:5" x14ac:dyDescent="0.25">
      <c r="A6152">
        <v>94996</v>
      </c>
      <c r="B6152" t="str">
        <f t="shared" ref="B6152:B6215" si="96">A6152&amp;"U"</f>
        <v>94996U</v>
      </c>
      <c r="C6152" t="s">
        <v>5522</v>
      </c>
      <c r="D6152" t="s">
        <v>72</v>
      </c>
      <c r="E6152">
        <v>129.57</v>
      </c>
    </row>
    <row r="6153" spans="1:5" x14ac:dyDescent="0.25">
      <c r="A6153">
        <v>94997</v>
      </c>
      <c r="B6153" t="str">
        <f t="shared" si="96"/>
        <v>94997U</v>
      </c>
      <c r="C6153" t="s">
        <v>5523</v>
      </c>
      <c r="D6153" t="s">
        <v>72</v>
      </c>
      <c r="E6153">
        <v>135.51</v>
      </c>
    </row>
    <row r="6154" spans="1:5" x14ac:dyDescent="0.25">
      <c r="A6154">
        <v>94998</v>
      </c>
      <c r="B6154" t="str">
        <f t="shared" si="96"/>
        <v>94998U</v>
      </c>
      <c r="C6154" t="s">
        <v>5524</v>
      </c>
      <c r="D6154" t="s">
        <v>72</v>
      </c>
      <c r="E6154">
        <v>146.13</v>
      </c>
    </row>
    <row r="6155" spans="1:5" x14ac:dyDescent="0.25">
      <c r="A6155">
        <v>94999</v>
      </c>
      <c r="B6155" t="str">
        <f t="shared" si="96"/>
        <v>94999U</v>
      </c>
      <c r="C6155" t="s">
        <v>5525</v>
      </c>
      <c r="D6155" t="s">
        <v>72</v>
      </c>
      <c r="E6155">
        <v>153.26</v>
      </c>
    </row>
    <row r="6156" spans="1:5" x14ac:dyDescent="0.25">
      <c r="A6156">
        <v>101747</v>
      </c>
      <c r="B6156" t="str">
        <f t="shared" si="96"/>
        <v>101747U</v>
      </c>
      <c r="C6156" t="s">
        <v>5526</v>
      </c>
      <c r="D6156" t="s">
        <v>72</v>
      </c>
      <c r="E6156">
        <v>85.88</v>
      </c>
    </row>
    <row r="6157" spans="1:5" x14ac:dyDescent="0.25">
      <c r="A6157">
        <v>101743</v>
      </c>
      <c r="B6157" t="str">
        <f t="shared" si="96"/>
        <v>101743U</v>
      </c>
      <c r="C6157" t="s">
        <v>5527</v>
      </c>
      <c r="D6157" t="s">
        <v>72</v>
      </c>
      <c r="E6157">
        <v>154.30000000000001</v>
      </c>
    </row>
    <row r="6158" spans="1:5" x14ac:dyDescent="0.25">
      <c r="A6158">
        <v>101744</v>
      </c>
      <c r="B6158" t="str">
        <f t="shared" si="96"/>
        <v>101744U</v>
      </c>
      <c r="C6158" t="s">
        <v>5528</v>
      </c>
      <c r="D6158" t="s">
        <v>72</v>
      </c>
      <c r="E6158">
        <v>123</v>
      </c>
    </row>
    <row r="6159" spans="1:5" x14ac:dyDescent="0.25">
      <c r="A6159">
        <v>101745</v>
      </c>
      <c r="B6159" t="str">
        <f t="shared" si="96"/>
        <v>101745U</v>
      </c>
      <c r="C6159" t="s">
        <v>5529</v>
      </c>
      <c r="D6159" t="s">
        <v>72</v>
      </c>
      <c r="E6159">
        <v>151.11000000000001</v>
      </c>
    </row>
    <row r="6160" spans="1:5" x14ac:dyDescent="0.25">
      <c r="A6160">
        <v>87620</v>
      </c>
      <c r="B6160" t="str">
        <f t="shared" si="96"/>
        <v>87620U</v>
      </c>
      <c r="C6160" t="s">
        <v>5530</v>
      </c>
      <c r="D6160" t="s">
        <v>72</v>
      </c>
      <c r="E6160">
        <v>29.64</v>
      </c>
    </row>
    <row r="6161" spans="1:5" x14ac:dyDescent="0.25">
      <c r="A6161">
        <v>87622</v>
      </c>
      <c r="B6161" t="str">
        <f t="shared" si="96"/>
        <v>87622U</v>
      </c>
      <c r="C6161" t="s">
        <v>5531</v>
      </c>
      <c r="D6161" t="s">
        <v>72</v>
      </c>
      <c r="E6161">
        <v>31.51</v>
      </c>
    </row>
    <row r="6162" spans="1:5" x14ac:dyDescent="0.25">
      <c r="A6162">
        <v>87623</v>
      </c>
      <c r="B6162" t="str">
        <f t="shared" si="96"/>
        <v>87623U</v>
      </c>
      <c r="C6162" t="s">
        <v>5532</v>
      </c>
      <c r="D6162" t="s">
        <v>72</v>
      </c>
      <c r="E6162">
        <v>60.19</v>
      </c>
    </row>
    <row r="6163" spans="1:5" x14ac:dyDescent="0.25">
      <c r="A6163">
        <v>87624</v>
      </c>
      <c r="B6163" t="str">
        <f t="shared" si="96"/>
        <v>87624U</v>
      </c>
      <c r="C6163" t="s">
        <v>5532</v>
      </c>
      <c r="D6163" t="s">
        <v>72</v>
      </c>
      <c r="E6163">
        <v>64.63</v>
      </c>
    </row>
    <row r="6164" spans="1:5" x14ac:dyDescent="0.25">
      <c r="A6164">
        <v>87630</v>
      </c>
      <c r="B6164" t="str">
        <f t="shared" si="96"/>
        <v>87630U</v>
      </c>
      <c r="C6164" t="s">
        <v>5533</v>
      </c>
      <c r="D6164" t="s">
        <v>72</v>
      </c>
      <c r="E6164">
        <v>38.33</v>
      </c>
    </row>
    <row r="6165" spans="1:5" x14ac:dyDescent="0.25">
      <c r="A6165">
        <v>87632</v>
      </c>
      <c r="B6165" t="str">
        <f t="shared" si="96"/>
        <v>87632U</v>
      </c>
      <c r="C6165" t="s">
        <v>5534</v>
      </c>
      <c r="D6165" t="s">
        <v>72</v>
      </c>
      <c r="E6165">
        <v>40.93</v>
      </c>
    </row>
    <row r="6166" spans="1:5" x14ac:dyDescent="0.25">
      <c r="A6166">
        <v>87633</v>
      </c>
      <c r="B6166" t="str">
        <f t="shared" si="96"/>
        <v>87633U</v>
      </c>
      <c r="C6166" t="s">
        <v>5535</v>
      </c>
      <c r="D6166" t="s">
        <v>72</v>
      </c>
      <c r="E6166">
        <v>80.8</v>
      </c>
    </row>
    <row r="6167" spans="1:5" x14ac:dyDescent="0.25">
      <c r="A6167">
        <v>87634</v>
      </c>
      <c r="B6167" t="str">
        <f t="shared" si="96"/>
        <v>87634U</v>
      </c>
      <c r="C6167" t="s">
        <v>5536</v>
      </c>
      <c r="D6167" t="s">
        <v>72</v>
      </c>
      <c r="E6167">
        <v>86.97</v>
      </c>
    </row>
    <row r="6168" spans="1:5" x14ac:dyDescent="0.25">
      <c r="A6168">
        <v>87640</v>
      </c>
      <c r="B6168" t="str">
        <f t="shared" si="96"/>
        <v>87640U</v>
      </c>
      <c r="C6168" t="s">
        <v>5537</v>
      </c>
      <c r="D6168" t="s">
        <v>72</v>
      </c>
      <c r="E6168">
        <v>45.45</v>
      </c>
    </row>
    <row r="6169" spans="1:5" x14ac:dyDescent="0.25">
      <c r="A6169">
        <v>87642</v>
      </c>
      <c r="B6169" t="str">
        <f t="shared" si="96"/>
        <v>87642U</v>
      </c>
      <c r="C6169" t="s">
        <v>5538</v>
      </c>
      <c r="D6169" t="s">
        <v>72</v>
      </c>
      <c r="E6169">
        <v>48.66</v>
      </c>
    </row>
    <row r="6170" spans="1:5" x14ac:dyDescent="0.25">
      <c r="A6170">
        <v>87643</v>
      </c>
      <c r="B6170" t="str">
        <f t="shared" si="96"/>
        <v>87643U</v>
      </c>
      <c r="C6170" t="s">
        <v>5539</v>
      </c>
      <c r="D6170" t="s">
        <v>72</v>
      </c>
      <c r="E6170">
        <v>97.69</v>
      </c>
    </row>
    <row r="6171" spans="1:5" x14ac:dyDescent="0.25">
      <c r="A6171">
        <v>87644</v>
      </c>
      <c r="B6171" t="str">
        <f t="shared" si="96"/>
        <v>87644U</v>
      </c>
      <c r="C6171" t="s">
        <v>5540</v>
      </c>
      <c r="D6171" t="s">
        <v>72</v>
      </c>
      <c r="E6171">
        <v>105.27</v>
      </c>
    </row>
    <row r="6172" spans="1:5" x14ac:dyDescent="0.25">
      <c r="A6172">
        <v>87680</v>
      </c>
      <c r="B6172" t="str">
        <f t="shared" si="96"/>
        <v>87680U</v>
      </c>
      <c r="C6172" t="s">
        <v>5541</v>
      </c>
      <c r="D6172" t="s">
        <v>72</v>
      </c>
      <c r="E6172">
        <v>41.55</v>
      </c>
    </row>
    <row r="6173" spans="1:5" x14ac:dyDescent="0.25">
      <c r="A6173">
        <v>87682</v>
      </c>
      <c r="B6173" t="str">
        <f t="shared" si="96"/>
        <v>87682U</v>
      </c>
      <c r="C6173" t="s">
        <v>5542</v>
      </c>
      <c r="D6173" t="s">
        <v>72</v>
      </c>
      <c r="E6173">
        <v>44.76</v>
      </c>
    </row>
    <row r="6174" spans="1:5" x14ac:dyDescent="0.25">
      <c r="A6174">
        <v>87683</v>
      </c>
      <c r="B6174" t="str">
        <f t="shared" si="96"/>
        <v>87683U</v>
      </c>
      <c r="C6174" t="s">
        <v>5543</v>
      </c>
      <c r="D6174" t="s">
        <v>72</v>
      </c>
      <c r="E6174">
        <v>93.79</v>
      </c>
    </row>
    <row r="6175" spans="1:5" x14ac:dyDescent="0.25">
      <c r="A6175">
        <v>87684</v>
      </c>
      <c r="B6175" t="str">
        <f t="shared" si="96"/>
        <v>87684U</v>
      </c>
      <c r="C6175" t="s">
        <v>5544</v>
      </c>
      <c r="D6175" t="s">
        <v>72</v>
      </c>
      <c r="E6175">
        <v>101.37</v>
      </c>
    </row>
    <row r="6176" spans="1:5" x14ac:dyDescent="0.25">
      <c r="A6176">
        <v>87690</v>
      </c>
      <c r="B6176" t="str">
        <f t="shared" si="96"/>
        <v>87690U</v>
      </c>
      <c r="C6176" t="s">
        <v>5545</v>
      </c>
      <c r="D6176" t="s">
        <v>72</v>
      </c>
      <c r="E6176">
        <v>47.6</v>
      </c>
    </row>
    <row r="6177" spans="1:5" x14ac:dyDescent="0.25">
      <c r="A6177">
        <v>87692</v>
      </c>
      <c r="B6177" t="str">
        <f t="shared" si="96"/>
        <v>87692U</v>
      </c>
      <c r="C6177" t="s">
        <v>5546</v>
      </c>
      <c r="D6177" t="s">
        <v>72</v>
      </c>
      <c r="E6177">
        <v>51.27</v>
      </c>
    </row>
    <row r="6178" spans="1:5" x14ac:dyDescent="0.25">
      <c r="A6178">
        <v>87693</v>
      </c>
      <c r="B6178" t="str">
        <f t="shared" si="96"/>
        <v>87693U</v>
      </c>
      <c r="C6178" t="s">
        <v>5547</v>
      </c>
      <c r="D6178" t="s">
        <v>72</v>
      </c>
      <c r="E6178">
        <v>107.42</v>
      </c>
    </row>
    <row r="6179" spans="1:5" x14ac:dyDescent="0.25">
      <c r="A6179">
        <v>87694</v>
      </c>
      <c r="B6179" t="str">
        <f t="shared" si="96"/>
        <v>87694U</v>
      </c>
      <c r="C6179" t="s">
        <v>5548</v>
      </c>
      <c r="D6179" t="s">
        <v>72</v>
      </c>
      <c r="E6179">
        <v>116.11</v>
      </c>
    </row>
    <row r="6180" spans="1:5" x14ac:dyDescent="0.25">
      <c r="A6180">
        <v>87700</v>
      </c>
      <c r="B6180" t="str">
        <f t="shared" si="96"/>
        <v>87700U</v>
      </c>
      <c r="C6180" t="s">
        <v>5549</v>
      </c>
      <c r="D6180" t="s">
        <v>72</v>
      </c>
      <c r="E6180">
        <v>51.49</v>
      </c>
    </row>
    <row r="6181" spans="1:5" x14ac:dyDescent="0.25">
      <c r="A6181">
        <v>87702</v>
      </c>
      <c r="B6181" t="str">
        <f t="shared" si="96"/>
        <v>87702U</v>
      </c>
      <c r="C6181" t="s">
        <v>5550</v>
      </c>
      <c r="D6181" t="s">
        <v>72</v>
      </c>
      <c r="E6181">
        <v>55.48</v>
      </c>
    </row>
    <row r="6182" spans="1:5" x14ac:dyDescent="0.25">
      <c r="A6182">
        <v>87703</v>
      </c>
      <c r="B6182" t="str">
        <f t="shared" si="96"/>
        <v>87703U</v>
      </c>
      <c r="C6182" t="s">
        <v>5551</v>
      </c>
      <c r="D6182" t="s">
        <v>72</v>
      </c>
      <c r="E6182">
        <v>116.63</v>
      </c>
    </row>
    <row r="6183" spans="1:5" x14ac:dyDescent="0.25">
      <c r="A6183">
        <v>87704</v>
      </c>
      <c r="B6183" t="str">
        <f t="shared" si="96"/>
        <v>87704U</v>
      </c>
      <c r="C6183" t="s">
        <v>5552</v>
      </c>
      <c r="D6183" t="s">
        <v>72</v>
      </c>
      <c r="E6183">
        <v>126.09</v>
      </c>
    </row>
    <row r="6184" spans="1:5" x14ac:dyDescent="0.25">
      <c r="A6184">
        <v>87735</v>
      </c>
      <c r="B6184" t="str">
        <f t="shared" si="96"/>
        <v>87735U</v>
      </c>
      <c r="C6184" t="s">
        <v>5553</v>
      </c>
      <c r="D6184" t="s">
        <v>72</v>
      </c>
      <c r="E6184">
        <v>39.61</v>
      </c>
    </row>
    <row r="6185" spans="1:5" x14ac:dyDescent="0.25">
      <c r="A6185">
        <v>87737</v>
      </c>
      <c r="B6185" t="str">
        <f t="shared" si="96"/>
        <v>87737U</v>
      </c>
      <c r="C6185" t="s">
        <v>5554</v>
      </c>
      <c r="D6185" t="s">
        <v>72</v>
      </c>
      <c r="E6185">
        <v>41.48</v>
      </c>
    </row>
    <row r="6186" spans="1:5" x14ac:dyDescent="0.25">
      <c r="A6186">
        <v>87738</v>
      </c>
      <c r="B6186" t="str">
        <f t="shared" si="96"/>
        <v>87738U</v>
      </c>
      <c r="C6186" t="s">
        <v>5555</v>
      </c>
      <c r="D6186" t="s">
        <v>72</v>
      </c>
      <c r="E6186">
        <v>70.16</v>
      </c>
    </row>
    <row r="6187" spans="1:5" x14ac:dyDescent="0.25">
      <c r="A6187">
        <v>87739</v>
      </c>
      <c r="B6187" t="str">
        <f t="shared" si="96"/>
        <v>87739U</v>
      </c>
      <c r="C6187" t="s">
        <v>5556</v>
      </c>
      <c r="D6187" t="s">
        <v>72</v>
      </c>
      <c r="E6187">
        <v>74.599999999999994</v>
      </c>
    </row>
    <row r="6188" spans="1:5" x14ac:dyDescent="0.25">
      <c r="A6188">
        <v>87745</v>
      </c>
      <c r="B6188" t="str">
        <f t="shared" si="96"/>
        <v>87745U</v>
      </c>
      <c r="C6188" t="s">
        <v>5557</v>
      </c>
      <c r="D6188" t="s">
        <v>72</v>
      </c>
      <c r="E6188">
        <v>48.31</v>
      </c>
    </row>
    <row r="6189" spans="1:5" x14ac:dyDescent="0.25">
      <c r="A6189">
        <v>87747</v>
      </c>
      <c r="B6189" t="str">
        <f t="shared" si="96"/>
        <v>87747U</v>
      </c>
      <c r="C6189" t="s">
        <v>5558</v>
      </c>
      <c r="D6189" t="s">
        <v>72</v>
      </c>
      <c r="E6189">
        <v>50.91</v>
      </c>
    </row>
    <row r="6190" spans="1:5" x14ac:dyDescent="0.25">
      <c r="A6190">
        <v>87748</v>
      </c>
      <c r="B6190" t="str">
        <f t="shared" si="96"/>
        <v>87748U</v>
      </c>
      <c r="C6190" t="s">
        <v>5559</v>
      </c>
      <c r="D6190" t="s">
        <v>72</v>
      </c>
      <c r="E6190">
        <v>90.78</v>
      </c>
    </row>
    <row r="6191" spans="1:5" x14ac:dyDescent="0.25">
      <c r="A6191">
        <v>87749</v>
      </c>
      <c r="B6191" t="str">
        <f t="shared" si="96"/>
        <v>87749U</v>
      </c>
      <c r="C6191" t="s">
        <v>5560</v>
      </c>
      <c r="D6191" t="s">
        <v>72</v>
      </c>
      <c r="E6191">
        <v>96.95</v>
      </c>
    </row>
    <row r="6192" spans="1:5" x14ac:dyDescent="0.25">
      <c r="A6192">
        <v>87755</v>
      </c>
      <c r="B6192" t="str">
        <f t="shared" si="96"/>
        <v>87755U</v>
      </c>
      <c r="C6192" t="s">
        <v>5561</v>
      </c>
      <c r="D6192" t="s">
        <v>72</v>
      </c>
      <c r="E6192">
        <v>46.36</v>
      </c>
    </row>
    <row r="6193" spans="1:5" x14ac:dyDescent="0.25">
      <c r="A6193">
        <v>87757</v>
      </c>
      <c r="B6193" t="str">
        <f t="shared" si="96"/>
        <v>87757U</v>
      </c>
      <c r="C6193" t="s">
        <v>5562</v>
      </c>
      <c r="D6193" t="s">
        <v>72</v>
      </c>
      <c r="E6193">
        <v>48.96</v>
      </c>
    </row>
    <row r="6194" spans="1:5" x14ac:dyDescent="0.25">
      <c r="A6194">
        <v>87758</v>
      </c>
      <c r="B6194" t="str">
        <f t="shared" si="96"/>
        <v>87758U</v>
      </c>
      <c r="C6194" t="s">
        <v>5563</v>
      </c>
      <c r="D6194" t="s">
        <v>72</v>
      </c>
      <c r="E6194">
        <v>88.83</v>
      </c>
    </row>
    <row r="6195" spans="1:5" x14ac:dyDescent="0.25">
      <c r="A6195">
        <v>87759</v>
      </c>
      <c r="B6195" t="str">
        <f t="shared" si="96"/>
        <v>87759U</v>
      </c>
      <c r="C6195" t="s">
        <v>5564</v>
      </c>
      <c r="D6195" t="s">
        <v>72</v>
      </c>
      <c r="E6195">
        <v>95</v>
      </c>
    </row>
    <row r="6196" spans="1:5" x14ac:dyDescent="0.25">
      <c r="A6196">
        <v>87765</v>
      </c>
      <c r="B6196" t="str">
        <f t="shared" si="96"/>
        <v>87765U</v>
      </c>
      <c r="C6196" t="s">
        <v>5565</v>
      </c>
      <c r="D6196" t="s">
        <v>72</v>
      </c>
      <c r="E6196">
        <v>53.52</v>
      </c>
    </row>
    <row r="6197" spans="1:5" x14ac:dyDescent="0.25">
      <c r="A6197">
        <v>87767</v>
      </c>
      <c r="B6197" t="str">
        <f t="shared" si="96"/>
        <v>87767U</v>
      </c>
      <c r="C6197" t="s">
        <v>5566</v>
      </c>
      <c r="D6197" t="s">
        <v>72</v>
      </c>
      <c r="E6197">
        <v>56.73</v>
      </c>
    </row>
    <row r="6198" spans="1:5" x14ac:dyDescent="0.25">
      <c r="A6198">
        <v>87768</v>
      </c>
      <c r="B6198" t="str">
        <f t="shared" si="96"/>
        <v>87768U</v>
      </c>
      <c r="C6198" t="s">
        <v>5567</v>
      </c>
      <c r="D6198" t="s">
        <v>72</v>
      </c>
      <c r="E6198">
        <v>105.76</v>
      </c>
    </row>
    <row r="6199" spans="1:5" x14ac:dyDescent="0.25">
      <c r="A6199">
        <v>87769</v>
      </c>
      <c r="B6199" t="str">
        <f t="shared" si="96"/>
        <v>87769U</v>
      </c>
      <c r="C6199" t="s">
        <v>5568</v>
      </c>
      <c r="D6199" t="s">
        <v>72</v>
      </c>
      <c r="E6199">
        <v>113.34</v>
      </c>
    </row>
    <row r="6200" spans="1:5" x14ac:dyDescent="0.25">
      <c r="A6200">
        <v>88470</v>
      </c>
      <c r="B6200" t="str">
        <f t="shared" si="96"/>
        <v>88470U</v>
      </c>
      <c r="C6200" t="s">
        <v>5569</v>
      </c>
      <c r="D6200" t="s">
        <v>72</v>
      </c>
      <c r="E6200">
        <v>29.83</v>
      </c>
    </row>
    <row r="6201" spans="1:5" x14ac:dyDescent="0.25">
      <c r="A6201">
        <v>88471</v>
      </c>
      <c r="B6201" t="str">
        <f t="shared" si="96"/>
        <v>88471U</v>
      </c>
      <c r="C6201" t="s">
        <v>5570</v>
      </c>
      <c r="D6201" t="s">
        <v>72</v>
      </c>
      <c r="E6201">
        <v>37.18</v>
      </c>
    </row>
    <row r="6202" spans="1:5" x14ac:dyDescent="0.25">
      <c r="A6202">
        <v>88472</v>
      </c>
      <c r="B6202" t="str">
        <f t="shared" si="96"/>
        <v>88472U</v>
      </c>
      <c r="C6202" t="s">
        <v>5571</v>
      </c>
      <c r="D6202" t="s">
        <v>72</v>
      </c>
      <c r="E6202">
        <v>43.02</v>
      </c>
    </row>
    <row r="6203" spans="1:5" x14ac:dyDescent="0.25">
      <c r="A6203">
        <v>88476</v>
      </c>
      <c r="B6203" t="str">
        <f t="shared" si="96"/>
        <v>88476U</v>
      </c>
      <c r="C6203" t="s">
        <v>5572</v>
      </c>
      <c r="D6203" t="s">
        <v>72</v>
      </c>
      <c r="E6203">
        <v>24.1</v>
      </c>
    </row>
    <row r="6204" spans="1:5" x14ac:dyDescent="0.25">
      <c r="A6204">
        <v>88477</v>
      </c>
      <c r="B6204" t="str">
        <f t="shared" si="96"/>
        <v>88477U</v>
      </c>
      <c r="C6204" t="s">
        <v>5573</v>
      </c>
      <c r="D6204" t="s">
        <v>72</v>
      </c>
      <c r="E6204">
        <v>33.19</v>
      </c>
    </row>
    <row r="6205" spans="1:5" x14ac:dyDescent="0.25">
      <c r="A6205">
        <v>88478</v>
      </c>
      <c r="B6205" t="str">
        <f t="shared" si="96"/>
        <v>88478U</v>
      </c>
      <c r="C6205" t="s">
        <v>5574</v>
      </c>
      <c r="D6205" t="s">
        <v>72</v>
      </c>
      <c r="E6205">
        <v>40.72</v>
      </c>
    </row>
    <row r="6206" spans="1:5" x14ac:dyDescent="0.25">
      <c r="A6206">
        <v>90930</v>
      </c>
      <c r="B6206" t="str">
        <f t="shared" si="96"/>
        <v>90930U</v>
      </c>
      <c r="C6206" t="s">
        <v>5575</v>
      </c>
      <c r="D6206" t="s">
        <v>72</v>
      </c>
      <c r="E6206">
        <v>77.400000000000006</v>
      </c>
    </row>
    <row r="6207" spans="1:5" x14ac:dyDescent="0.25">
      <c r="A6207">
        <v>90932</v>
      </c>
      <c r="B6207" t="str">
        <f t="shared" si="96"/>
        <v>90932U</v>
      </c>
      <c r="C6207" t="s">
        <v>5576</v>
      </c>
      <c r="D6207" t="s">
        <v>72</v>
      </c>
      <c r="E6207">
        <v>81.069999999999993</v>
      </c>
    </row>
    <row r="6208" spans="1:5" x14ac:dyDescent="0.25">
      <c r="A6208">
        <v>90933</v>
      </c>
      <c r="B6208" t="str">
        <f t="shared" si="96"/>
        <v>90933U</v>
      </c>
      <c r="C6208" t="s">
        <v>5577</v>
      </c>
      <c r="D6208" t="s">
        <v>72</v>
      </c>
      <c r="E6208">
        <v>137.22</v>
      </c>
    </row>
    <row r="6209" spans="1:5" x14ac:dyDescent="0.25">
      <c r="A6209">
        <v>90934</v>
      </c>
      <c r="B6209" t="str">
        <f t="shared" si="96"/>
        <v>90934U</v>
      </c>
      <c r="C6209" t="s">
        <v>5578</v>
      </c>
      <c r="D6209" t="s">
        <v>72</v>
      </c>
      <c r="E6209">
        <v>145.91</v>
      </c>
    </row>
    <row r="6210" spans="1:5" x14ac:dyDescent="0.25">
      <c r="A6210">
        <v>90940</v>
      </c>
      <c r="B6210" t="str">
        <f t="shared" si="96"/>
        <v>90940U</v>
      </c>
      <c r="C6210" t="s">
        <v>5579</v>
      </c>
      <c r="D6210" t="s">
        <v>72</v>
      </c>
      <c r="E6210">
        <v>82.36</v>
      </c>
    </row>
    <row r="6211" spans="1:5" x14ac:dyDescent="0.25">
      <c r="A6211">
        <v>90942</v>
      </c>
      <c r="B6211" t="str">
        <f t="shared" si="96"/>
        <v>90942U</v>
      </c>
      <c r="C6211" t="s">
        <v>5580</v>
      </c>
      <c r="D6211" t="s">
        <v>72</v>
      </c>
      <c r="E6211">
        <v>86.35</v>
      </c>
    </row>
    <row r="6212" spans="1:5" x14ac:dyDescent="0.25">
      <c r="A6212">
        <v>90943</v>
      </c>
      <c r="B6212" t="str">
        <f t="shared" si="96"/>
        <v>90943U</v>
      </c>
      <c r="C6212" t="s">
        <v>5581</v>
      </c>
      <c r="D6212" t="s">
        <v>72</v>
      </c>
      <c r="E6212">
        <v>147.5</v>
      </c>
    </row>
    <row r="6213" spans="1:5" x14ac:dyDescent="0.25">
      <c r="A6213">
        <v>90944</v>
      </c>
      <c r="B6213" t="str">
        <f t="shared" si="96"/>
        <v>90944U</v>
      </c>
      <c r="C6213" t="s">
        <v>5582</v>
      </c>
      <c r="D6213" t="s">
        <v>72</v>
      </c>
      <c r="E6213">
        <v>156.96</v>
      </c>
    </row>
    <row r="6214" spans="1:5" x14ac:dyDescent="0.25">
      <c r="A6214">
        <v>90950</v>
      </c>
      <c r="B6214" t="str">
        <f t="shared" si="96"/>
        <v>90950U</v>
      </c>
      <c r="C6214" t="s">
        <v>5583</v>
      </c>
      <c r="D6214" t="s">
        <v>72</v>
      </c>
      <c r="E6214">
        <v>91.42</v>
      </c>
    </row>
    <row r="6215" spans="1:5" x14ac:dyDescent="0.25">
      <c r="A6215">
        <v>90952</v>
      </c>
      <c r="B6215" t="str">
        <f t="shared" si="96"/>
        <v>90952U</v>
      </c>
      <c r="C6215" t="s">
        <v>5584</v>
      </c>
      <c r="D6215" t="s">
        <v>72</v>
      </c>
      <c r="E6215">
        <v>96.01</v>
      </c>
    </row>
    <row r="6216" spans="1:5" x14ac:dyDescent="0.25">
      <c r="A6216">
        <v>90953</v>
      </c>
      <c r="B6216" t="str">
        <f t="shared" ref="B6216:B6279" si="97">A6216&amp;"U"</f>
        <v>90953U</v>
      </c>
      <c r="C6216" t="s">
        <v>5585</v>
      </c>
      <c r="D6216" t="s">
        <v>72</v>
      </c>
      <c r="E6216">
        <v>166.32</v>
      </c>
    </row>
    <row r="6217" spans="1:5" x14ac:dyDescent="0.25">
      <c r="A6217">
        <v>90954</v>
      </c>
      <c r="B6217" t="str">
        <f t="shared" si="97"/>
        <v>90954U</v>
      </c>
      <c r="C6217" t="s">
        <v>5586</v>
      </c>
      <c r="D6217" t="s">
        <v>72</v>
      </c>
      <c r="E6217">
        <v>177.19</v>
      </c>
    </row>
    <row r="6218" spans="1:5" x14ac:dyDescent="0.25">
      <c r="A6218">
        <v>94438</v>
      </c>
      <c r="B6218" t="str">
        <f t="shared" si="97"/>
        <v>94438U</v>
      </c>
      <c r="C6218" t="s">
        <v>5587</v>
      </c>
      <c r="D6218" t="s">
        <v>72</v>
      </c>
      <c r="E6218">
        <v>41.61</v>
      </c>
    </row>
    <row r="6219" spans="1:5" x14ac:dyDescent="0.25">
      <c r="A6219">
        <v>94439</v>
      </c>
      <c r="B6219" t="str">
        <f t="shared" si="97"/>
        <v>94439U</v>
      </c>
      <c r="C6219" t="s">
        <v>5588</v>
      </c>
      <c r="D6219" t="s">
        <v>72</v>
      </c>
      <c r="E6219">
        <v>47.32</v>
      </c>
    </row>
    <row r="6220" spans="1:5" x14ac:dyDescent="0.25">
      <c r="A6220">
        <v>94779</v>
      </c>
      <c r="B6220" t="str">
        <f t="shared" si="97"/>
        <v>94779U</v>
      </c>
      <c r="C6220" t="s">
        <v>5589</v>
      </c>
      <c r="D6220" t="s">
        <v>72</v>
      </c>
      <c r="E6220">
        <v>40.35</v>
      </c>
    </row>
    <row r="6221" spans="1:5" x14ac:dyDescent="0.25">
      <c r="A6221">
        <v>94782</v>
      </c>
      <c r="B6221" t="str">
        <f t="shared" si="97"/>
        <v>94782U</v>
      </c>
      <c r="C6221" t="s">
        <v>5590</v>
      </c>
      <c r="D6221" t="s">
        <v>72</v>
      </c>
      <c r="E6221">
        <v>46.67</v>
      </c>
    </row>
    <row r="6222" spans="1:5" x14ac:dyDescent="0.25">
      <c r="A6222">
        <v>102803</v>
      </c>
      <c r="B6222" t="str">
        <f t="shared" si="97"/>
        <v>102803U</v>
      </c>
      <c r="C6222" t="s">
        <v>5591</v>
      </c>
      <c r="D6222" t="s">
        <v>72</v>
      </c>
      <c r="E6222">
        <v>1.97</v>
      </c>
    </row>
    <row r="6223" spans="1:5" x14ac:dyDescent="0.25">
      <c r="A6223">
        <v>101742</v>
      </c>
      <c r="B6223" t="str">
        <f t="shared" si="97"/>
        <v>101742U</v>
      </c>
      <c r="C6223" t="s">
        <v>97</v>
      </c>
      <c r="D6223" t="s">
        <v>98</v>
      </c>
      <c r="E6223">
        <v>56.88</v>
      </c>
    </row>
    <row r="6224" spans="1:5" x14ac:dyDescent="0.25">
      <c r="A6224">
        <v>87871</v>
      </c>
      <c r="B6224" t="str">
        <f t="shared" si="97"/>
        <v>87871U</v>
      </c>
      <c r="C6224" t="s">
        <v>5592</v>
      </c>
      <c r="D6224" t="s">
        <v>72</v>
      </c>
      <c r="E6224">
        <v>12.77</v>
      </c>
    </row>
    <row r="6225" spans="1:5" x14ac:dyDescent="0.25">
      <c r="A6225">
        <v>87872</v>
      </c>
      <c r="B6225" t="str">
        <f t="shared" si="97"/>
        <v>87872U</v>
      </c>
      <c r="C6225" t="s">
        <v>5593</v>
      </c>
      <c r="D6225" t="s">
        <v>72</v>
      </c>
      <c r="E6225">
        <v>12.27</v>
      </c>
    </row>
    <row r="6226" spans="1:5" x14ac:dyDescent="0.25">
      <c r="A6226">
        <v>87873</v>
      </c>
      <c r="B6226" t="str">
        <f t="shared" si="97"/>
        <v>87873U</v>
      </c>
      <c r="C6226" t="s">
        <v>5594</v>
      </c>
      <c r="D6226" t="s">
        <v>72</v>
      </c>
      <c r="E6226">
        <v>5.58</v>
      </c>
    </row>
    <row r="6227" spans="1:5" x14ac:dyDescent="0.25">
      <c r="A6227">
        <v>87874</v>
      </c>
      <c r="B6227" t="str">
        <f t="shared" si="97"/>
        <v>87874U</v>
      </c>
      <c r="C6227" t="s">
        <v>5595</v>
      </c>
      <c r="D6227" t="s">
        <v>72</v>
      </c>
      <c r="E6227">
        <v>5.5</v>
      </c>
    </row>
    <row r="6228" spans="1:5" x14ac:dyDescent="0.25">
      <c r="A6228">
        <v>87876</v>
      </c>
      <c r="B6228" t="str">
        <f t="shared" si="97"/>
        <v>87876U</v>
      </c>
      <c r="C6228" t="s">
        <v>5596</v>
      </c>
      <c r="D6228" t="s">
        <v>72</v>
      </c>
      <c r="E6228">
        <v>7.8</v>
      </c>
    </row>
    <row r="6229" spans="1:5" x14ac:dyDescent="0.25">
      <c r="A6229">
        <v>87877</v>
      </c>
      <c r="B6229" t="str">
        <f t="shared" si="97"/>
        <v>87877U</v>
      </c>
      <c r="C6229" t="s">
        <v>5597</v>
      </c>
      <c r="D6229" t="s">
        <v>72</v>
      </c>
      <c r="E6229">
        <v>7.55</v>
      </c>
    </row>
    <row r="6230" spans="1:5" x14ac:dyDescent="0.25">
      <c r="A6230">
        <v>87878</v>
      </c>
      <c r="B6230" t="str">
        <f t="shared" si="97"/>
        <v>87878U</v>
      </c>
      <c r="C6230" t="s">
        <v>5598</v>
      </c>
      <c r="D6230" t="s">
        <v>72</v>
      </c>
      <c r="E6230">
        <v>4.33</v>
      </c>
    </row>
    <row r="6231" spans="1:5" x14ac:dyDescent="0.25">
      <c r="A6231">
        <v>87879</v>
      </c>
      <c r="B6231" t="str">
        <f t="shared" si="97"/>
        <v>87879U</v>
      </c>
      <c r="C6231" t="s">
        <v>5599</v>
      </c>
      <c r="D6231" t="s">
        <v>72</v>
      </c>
      <c r="E6231">
        <v>4.0199999999999996</v>
      </c>
    </row>
    <row r="6232" spans="1:5" x14ac:dyDescent="0.25">
      <c r="A6232">
        <v>87881</v>
      </c>
      <c r="B6232" t="str">
        <f t="shared" si="97"/>
        <v>87881U</v>
      </c>
      <c r="C6232" t="s">
        <v>5600</v>
      </c>
      <c r="D6232" t="s">
        <v>72</v>
      </c>
      <c r="E6232">
        <v>5.48</v>
      </c>
    </row>
    <row r="6233" spans="1:5" x14ac:dyDescent="0.25">
      <c r="A6233">
        <v>87882</v>
      </c>
      <c r="B6233" t="str">
        <f t="shared" si="97"/>
        <v>87882U</v>
      </c>
      <c r="C6233" t="s">
        <v>5601</v>
      </c>
      <c r="D6233" t="s">
        <v>72</v>
      </c>
      <c r="E6233">
        <v>5.4</v>
      </c>
    </row>
    <row r="6234" spans="1:5" x14ac:dyDescent="0.25">
      <c r="A6234">
        <v>87884</v>
      </c>
      <c r="B6234" t="str">
        <f t="shared" si="97"/>
        <v>87884U</v>
      </c>
      <c r="C6234" t="s">
        <v>5602</v>
      </c>
      <c r="D6234" t="s">
        <v>72</v>
      </c>
      <c r="E6234">
        <v>7.7</v>
      </c>
    </row>
    <row r="6235" spans="1:5" x14ac:dyDescent="0.25">
      <c r="A6235">
        <v>87885</v>
      </c>
      <c r="B6235" t="str">
        <f t="shared" si="97"/>
        <v>87885U</v>
      </c>
      <c r="C6235" t="s">
        <v>5603</v>
      </c>
      <c r="D6235" t="s">
        <v>72</v>
      </c>
      <c r="E6235">
        <v>7.45</v>
      </c>
    </row>
    <row r="6236" spans="1:5" x14ac:dyDescent="0.25">
      <c r="A6236">
        <v>87886</v>
      </c>
      <c r="B6236" t="str">
        <f t="shared" si="97"/>
        <v>87886U</v>
      </c>
      <c r="C6236" t="s">
        <v>5604</v>
      </c>
      <c r="D6236" t="s">
        <v>72</v>
      </c>
      <c r="E6236">
        <v>18.89</v>
      </c>
    </row>
    <row r="6237" spans="1:5" x14ac:dyDescent="0.25">
      <c r="A6237">
        <v>87887</v>
      </c>
      <c r="B6237" t="str">
        <f t="shared" si="97"/>
        <v>87887U</v>
      </c>
      <c r="C6237" t="s">
        <v>5605</v>
      </c>
      <c r="D6237" t="s">
        <v>72</v>
      </c>
      <c r="E6237">
        <v>18.39</v>
      </c>
    </row>
    <row r="6238" spans="1:5" x14ac:dyDescent="0.25">
      <c r="A6238">
        <v>87888</v>
      </c>
      <c r="B6238" t="str">
        <f t="shared" si="97"/>
        <v>87888U</v>
      </c>
      <c r="C6238" t="s">
        <v>5606</v>
      </c>
      <c r="D6238" t="s">
        <v>72</v>
      </c>
      <c r="E6238">
        <v>6.82</v>
      </c>
    </row>
    <row r="6239" spans="1:5" x14ac:dyDescent="0.25">
      <c r="A6239">
        <v>87889</v>
      </c>
      <c r="B6239" t="str">
        <f t="shared" si="97"/>
        <v>87889U</v>
      </c>
      <c r="C6239" t="s">
        <v>5607</v>
      </c>
      <c r="D6239" t="s">
        <v>72</v>
      </c>
      <c r="E6239">
        <v>6.74</v>
      </c>
    </row>
    <row r="6240" spans="1:5" x14ac:dyDescent="0.25">
      <c r="A6240">
        <v>87891</v>
      </c>
      <c r="B6240" t="str">
        <f t="shared" si="97"/>
        <v>87891U</v>
      </c>
      <c r="C6240" t="s">
        <v>5608</v>
      </c>
      <c r="D6240" t="s">
        <v>72</v>
      </c>
      <c r="E6240">
        <v>9.0399999999999991</v>
      </c>
    </row>
    <row r="6241" spans="1:5" x14ac:dyDescent="0.25">
      <c r="A6241">
        <v>87892</v>
      </c>
      <c r="B6241" t="str">
        <f t="shared" si="97"/>
        <v>87892U</v>
      </c>
      <c r="C6241" t="s">
        <v>5609</v>
      </c>
      <c r="D6241" t="s">
        <v>72</v>
      </c>
      <c r="E6241">
        <v>8.7899999999999991</v>
      </c>
    </row>
    <row r="6242" spans="1:5" x14ac:dyDescent="0.25">
      <c r="A6242">
        <v>87893</v>
      </c>
      <c r="B6242" t="str">
        <f t="shared" si="97"/>
        <v>87893U</v>
      </c>
      <c r="C6242" t="s">
        <v>5610</v>
      </c>
      <c r="D6242" t="s">
        <v>72</v>
      </c>
      <c r="E6242">
        <v>6.48</v>
      </c>
    </row>
    <row r="6243" spans="1:5" x14ac:dyDescent="0.25">
      <c r="A6243">
        <v>87894</v>
      </c>
      <c r="B6243" t="str">
        <f t="shared" si="97"/>
        <v>87894U</v>
      </c>
      <c r="C6243" t="s">
        <v>5611</v>
      </c>
      <c r="D6243" t="s">
        <v>72</v>
      </c>
      <c r="E6243">
        <v>6.17</v>
      </c>
    </row>
    <row r="6244" spans="1:5" x14ac:dyDescent="0.25">
      <c r="A6244">
        <v>87896</v>
      </c>
      <c r="B6244" t="str">
        <f t="shared" si="97"/>
        <v>87896U</v>
      </c>
      <c r="C6244" t="s">
        <v>5612</v>
      </c>
      <c r="D6244" t="s">
        <v>72</v>
      </c>
      <c r="E6244">
        <v>5.98</v>
      </c>
    </row>
    <row r="6245" spans="1:5" x14ac:dyDescent="0.25">
      <c r="A6245">
        <v>87897</v>
      </c>
      <c r="B6245" t="str">
        <f t="shared" si="97"/>
        <v>87897U</v>
      </c>
      <c r="C6245" t="s">
        <v>5613</v>
      </c>
      <c r="D6245" t="s">
        <v>72</v>
      </c>
      <c r="E6245">
        <v>5.67</v>
      </c>
    </row>
    <row r="6246" spans="1:5" x14ac:dyDescent="0.25">
      <c r="A6246">
        <v>87899</v>
      </c>
      <c r="B6246" t="str">
        <f t="shared" si="97"/>
        <v>87899U</v>
      </c>
      <c r="C6246" t="s">
        <v>5614</v>
      </c>
      <c r="D6246" t="s">
        <v>72</v>
      </c>
      <c r="E6246">
        <v>7.93</v>
      </c>
    </row>
    <row r="6247" spans="1:5" x14ac:dyDescent="0.25">
      <c r="A6247">
        <v>87900</v>
      </c>
      <c r="B6247" t="str">
        <f t="shared" si="97"/>
        <v>87900U</v>
      </c>
      <c r="C6247" t="s">
        <v>5615</v>
      </c>
      <c r="D6247" t="s">
        <v>72</v>
      </c>
      <c r="E6247">
        <v>7.85</v>
      </c>
    </row>
    <row r="6248" spans="1:5" x14ac:dyDescent="0.25">
      <c r="A6248">
        <v>87902</v>
      </c>
      <c r="B6248" t="str">
        <f t="shared" si="97"/>
        <v>87902U</v>
      </c>
      <c r="C6248" t="s">
        <v>5616</v>
      </c>
      <c r="D6248" t="s">
        <v>72</v>
      </c>
      <c r="E6248">
        <v>10.15</v>
      </c>
    </row>
    <row r="6249" spans="1:5" x14ac:dyDescent="0.25">
      <c r="A6249">
        <v>87903</v>
      </c>
      <c r="B6249" t="str">
        <f t="shared" si="97"/>
        <v>87903U</v>
      </c>
      <c r="C6249" t="s">
        <v>5617</v>
      </c>
      <c r="D6249" t="s">
        <v>72</v>
      </c>
      <c r="E6249">
        <v>9.9</v>
      </c>
    </row>
    <row r="6250" spans="1:5" x14ac:dyDescent="0.25">
      <c r="A6250">
        <v>87904</v>
      </c>
      <c r="B6250" t="str">
        <f t="shared" si="97"/>
        <v>87904U</v>
      </c>
      <c r="C6250" t="s">
        <v>5618</v>
      </c>
      <c r="D6250" t="s">
        <v>72</v>
      </c>
      <c r="E6250">
        <v>8.34</v>
      </c>
    </row>
    <row r="6251" spans="1:5" x14ac:dyDescent="0.25">
      <c r="A6251">
        <v>87905</v>
      </c>
      <c r="B6251" t="str">
        <f t="shared" si="97"/>
        <v>87905U</v>
      </c>
      <c r="C6251" t="s">
        <v>5619</v>
      </c>
      <c r="D6251" t="s">
        <v>72</v>
      </c>
      <c r="E6251">
        <v>8.0299999999999994</v>
      </c>
    </row>
    <row r="6252" spans="1:5" x14ac:dyDescent="0.25">
      <c r="A6252">
        <v>87907</v>
      </c>
      <c r="B6252" t="str">
        <f t="shared" si="97"/>
        <v>87907U</v>
      </c>
      <c r="C6252" t="s">
        <v>5620</v>
      </c>
      <c r="D6252" t="s">
        <v>72</v>
      </c>
      <c r="E6252">
        <v>7.61</v>
      </c>
    </row>
    <row r="6253" spans="1:5" x14ac:dyDescent="0.25">
      <c r="A6253">
        <v>87908</v>
      </c>
      <c r="B6253" t="str">
        <f t="shared" si="97"/>
        <v>87908U</v>
      </c>
      <c r="C6253" t="s">
        <v>5621</v>
      </c>
      <c r="D6253" t="s">
        <v>72</v>
      </c>
      <c r="E6253">
        <v>7.3</v>
      </c>
    </row>
    <row r="6254" spans="1:5" x14ac:dyDescent="0.25">
      <c r="A6254">
        <v>87910</v>
      </c>
      <c r="B6254" t="str">
        <f t="shared" si="97"/>
        <v>87910U</v>
      </c>
      <c r="C6254" t="s">
        <v>5622</v>
      </c>
      <c r="D6254" t="s">
        <v>72</v>
      </c>
      <c r="E6254">
        <v>18.45</v>
      </c>
    </row>
    <row r="6255" spans="1:5" x14ac:dyDescent="0.25">
      <c r="A6255">
        <v>87911</v>
      </c>
      <c r="B6255" t="str">
        <f t="shared" si="97"/>
        <v>87911U</v>
      </c>
      <c r="C6255" t="s">
        <v>5623</v>
      </c>
      <c r="D6255" t="s">
        <v>72</v>
      </c>
      <c r="E6255">
        <v>17.95</v>
      </c>
    </row>
    <row r="6256" spans="1:5" x14ac:dyDescent="0.25">
      <c r="A6256">
        <v>87411</v>
      </c>
      <c r="B6256" t="str">
        <f t="shared" si="97"/>
        <v>87411U</v>
      </c>
      <c r="C6256" t="s">
        <v>5624</v>
      </c>
      <c r="D6256" t="s">
        <v>72</v>
      </c>
      <c r="E6256">
        <v>15.68</v>
      </c>
    </row>
    <row r="6257" spans="1:5" x14ac:dyDescent="0.25">
      <c r="A6257">
        <v>87412</v>
      </c>
      <c r="B6257" t="str">
        <f t="shared" si="97"/>
        <v>87412U</v>
      </c>
      <c r="C6257" t="s">
        <v>5625</v>
      </c>
      <c r="D6257" t="s">
        <v>72</v>
      </c>
      <c r="E6257">
        <v>21.48</v>
      </c>
    </row>
    <row r="6258" spans="1:5" x14ac:dyDescent="0.25">
      <c r="A6258">
        <v>87413</v>
      </c>
      <c r="B6258" t="str">
        <f t="shared" si="97"/>
        <v>87413U</v>
      </c>
      <c r="C6258" t="s">
        <v>5626</v>
      </c>
      <c r="D6258" t="s">
        <v>72</v>
      </c>
      <c r="E6258">
        <v>24.79</v>
      </c>
    </row>
    <row r="6259" spans="1:5" x14ac:dyDescent="0.25">
      <c r="A6259">
        <v>87414</v>
      </c>
      <c r="B6259" t="str">
        <f t="shared" si="97"/>
        <v>87414U</v>
      </c>
      <c r="C6259" t="s">
        <v>5627</v>
      </c>
      <c r="D6259" t="s">
        <v>72</v>
      </c>
      <c r="E6259">
        <v>23.88</v>
      </c>
    </row>
    <row r="6260" spans="1:5" x14ac:dyDescent="0.25">
      <c r="A6260">
        <v>87415</v>
      </c>
      <c r="B6260" t="str">
        <f t="shared" si="97"/>
        <v>87415U</v>
      </c>
      <c r="C6260" t="s">
        <v>5628</v>
      </c>
      <c r="D6260" t="s">
        <v>72</v>
      </c>
      <c r="E6260">
        <v>29.53</v>
      </c>
    </row>
    <row r="6261" spans="1:5" x14ac:dyDescent="0.25">
      <c r="A6261">
        <v>87416</v>
      </c>
      <c r="B6261" t="str">
        <f t="shared" si="97"/>
        <v>87416U</v>
      </c>
      <c r="C6261" t="s">
        <v>5629</v>
      </c>
      <c r="D6261" t="s">
        <v>72</v>
      </c>
      <c r="E6261">
        <v>33.049999999999997</v>
      </c>
    </row>
    <row r="6262" spans="1:5" x14ac:dyDescent="0.25">
      <c r="A6262">
        <v>87417</v>
      </c>
      <c r="B6262" t="str">
        <f t="shared" si="97"/>
        <v>87417U</v>
      </c>
      <c r="C6262" t="s">
        <v>5630</v>
      </c>
      <c r="D6262" t="s">
        <v>72</v>
      </c>
      <c r="E6262">
        <v>16.489999999999998</v>
      </c>
    </row>
    <row r="6263" spans="1:5" x14ac:dyDescent="0.25">
      <c r="A6263">
        <v>87418</v>
      </c>
      <c r="B6263" t="str">
        <f t="shared" si="97"/>
        <v>87418U</v>
      </c>
      <c r="C6263" t="s">
        <v>5631</v>
      </c>
      <c r="D6263" t="s">
        <v>72</v>
      </c>
      <c r="E6263">
        <v>16.93</v>
      </c>
    </row>
    <row r="6264" spans="1:5" x14ac:dyDescent="0.25">
      <c r="A6264">
        <v>87419</v>
      </c>
      <c r="B6264" t="str">
        <f t="shared" si="97"/>
        <v>87419U</v>
      </c>
      <c r="C6264" t="s">
        <v>5632</v>
      </c>
      <c r="D6264" t="s">
        <v>72</v>
      </c>
      <c r="E6264">
        <v>18.18</v>
      </c>
    </row>
    <row r="6265" spans="1:5" x14ac:dyDescent="0.25">
      <c r="A6265">
        <v>87420</v>
      </c>
      <c r="B6265" t="str">
        <f t="shared" si="97"/>
        <v>87420U</v>
      </c>
      <c r="C6265" t="s">
        <v>5633</v>
      </c>
      <c r="D6265" t="s">
        <v>72</v>
      </c>
      <c r="E6265">
        <v>25.35</v>
      </c>
    </row>
    <row r="6266" spans="1:5" x14ac:dyDescent="0.25">
      <c r="A6266">
        <v>87421</v>
      </c>
      <c r="B6266" t="str">
        <f t="shared" si="97"/>
        <v>87421U</v>
      </c>
      <c r="C6266" t="s">
        <v>5634</v>
      </c>
      <c r="D6266" t="s">
        <v>72</v>
      </c>
      <c r="E6266">
        <v>25.78</v>
      </c>
    </row>
    <row r="6267" spans="1:5" x14ac:dyDescent="0.25">
      <c r="A6267">
        <v>87422</v>
      </c>
      <c r="B6267" t="str">
        <f t="shared" si="97"/>
        <v>87422U</v>
      </c>
      <c r="C6267" t="s">
        <v>5635</v>
      </c>
      <c r="D6267" t="s">
        <v>72</v>
      </c>
      <c r="E6267">
        <v>27.03</v>
      </c>
    </row>
    <row r="6268" spans="1:5" x14ac:dyDescent="0.25">
      <c r="A6268">
        <v>87423</v>
      </c>
      <c r="B6268" t="str">
        <f t="shared" si="97"/>
        <v>87423U</v>
      </c>
      <c r="C6268" t="s">
        <v>5636</v>
      </c>
      <c r="D6268" t="s">
        <v>72</v>
      </c>
      <c r="E6268">
        <v>32.4</v>
      </c>
    </row>
    <row r="6269" spans="1:5" x14ac:dyDescent="0.25">
      <c r="A6269">
        <v>87424</v>
      </c>
      <c r="B6269" t="str">
        <f t="shared" si="97"/>
        <v>87424U</v>
      </c>
      <c r="C6269" t="s">
        <v>5637</v>
      </c>
      <c r="D6269" t="s">
        <v>72</v>
      </c>
      <c r="E6269">
        <v>33.049999999999997</v>
      </c>
    </row>
    <row r="6270" spans="1:5" x14ac:dyDescent="0.25">
      <c r="A6270">
        <v>87425</v>
      </c>
      <c r="B6270" t="str">
        <f t="shared" si="97"/>
        <v>87425U</v>
      </c>
      <c r="C6270" t="s">
        <v>5638</v>
      </c>
      <c r="D6270" t="s">
        <v>72</v>
      </c>
      <c r="E6270">
        <v>34.08</v>
      </c>
    </row>
    <row r="6271" spans="1:5" x14ac:dyDescent="0.25">
      <c r="A6271">
        <v>87426</v>
      </c>
      <c r="B6271" t="str">
        <f t="shared" si="97"/>
        <v>87426U</v>
      </c>
      <c r="C6271" t="s">
        <v>5639</v>
      </c>
      <c r="D6271" t="s">
        <v>72</v>
      </c>
      <c r="E6271">
        <v>38.58</v>
      </c>
    </row>
    <row r="6272" spans="1:5" x14ac:dyDescent="0.25">
      <c r="A6272">
        <v>87427</v>
      </c>
      <c r="B6272" t="str">
        <f t="shared" si="97"/>
        <v>87427U</v>
      </c>
      <c r="C6272" t="s">
        <v>5640</v>
      </c>
      <c r="D6272" t="s">
        <v>72</v>
      </c>
      <c r="E6272">
        <v>39.229999999999997</v>
      </c>
    </row>
    <row r="6273" spans="1:5" x14ac:dyDescent="0.25">
      <c r="A6273">
        <v>87428</v>
      </c>
      <c r="B6273" t="str">
        <f t="shared" si="97"/>
        <v>87428U</v>
      </c>
      <c r="C6273" t="s">
        <v>5641</v>
      </c>
      <c r="D6273" t="s">
        <v>72</v>
      </c>
      <c r="E6273">
        <v>40.26</v>
      </c>
    </row>
    <row r="6274" spans="1:5" x14ac:dyDescent="0.25">
      <c r="A6274">
        <v>87429</v>
      </c>
      <c r="B6274" t="str">
        <f t="shared" si="97"/>
        <v>87429U</v>
      </c>
      <c r="C6274" t="s">
        <v>5642</v>
      </c>
      <c r="D6274" t="s">
        <v>72</v>
      </c>
      <c r="E6274">
        <v>16.84</v>
      </c>
    </row>
    <row r="6275" spans="1:5" x14ac:dyDescent="0.25">
      <c r="A6275">
        <v>87430</v>
      </c>
      <c r="B6275" t="str">
        <f t="shared" si="97"/>
        <v>87430U</v>
      </c>
      <c r="C6275" t="s">
        <v>5643</v>
      </c>
      <c r="D6275" t="s">
        <v>72</v>
      </c>
      <c r="E6275">
        <v>17.28</v>
      </c>
    </row>
    <row r="6276" spans="1:5" x14ac:dyDescent="0.25">
      <c r="A6276">
        <v>87431</v>
      </c>
      <c r="B6276" t="str">
        <f t="shared" si="97"/>
        <v>87431U</v>
      </c>
      <c r="C6276" t="s">
        <v>5644</v>
      </c>
      <c r="D6276" t="s">
        <v>72</v>
      </c>
      <c r="E6276">
        <v>17.5</v>
      </c>
    </row>
    <row r="6277" spans="1:5" x14ac:dyDescent="0.25">
      <c r="A6277">
        <v>87432</v>
      </c>
      <c r="B6277" t="str">
        <f t="shared" si="97"/>
        <v>87432U</v>
      </c>
      <c r="C6277" t="s">
        <v>5645</v>
      </c>
      <c r="D6277" t="s">
        <v>72</v>
      </c>
      <c r="E6277">
        <v>24.49</v>
      </c>
    </row>
    <row r="6278" spans="1:5" x14ac:dyDescent="0.25">
      <c r="A6278">
        <v>87433</v>
      </c>
      <c r="B6278" t="str">
        <f t="shared" si="97"/>
        <v>87433U</v>
      </c>
      <c r="C6278" t="s">
        <v>5646</v>
      </c>
      <c r="D6278" t="s">
        <v>72</v>
      </c>
      <c r="E6278">
        <v>25.36</v>
      </c>
    </row>
    <row r="6279" spans="1:5" x14ac:dyDescent="0.25">
      <c r="A6279">
        <v>87434</v>
      </c>
      <c r="B6279" t="str">
        <f t="shared" si="97"/>
        <v>87434U</v>
      </c>
      <c r="C6279" t="s">
        <v>5647</v>
      </c>
      <c r="D6279" t="s">
        <v>72</v>
      </c>
      <c r="E6279">
        <v>25.96</v>
      </c>
    </row>
    <row r="6280" spans="1:5" x14ac:dyDescent="0.25">
      <c r="A6280">
        <v>87435</v>
      </c>
      <c r="B6280" t="str">
        <f t="shared" ref="B6280:B6343" si="98">A6280&amp;"U"</f>
        <v>87435U</v>
      </c>
      <c r="C6280" t="s">
        <v>5648</v>
      </c>
      <c r="D6280" t="s">
        <v>72</v>
      </c>
      <c r="E6280">
        <v>27.21</v>
      </c>
    </row>
    <row r="6281" spans="1:5" x14ac:dyDescent="0.25">
      <c r="A6281">
        <v>87436</v>
      </c>
      <c r="B6281" t="str">
        <f t="shared" si="98"/>
        <v>87436U</v>
      </c>
      <c r="C6281" t="s">
        <v>5649</v>
      </c>
      <c r="D6281" t="s">
        <v>72</v>
      </c>
      <c r="E6281">
        <v>28.67</v>
      </c>
    </row>
    <row r="6282" spans="1:5" x14ac:dyDescent="0.25">
      <c r="A6282">
        <v>87437</v>
      </c>
      <c r="B6282" t="str">
        <f t="shared" si="98"/>
        <v>87437U</v>
      </c>
      <c r="C6282" t="s">
        <v>5650</v>
      </c>
      <c r="D6282" t="s">
        <v>72</v>
      </c>
      <c r="E6282">
        <v>29.7</v>
      </c>
    </row>
    <row r="6283" spans="1:5" x14ac:dyDescent="0.25">
      <c r="A6283">
        <v>87438</v>
      </c>
      <c r="B6283" t="str">
        <f t="shared" si="98"/>
        <v>87438U</v>
      </c>
      <c r="C6283" t="s">
        <v>5651</v>
      </c>
      <c r="D6283" t="s">
        <v>72</v>
      </c>
      <c r="E6283">
        <v>33.659999999999997</v>
      </c>
    </row>
    <row r="6284" spans="1:5" x14ac:dyDescent="0.25">
      <c r="A6284">
        <v>87439</v>
      </c>
      <c r="B6284" t="str">
        <f t="shared" si="98"/>
        <v>87439U</v>
      </c>
      <c r="C6284" t="s">
        <v>5652</v>
      </c>
      <c r="D6284" t="s">
        <v>72</v>
      </c>
      <c r="E6284">
        <v>35.5</v>
      </c>
    </row>
    <row r="6285" spans="1:5" x14ac:dyDescent="0.25">
      <c r="A6285">
        <v>87440</v>
      </c>
      <c r="B6285" t="str">
        <f t="shared" si="98"/>
        <v>87440U</v>
      </c>
      <c r="C6285" t="s">
        <v>5653</v>
      </c>
      <c r="D6285" t="s">
        <v>72</v>
      </c>
      <c r="E6285">
        <v>36.369999999999997</v>
      </c>
    </row>
    <row r="6286" spans="1:5" x14ac:dyDescent="0.25">
      <c r="A6286">
        <v>87527</v>
      </c>
      <c r="B6286" t="str">
        <f t="shared" si="98"/>
        <v>87527U</v>
      </c>
      <c r="C6286" t="s">
        <v>5654</v>
      </c>
      <c r="D6286" t="s">
        <v>72</v>
      </c>
      <c r="E6286">
        <v>39.89</v>
      </c>
    </row>
    <row r="6287" spans="1:5" x14ac:dyDescent="0.25">
      <c r="A6287">
        <v>87528</v>
      </c>
      <c r="B6287" t="str">
        <f t="shared" si="98"/>
        <v>87528U</v>
      </c>
      <c r="C6287" t="s">
        <v>5655</v>
      </c>
      <c r="D6287" t="s">
        <v>72</v>
      </c>
      <c r="E6287">
        <v>42.38</v>
      </c>
    </row>
    <row r="6288" spans="1:5" x14ac:dyDescent="0.25">
      <c r="A6288">
        <v>87529</v>
      </c>
      <c r="B6288" t="str">
        <f t="shared" si="98"/>
        <v>87529U</v>
      </c>
      <c r="C6288" t="s">
        <v>5656</v>
      </c>
      <c r="D6288" t="s">
        <v>72</v>
      </c>
      <c r="E6288">
        <v>36.65</v>
      </c>
    </row>
    <row r="6289" spans="1:5" x14ac:dyDescent="0.25">
      <c r="A6289">
        <v>87530</v>
      </c>
      <c r="B6289" t="str">
        <f t="shared" si="98"/>
        <v>87530U</v>
      </c>
      <c r="C6289" t="s">
        <v>5657</v>
      </c>
      <c r="D6289" t="s">
        <v>72</v>
      </c>
      <c r="E6289">
        <v>39.14</v>
      </c>
    </row>
    <row r="6290" spans="1:5" x14ac:dyDescent="0.25">
      <c r="A6290">
        <v>87531</v>
      </c>
      <c r="B6290" t="str">
        <f t="shared" si="98"/>
        <v>87531U</v>
      </c>
      <c r="C6290" t="s">
        <v>5658</v>
      </c>
      <c r="D6290" t="s">
        <v>72</v>
      </c>
      <c r="E6290">
        <v>35.5</v>
      </c>
    </row>
    <row r="6291" spans="1:5" x14ac:dyDescent="0.25">
      <c r="A6291">
        <v>87532</v>
      </c>
      <c r="B6291" t="str">
        <f t="shared" si="98"/>
        <v>87532U</v>
      </c>
      <c r="C6291" t="s">
        <v>5659</v>
      </c>
      <c r="D6291" t="s">
        <v>72</v>
      </c>
      <c r="E6291">
        <v>37.99</v>
      </c>
    </row>
    <row r="6292" spans="1:5" x14ac:dyDescent="0.25">
      <c r="A6292">
        <v>87535</v>
      </c>
      <c r="B6292" t="str">
        <f t="shared" si="98"/>
        <v>87535U</v>
      </c>
      <c r="C6292" t="s">
        <v>5660</v>
      </c>
      <c r="D6292" t="s">
        <v>72</v>
      </c>
      <c r="E6292">
        <v>32.26</v>
      </c>
    </row>
    <row r="6293" spans="1:5" x14ac:dyDescent="0.25">
      <c r="A6293">
        <v>87536</v>
      </c>
      <c r="B6293" t="str">
        <f t="shared" si="98"/>
        <v>87536U</v>
      </c>
      <c r="C6293" t="s">
        <v>5661</v>
      </c>
      <c r="D6293" t="s">
        <v>72</v>
      </c>
      <c r="E6293">
        <v>34.75</v>
      </c>
    </row>
    <row r="6294" spans="1:5" x14ac:dyDescent="0.25">
      <c r="A6294">
        <v>87537</v>
      </c>
      <c r="B6294" t="str">
        <f t="shared" si="98"/>
        <v>87537U</v>
      </c>
      <c r="C6294" t="s">
        <v>5662</v>
      </c>
      <c r="D6294" t="s">
        <v>72</v>
      </c>
      <c r="E6294">
        <v>68.03</v>
      </c>
    </row>
    <row r="6295" spans="1:5" x14ac:dyDescent="0.25">
      <c r="A6295">
        <v>87538</v>
      </c>
      <c r="B6295" t="str">
        <f t="shared" si="98"/>
        <v>87538U</v>
      </c>
      <c r="C6295" t="s">
        <v>5663</v>
      </c>
      <c r="D6295" t="s">
        <v>72</v>
      </c>
      <c r="E6295">
        <v>65.22</v>
      </c>
    </row>
    <row r="6296" spans="1:5" x14ac:dyDescent="0.25">
      <c r="A6296">
        <v>87539</v>
      </c>
      <c r="B6296" t="str">
        <f t="shared" si="98"/>
        <v>87539U</v>
      </c>
      <c r="C6296" t="s">
        <v>5664</v>
      </c>
      <c r="D6296" t="s">
        <v>72</v>
      </c>
      <c r="E6296">
        <v>64.209999999999994</v>
      </c>
    </row>
    <row r="6297" spans="1:5" x14ac:dyDescent="0.25">
      <c r="A6297">
        <v>87541</v>
      </c>
      <c r="B6297" t="str">
        <f t="shared" si="98"/>
        <v>87541U</v>
      </c>
      <c r="C6297" t="s">
        <v>5665</v>
      </c>
      <c r="D6297" t="s">
        <v>72</v>
      </c>
      <c r="E6297">
        <v>61.39</v>
      </c>
    </row>
    <row r="6298" spans="1:5" x14ac:dyDescent="0.25">
      <c r="A6298">
        <v>87543</v>
      </c>
      <c r="B6298" t="str">
        <f t="shared" si="98"/>
        <v>87543U</v>
      </c>
      <c r="C6298" t="s">
        <v>5666</v>
      </c>
      <c r="D6298" t="s">
        <v>72</v>
      </c>
      <c r="E6298">
        <v>21.41</v>
      </c>
    </row>
    <row r="6299" spans="1:5" x14ac:dyDescent="0.25">
      <c r="A6299">
        <v>87545</v>
      </c>
      <c r="B6299" t="str">
        <f t="shared" si="98"/>
        <v>87545U</v>
      </c>
      <c r="C6299" t="s">
        <v>5667</v>
      </c>
      <c r="D6299" t="s">
        <v>72</v>
      </c>
      <c r="E6299">
        <v>26.46</v>
      </c>
    </row>
    <row r="6300" spans="1:5" x14ac:dyDescent="0.25">
      <c r="A6300">
        <v>87546</v>
      </c>
      <c r="B6300" t="str">
        <f t="shared" si="98"/>
        <v>87546U</v>
      </c>
      <c r="C6300" t="s">
        <v>5668</v>
      </c>
      <c r="D6300" t="s">
        <v>72</v>
      </c>
      <c r="E6300">
        <v>27.87</v>
      </c>
    </row>
    <row r="6301" spans="1:5" x14ac:dyDescent="0.25">
      <c r="A6301">
        <v>87547</v>
      </c>
      <c r="B6301" t="str">
        <f t="shared" si="98"/>
        <v>87547U</v>
      </c>
      <c r="C6301" t="s">
        <v>5669</v>
      </c>
      <c r="D6301" t="s">
        <v>72</v>
      </c>
      <c r="E6301">
        <v>23.23</v>
      </c>
    </row>
    <row r="6302" spans="1:5" x14ac:dyDescent="0.25">
      <c r="A6302">
        <v>87548</v>
      </c>
      <c r="B6302" t="str">
        <f t="shared" si="98"/>
        <v>87548U</v>
      </c>
      <c r="C6302" t="s">
        <v>5670</v>
      </c>
      <c r="D6302" t="s">
        <v>72</v>
      </c>
      <c r="E6302">
        <v>24.64</v>
      </c>
    </row>
    <row r="6303" spans="1:5" x14ac:dyDescent="0.25">
      <c r="A6303">
        <v>87549</v>
      </c>
      <c r="B6303" t="str">
        <f t="shared" si="98"/>
        <v>87549U</v>
      </c>
      <c r="C6303" t="s">
        <v>5671</v>
      </c>
      <c r="D6303" t="s">
        <v>72</v>
      </c>
      <c r="E6303">
        <v>22.06</v>
      </c>
    </row>
    <row r="6304" spans="1:5" x14ac:dyDescent="0.25">
      <c r="A6304">
        <v>87550</v>
      </c>
      <c r="B6304" t="str">
        <f t="shared" si="98"/>
        <v>87550U</v>
      </c>
      <c r="C6304" t="s">
        <v>5672</v>
      </c>
      <c r="D6304" t="s">
        <v>72</v>
      </c>
      <c r="E6304">
        <v>23.47</v>
      </c>
    </row>
    <row r="6305" spans="1:5" x14ac:dyDescent="0.25">
      <c r="A6305">
        <v>87553</v>
      </c>
      <c r="B6305" t="str">
        <f t="shared" si="98"/>
        <v>87553U</v>
      </c>
      <c r="C6305" t="s">
        <v>5673</v>
      </c>
      <c r="D6305" t="s">
        <v>72</v>
      </c>
      <c r="E6305">
        <v>18.82</v>
      </c>
    </row>
    <row r="6306" spans="1:5" x14ac:dyDescent="0.25">
      <c r="A6306">
        <v>87554</v>
      </c>
      <c r="B6306" t="str">
        <f t="shared" si="98"/>
        <v>87554U</v>
      </c>
      <c r="C6306" t="s">
        <v>5674</v>
      </c>
      <c r="D6306" t="s">
        <v>72</v>
      </c>
      <c r="E6306">
        <v>20.23</v>
      </c>
    </row>
    <row r="6307" spans="1:5" x14ac:dyDescent="0.25">
      <c r="A6307">
        <v>87555</v>
      </c>
      <c r="B6307" t="str">
        <f t="shared" si="98"/>
        <v>87555U</v>
      </c>
      <c r="C6307" t="s">
        <v>5675</v>
      </c>
      <c r="D6307" t="s">
        <v>72</v>
      </c>
      <c r="E6307">
        <v>41.45</v>
      </c>
    </row>
    <row r="6308" spans="1:5" x14ac:dyDescent="0.25">
      <c r="A6308">
        <v>87556</v>
      </c>
      <c r="B6308" t="str">
        <f t="shared" si="98"/>
        <v>87556U</v>
      </c>
      <c r="C6308" t="s">
        <v>5676</v>
      </c>
      <c r="D6308" t="s">
        <v>72</v>
      </c>
      <c r="E6308">
        <v>38.65</v>
      </c>
    </row>
    <row r="6309" spans="1:5" x14ac:dyDescent="0.25">
      <c r="A6309">
        <v>87557</v>
      </c>
      <c r="B6309" t="str">
        <f t="shared" si="98"/>
        <v>87557U</v>
      </c>
      <c r="C6309" t="s">
        <v>5677</v>
      </c>
      <c r="D6309" t="s">
        <v>72</v>
      </c>
      <c r="E6309">
        <v>37.619999999999997</v>
      </c>
    </row>
    <row r="6310" spans="1:5" x14ac:dyDescent="0.25">
      <c r="A6310">
        <v>87559</v>
      </c>
      <c r="B6310" t="str">
        <f t="shared" si="98"/>
        <v>87559U</v>
      </c>
      <c r="C6310" t="s">
        <v>5678</v>
      </c>
      <c r="D6310" t="s">
        <v>72</v>
      </c>
      <c r="E6310">
        <v>34.81</v>
      </c>
    </row>
    <row r="6311" spans="1:5" x14ac:dyDescent="0.25">
      <c r="A6311">
        <v>87561</v>
      </c>
      <c r="B6311" t="str">
        <f t="shared" si="98"/>
        <v>87561U</v>
      </c>
      <c r="C6311" t="s">
        <v>5679</v>
      </c>
      <c r="D6311" t="s">
        <v>72</v>
      </c>
      <c r="E6311">
        <v>37.880000000000003</v>
      </c>
    </row>
    <row r="6312" spans="1:5" x14ac:dyDescent="0.25">
      <c r="A6312">
        <v>87775</v>
      </c>
      <c r="B6312" t="str">
        <f t="shared" si="98"/>
        <v>87775U</v>
      </c>
      <c r="C6312" t="s">
        <v>5680</v>
      </c>
      <c r="D6312" t="s">
        <v>72</v>
      </c>
      <c r="E6312">
        <v>53.62</v>
      </c>
    </row>
    <row r="6313" spans="1:5" x14ac:dyDescent="0.25">
      <c r="A6313">
        <v>87777</v>
      </c>
      <c r="B6313" t="str">
        <f t="shared" si="98"/>
        <v>87777U</v>
      </c>
      <c r="C6313" t="s">
        <v>5681</v>
      </c>
      <c r="D6313" t="s">
        <v>72</v>
      </c>
      <c r="E6313">
        <v>55.7</v>
      </c>
    </row>
    <row r="6314" spans="1:5" x14ac:dyDescent="0.25">
      <c r="A6314">
        <v>87778</v>
      </c>
      <c r="B6314" t="str">
        <f t="shared" si="98"/>
        <v>87778U</v>
      </c>
      <c r="C6314" t="s">
        <v>5682</v>
      </c>
      <c r="D6314" t="s">
        <v>72</v>
      </c>
      <c r="E6314">
        <v>74.7</v>
      </c>
    </row>
    <row r="6315" spans="1:5" x14ac:dyDescent="0.25">
      <c r="A6315">
        <v>87779</v>
      </c>
      <c r="B6315" t="str">
        <f t="shared" si="98"/>
        <v>87779U</v>
      </c>
      <c r="C6315" t="s">
        <v>5683</v>
      </c>
      <c r="D6315" t="s">
        <v>72</v>
      </c>
      <c r="E6315">
        <v>63.29</v>
      </c>
    </row>
    <row r="6316" spans="1:5" x14ac:dyDescent="0.25">
      <c r="A6316">
        <v>87781</v>
      </c>
      <c r="B6316" t="str">
        <f t="shared" si="98"/>
        <v>87781U</v>
      </c>
      <c r="C6316" t="s">
        <v>5684</v>
      </c>
      <c r="D6316" t="s">
        <v>72</v>
      </c>
      <c r="E6316">
        <v>66.08</v>
      </c>
    </row>
    <row r="6317" spans="1:5" x14ac:dyDescent="0.25">
      <c r="A6317">
        <v>87783</v>
      </c>
      <c r="B6317" t="str">
        <f t="shared" si="98"/>
        <v>87783U</v>
      </c>
      <c r="C6317" t="s">
        <v>5685</v>
      </c>
      <c r="D6317" t="s">
        <v>72</v>
      </c>
      <c r="E6317">
        <v>93.31</v>
      </c>
    </row>
    <row r="6318" spans="1:5" x14ac:dyDescent="0.25">
      <c r="A6318">
        <v>87784</v>
      </c>
      <c r="B6318" t="str">
        <f t="shared" si="98"/>
        <v>87784U</v>
      </c>
      <c r="C6318" t="s">
        <v>5686</v>
      </c>
      <c r="D6318" t="s">
        <v>72</v>
      </c>
      <c r="E6318">
        <v>72.959999999999994</v>
      </c>
    </row>
    <row r="6319" spans="1:5" x14ac:dyDescent="0.25">
      <c r="A6319">
        <v>87786</v>
      </c>
      <c r="B6319" t="str">
        <f t="shared" si="98"/>
        <v>87786U</v>
      </c>
      <c r="C6319" t="s">
        <v>5687</v>
      </c>
      <c r="D6319" t="s">
        <v>72</v>
      </c>
      <c r="E6319">
        <v>76.45</v>
      </c>
    </row>
    <row r="6320" spans="1:5" x14ac:dyDescent="0.25">
      <c r="A6320">
        <v>87787</v>
      </c>
      <c r="B6320" t="str">
        <f t="shared" si="98"/>
        <v>87787U</v>
      </c>
      <c r="C6320" t="s">
        <v>5688</v>
      </c>
      <c r="D6320" t="s">
        <v>72</v>
      </c>
      <c r="E6320">
        <v>111.91</v>
      </c>
    </row>
    <row r="6321" spans="1:5" x14ac:dyDescent="0.25">
      <c r="A6321">
        <v>87788</v>
      </c>
      <c r="B6321" t="str">
        <f t="shared" si="98"/>
        <v>87788U</v>
      </c>
      <c r="C6321" t="s">
        <v>5689</v>
      </c>
      <c r="D6321" t="s">
        <v>72</v>
      </c>
      <c r="E6321">
        <v>91.63</v>
      </c>
    </row>
    <row r="6322" spans="1:5" x14ac:dyDescent="0.25">
      <c r="A6322">
        <v>87790</v>
      </c>
      <c r="B6322" t="str">
        <f t="shared" si="98"/>
        <v>87790U</v>
      </c>
      <c r="C6322" t="s">
        <v>5690</v>
      </c>
      <c r="D6322" t="s">
        <v>72</v>
      </c>
      <c r="E6322">
        <v>95.48</v>
      </c>
    </row>
    <row r="6323" spans="1:5" x14ac:dyDescent="0.25">
      <c r="A6323">
        <v>87791</v>
      </c>
      <c r="B6323" t="str">
        <f t="shared" si="98"/>
        <v>87791U</v>
      </c>
      <c r="C6323" t="s">
        <v>5691</v>
      </c>
      <c r="D6323" t="s">
        <v>72</v>
      </c>
      <c r="E6323">
        <v>131.44999999999999</v>
      </c>
    </row>
    <row r="6324" spans="1:5" x14ac:dyDescent="0.25">
      <c r="A6324">
        <v>87792</v>
      </c>
      <c r="B6324" t="str">
        <f t="shared" si="98"/>
        <v>87792U</v>
      </c>
      <c r="C6324" t="s">
        <v>100</v>
      </c>
      <c r="D6324" t="s">
        <v>72</v>
      </c>
      <c r="E6324">
        <v>37.799999999999997</v>
      </c>
    </row>
    <row r="6325" spans="1:5" x14ac:dyDescent="0.25">
      <c r="A6325">
        <v>87794</v>
      </c>
      <c r="B6325" t="str">
        <f t="shared" si="98"/>
        <v>87794U</v>
      </c>
      <c r="C6325" t="s">
        <v>5692</v>
      </c>
      <c r="D6325" t="s">
        <v>72</v>
      </c>
      <c r="E6325">
        <v>39.74</v>
      </c>
    </row>
    <row r="6326" spans="1:5" x14ac:dyDescent="0.25">
      <c r="A6326">
        <v>87795</v>
      </c>
      <c r="B6326" t="str">
        <f t="shared" si="98"/>
        <v>87795U</v>
      </c>
      <c r="C6326" t="s">
        <v>5693</v>
      </c>
      <c r="D6326" t="s">
        <v>72</v>
      </c>
      <c r="E6326">
        <v>57.11</v>
      </c>
    </row>
    <row r="6327" spans="1:5" x14ac:dyDescent="0.25">
      <c r="A6327">
        <v>87797</v>
      </c>
      <c r="B6327" t="str">
        <f t="shared" si="98"/>
        <v>87797U</v>
      </c>
      <c r="C6327" t="s">
        <v>5694</v>
      </c>
      <c r="D6327" t="s">
        <v>72</v>
      </c>
      <c r="E6327">
        <v>47.04</v>
      </c>
    </row>
    <row r="6328" spans="1:5" x14ac:dyDescent="0.25">
      <c r="A6328">
        <v>87799</v>
      </c>
      <c r="B6328" t="str">
        <f t="shared" si="98"/>
        <v>87799U</v>
      </c>
      <c r="C6328" t="s">
        <v>5695</v>
      </c>
      <c r="D6328" t="s">
        <v>72</v>
      </c>
      <c r="E6328">
        <v>49.64</v>
      </c>
    </row>
    <row r="6329" spans="1:5" x14ac:dyDescent="0.25">
      <c r="A6329">
        <v>87800</v>
      </c>
      <c r="B6329" t="str">
        <f t="shared" si="98"/>
        <v>87800U</v>
      </c>
      <c r="C6329" t="s">
        <v>5696</v>
      </c>
      <c r="D6329" t="s">
        <v>72</v>
      </c>
      <c r="E6329">
        <v>74.709999999999994</v>
      </c>
    </row>
    <row r="6330" spans="1:5" x14ac:dyDescent="0.25">
      <c r="A6330">
        <v>87801</v>
      </c>
      <c r="B6330" t="str">
        <f t="shared" si="98"/>
        <v>87801U</v>
      </c>
      <c r="C6330" t="s">
        <v>5697</v>
      </c>
      <c r="D6330" t="s">
        <v>72</v>
      </c>
      <c r="E6330">
        <v>56.28</v>
      </c>
    </row>
    <row r="6331" spans="1:5" x14ac:dyDescent="0.25">
      <c r="A6331">
        <v>87803</v>
      </c>
      <c r="B6331" t="str">
        <f t="shared" si="98"/>
        <v>87803U</v>
      </c>
      <c r="C6331" t="s">
        <v>5698</v>
      </c>
      <c r="D6331" t="s">
        <v>72</v>
      </c>
      <c r="E6331">
        <v>59.55</v>
      </c>
    </row>
    <row r="6332" spans="1:5" x14ac:dyDescent="0.25">
      <c r="A6332">
        <v>87804</v>
      </c>
      <c r="B6332" t="str">
        <f t="shared" si="98"/>
        <v>87804U</v>
      </c>
      <c r="C6332" t="s">
        <v>5699</v>
      </c>
      <c r="D6332" t="s">
        <v>72</v>
      </c>
      <c r="E6332">
        <v>92.31</v>
      </c>
    </row>
    <row r="6333" spans="1:5" x14ac:dyDescent="0.25">
      <c r="A6333">
        <v>87805</v>
      </c>
      <c r="B6333" t="str">
        <f t="shared" si="98"/>
        <v>87805U</v>
      </c>
      <c r="C6333" t="s">
        <v>5700</v>
      </c>
      <c r="D6333" t="s">
        <v>72</v>
      </c>
      <c r="E6333">
        <v>64.08</v>
      </c>
    </row>
    <row r="6334" spans="1:5" x14ac:dyDescent="0.25">
      <c r="A6334">
        <v>87807</v>
      </c>
      <c r="B6334" t="str">
        <f t="shared" si="98"/>
        <v>87807U</v>
      </c>
      <c r="C6334" t="s">
        <v>5701</v>
      </c>
      <c r="D6334" t="s">
        <v>72</v>
      </c>
      <c r="E6334">
        <v>67.67</v>
      </c>
    </row>
    <row r="6335" spans="1:5" x14ac:dyDescent="0.25">
      <c r="A6335">
        <v>87808</v>
      </c>
      <c r="B6335" t="str">
        <f t="shared" si="98"/>
        <v>87808U</v>
      </c>
      <c r="C6335" t="s">
        <v>5702</v>
      </c>
      <c r="D6335" t="s">
        <v>72</v>
      </c>
      <c r="E6335">
        <v>100.71</v>
      </c>
    </row>
    <row r="6336" spans="1:5" x14ac:dyDescent="0.25">
      <c r="A6336">
        <v>87809</v>
      </c>
      <c r="B6336" t="str">
        <f t="shared" si="98"/>
        <v>87809U</v>
      </c>
      <c r="C6336" t="s">
        <v>5703</v>
      </c>
      <c r="D6336" t="s">
        <v>72</v>
      </c>
      <c r="E6336">
        <v>79.22</v>
      </c>
    </row>
    <row r="6337" spans="1:5" x14ac:dyDescent="0.25">
      <c r="A6337">
        <v>87811</v>
      </c>
      <c r="B6337" t="str">
        <f t="shared" si="98"/>
        <v>87811U</v>
      </c>
      <c r="C6337" t="s">
        <v>5704</v>
      </c>
      <c r="D6337" t="s">
        <v>72</v>
      </c>
      <c r="E6337">
        <v>81.16</v>
      </c>
    </row>
    <row r="6338" spans="1:5" x14ac:dyDescent="0.25">
      <c r="A6338">
        <v>87812</v>
      </c>
      <c r="B6338" t="str">
        <f t="shared" si="98"/>
        <v>87812U</v>
      </c>
      <c r="C6338" t="s">
        <v>5705</v>
      </c>
      <c r="D6338" t="s">
        <v>72</v>
      </c>
      <c r="E6338">
        <v>98.15</v>
      </c>
    </row>
    <row r="6339" spans="1:5" x14ac:dyDescent="0.25">
      <c r="A6339">
        <v>87813</v>
      </c>
      <c r="B6339" t="str">
        <f t="shared" si="98"/>
        <v>87813U</v>
      </c>
      <c r="C6339" t="s">
        <v>5706</v>
      </c>
      <c r="D6339" t="s">
        <v>72</v>
      </c>
      <c r="E6339">
        <v>88.47</v>
      </c>
    </row>
    <row r="6340" spans="1:5" x14ac:dyDescent="0.25">
      <c r="A6340">
        <v>87815</v>
      </c>
      <c r="B6340" t="str">
        <f t="shared" si="98"/>
        <v>87815U</v>
      </c>
      <c r="C6340" t="s">
        <v>5707</v>
      </c>
      <c r="D6340" t="s">
        <v>72</v>
      </c>
      <c r="E6340">
        <v>91.07</v>
      </c>
    </row>
    <row r="6341" spans="1:5" x14ac:dyDescent="0.25">
      <c r="A6341">
        <v>87816</v>
      </c>
      <c r="B6341" t="str">
        <f t="shared" si="98"/>
        <v>87816U</v>
      </c>
      <c r="C6341" t="s">
        <v>5708</v>
      </c>
      <c r="D6341" t="s">
        <v>72</v>
      </c>
      <c r="E6341">
        <v>115.74</v>
      </c>
    </row>
    <row r="6342" spans="1:5" x14ac:dyDescent="0.25">
      <c r="A6342">
        <v>87817</v>
      </c>
      <c r="B6342" t="str">
        <f t="shared" si="98"/>
        <v>87817U</v>
      </c>
      <c r="C6342" t="s">
        <v>5709</v>
      </c>
      <c r="D6342" t="s">
        <v>72</v>
      </c>
      <c r="E6342">
        <v>97.31</v>
      </c>
    </row>
    <row r="6343" spans="1:5" x14ac:dyDescent="0.25">
      <c r="A6343">
        <v>87819</v>
      </c>
      <c r="B6343" t="str">
        <f t="shared" si="98"/>
        <v>87819U</v>
      </c>
      <c r="C6343" t="s">
        <v>5710</v>
      </c>
      <c r="D6343" t="s">
        <v>72</v>
      </c>
      <c r="E6343">
        <v>100.58</v>
      </c>
    </row>
    <row r="6344" spans="1:5" x14ac:dyDescent="0.25">
      <c r="A6344">
        <v>87820</v>
      </c>
      <c r="B6344" t="str">
        <f t="shared" ref="B6344:B6407" si="99">A6344&amp;"U"</f>
        <v>87820U</v>
      </c>
      <c r="C6344" t="s">
        <v>5711</v>
      </c>
      <c r="D6344" t="s">
        <v>72</v>
      </c>
      <c r="E6344">
        <v>133.33000000000001</v>
      </c>
    </row>
    <row r="6345" spans="1:5" x14ac:dyDescent="0.25">
      <c r="A6345">
        <v>87821</v>
      </c>
      <c r="B6345" t="str">
        <f t="shared" si="99"/>
        <v>87821U</v>
      </c>
      <c r="C6345" t="s">
        <v>5712</v>
      </c>
      <c r="D6345" t="s">
        <v>72</v>
      </c>
      <c r="E6345">
        <v>137.22</v>
      </c>
    </row>
    <row r="6346" spans="1:5" x14ac:dyDescent="0.25">
      <c r="A6346">
        <v>87823</v>
      </c>
      <c r="B6346" t="str">
        <f t="shared" si="99"/>
        <v>87823U</v>
      </c>
      <c r="C6346" t="s">
        <v>5713</v>
      </c>
      <c r="D6346" t="s">
        <v>72</v>
      </c>
      <c r="E6346">
        <v>140.81</v>
      </c>
    </row>
    <row r="6347" spans="1:5" x14ac:dyDescent="0.25">
      <c r="A6347">
        <v>87824</v>
      </c>
      <c r="B6347" t="str">
        <f t="shared" si="99"/>
        <v>87824U</v>
      </c>
      <c r="C6347" t="s">
        <v>5714</v>
      </c>
      <c r="D6347" t="s">
        <v>72</v>
      </c>
      <c r="E6347">
        <v>173.45</v>
      </c>
    </row>
    <row r="6348" spans="1:5" x14ac:dyDescent="0.25">
      <c r="A6348">
        <v>87825</v>
      </c>
      <c r="B6348" t="str">
        <f t="shared" si="99"/>
        <v>87825U</v>
      </c>
      <c r="C6348" t="s">
        <v>5715</v>
      </c>
      <c r="D6348" t="s">
        <v>72</v>
      </c>
      <c r="E6348">
        <v>64.989999999999995</v>
      </c>
    </row>
    <row r="6349" spans="1:5" x14ac:dyDescent="0.25">
      <c r="A6349">
        <v>87827</v>
      </c>
      <c r="B6349" t="str">
        <f t="shared" si="99"/>
        <v>87827U</v>
      </c>
      <c r="C6349" t="s">
        <v>5716</v>
      </c>
      <c r="D6349" t="s">
        <v>72</v>
      </c>
      <c r="E6349">
        <v>67.37</v>
      </c>
    </row>
    <row r="6350" spans="1:5" x14ac:dyDescent="0.25">
      <c r="A6350">
        <v>87828</v>
      </c>
      <c r="B6350" t="str">
        <f t="shared" si="99"/>
        <v>87828U</v>
      </c>
      <c r="C6350" t="s">
        <v>5717</v>
      </c>
      <c r="D6350" t="s">
        <v>72</v>
      </c>
      <c r="E6350">
        <v>89.82</v>
      </c>
    </row>
    <row r="6351" spans="1:5" x14ac:dyDescent="0.25">
      <c r="A6351">
        <v>87829</v>
      </c>
      <c r="B6351" t="str">
        <f t="shared" si="99"/>
        <v>87829U</v>
      </c>
      <c r="C6351" t="s">
        <v>5718</v>
      </c>
      <c r="D6351" t="s">
        <v>72</v>
      </c>
      <c r="E6351">
        <v>75.569999999999993</v>
      </c>
    </row>
    <row r="6352" spans="1:5" x14ac:dyDescent="0.25">
      <c r="A6352">
        <v>87831</v>
      </c>
      <c r="B6352" t="str">
        <f t="shared" si="99"/>
        <v>87831U</v>
      </c>
      <c r="C6352" t="s">
        <v>5719</v>
      </c>
      <c r="D6352" t="s">
        <v>72</v>
      </c>
      <c r="E6352">
        <v>78.760000000000005</v>
      </c>
    </row>
    <row r="6353" spans="1:5" x14ac:dyDescent="0.25">
      <c r="A6353">
        <v>87832</v>
      </c>
      <c r="B6353" t="str">
        <f t="shared" si="99"/>
        <v>87832U</v>
      </c>
      <c r="C6353" t="s">
        <v>5720</v>
      </c>
      <c r="D6353" t="s">
        <v>72</v>
      </c>
      <c r="E6353">
        <v>110.6</v>
      </c>
    </row>
    <row r="6354" spans="1:5" x14ac:dyDescent="0.25">
      <c r="A6354">
        <v>87834</v>
      </c>
      <c r="B6354" t="str">
        <f t="shared" si="99"/>
        <v>87834U</v>
      </c>
      <c r="C6354" t="s">
        <v>5721</v>
      </c>
      <c r="D6354" t="s">
        <v>72</v>
      </c>
      <c r="E6354">
        <v>161.44</v>
      </c>
    </row>
    <row r="6355" spans="1:5" x14ac:dyDescent="0.25">
      <c r="A6355">
        <v>87835</v>
      </c>
      <c r="B6355" t="str">
        <f t="shared" si="99"/>
        <v>87835U</v>
      </c>
      <c r="C6355" t="s">
        <v>5722</v>
      </c>
      <c r="D6355" t="s">
        <v>72</v>
      </c>
      <c r="E6355">
        <v>110.84</v>
      </c>
    </row>
    <row r="6356" spans="1:5" x14ac:dyDescent="0.25">
      <c r="A6356">
        <v>87836</v>
      </c>
      <c r="B6356" t="str">
        <f t="shared" si="99"/>
        <v>87836U</v>
      </c>
      <c r="C6356" t="s">
        <v>5723</v>
      </c>
      <c r="D6356" t="s">
        <v>72</v>
      </c>
      <c r="E6356">
        <v>155.62</v>
      </c>
    </row>
    <row r="6357" spans="1:5" x14ac:dyDescent="0.25">
      <c r="A6357">
        <v>87837</v>
      </c>
      <c r="B6357" t="str">
        <f t="shared" si="99"/>
        <v>87837U</v>
      </c>
      <c r="C6357" t="s">
        <v>5724</v>
      </c>
      <c r="D6357" t="s">
        <v>72</v>
      </c>
      <c r="E6357">
        <v>105.54</v>
      </c>
    </row>
    <row r="6358" spans="1:5" x14ac:dyDescent="0.25">
      <c r="A6358">
        <v>87838</v>
      </c>
      <c r="B6358" t="str">
        <f t="shared" si="99"/>
        <v>87838U</v>
      </c>
      <c r="C6358" t="s">
        <v>5725</v>
      </c>
      <c r="D6358" t="s">
        <v>72</v>
      </c>
      <c r="E6358">
        <v>168.62</v>
      </c>
    </row>
    <row r="6359" spans="1:5" x14ac:dyDescent="0.25">
      <c r="A6359">
        <v>87839</v>
      </c>
      <c r="B6359" t="str">
        <f t="shared" si="99"/>
        <v>87839U</v>
      </c>
      <c r="C6359" t="s">
        <v>5726</v>
      </c>
      <c r="D6359" t="s">
        <v>72</v>
      </c>
      <c r="E6359">
        <v>115.85</v>
      </c>
    </row>
    <row r="6360" spans="1:5" x14ac:dyDescent="0.25">
      <c r="A6360">
        <v>87840</v>
      </c>
      <c r="B6360" t="str">
        <f t="shared" si="99"/>
        <v>87840U</v>
      </c>
      <c r="C6360" t="s">
        <v>5727</v>
      </c>
      <c r="D6360" t="s">
        <v>72</v>
      </c>
      <c r="E6360">
        <v>161.33000000000001</v>
      </c>
    </row>
    <row r="6361" spans="1:5" x14ac:dyDescent="0.25">
      <c r="A6361">
        <v>87841</v>
      </c>
      <c r="B6361" t="str">
        <f t="shared" si="99"/>
        <v>87841U</v>
      </c>
      <c r="C6361" t="s">
        <v>5728</v>
      </c>
      <c r="D6361" t="s">
        <v>72</v>
      </c>
      <c r="E6361">
        <v>109.06</v>
      </c>
    </row>
    <row r="6362" spans="1:5" x14ac:dyDescent="0.25">
      <c r="A6362">
        <v>87842</v>
      </c>
      <c r="B6362" t="str">
        <f t="shared" si="99"/>
        <v>87842U</v>
      </c>
      <c r="C6362" t="s">
        <v>5729</v>
      </c>
      <c r="D6362" t="s">
        <v>72</v>
      </c>
      <c r="E6362">
        <v>167.64</v>
      </c>
    </row>
    <row r="6363" spans="1:5" x14ac:dyDescent="0.25">
      <c r="A6363">
        <v>87843</v>
      </c>
      <c r="B6363" t="str">
        <f t="shared" si="99"/>
        <v>87843U</v>
      </c>
      <c r="C6363" t="s">
        <v>5730</v>
      </c>
      <c r="D6363" t="s">
        <v>72</v>
      </c>
      <c r="E6363">
        <v>123.98</v>
      </c>
    </row>
    <row r="6364" spans="1:5" x14ac:dyDescent="0.25">
      <c r="A6364">
        <v>87844</v>
      </c>
      <c r="B6364" t="str">
        <f t="shared" si="99"/>
        <v>87844U</v>
      </c>
      <c r="C6364" t="s">
        <v>5731</v>
      </c>
      <c r="D6364" t="s">
        <v>72</v>
      </c>
      <c r="E6364">
        <v>156.44</v>
      </c>
    </row>
    <row r="6365" spans="1:5" x14ac:dyDescent="0.25">
      <c r="A6365">
        <v>87845</v>
      </c>
      <c r="B6365" t="str">
        <f t="shared" si="99"/>
        <v>87845U</v>
      </c>
      <c r="C6365" t="s">
        <v>5732</v>
      </c>
      <c r="D6365" t="s">
        <v>72</v>
      </c>
      <c r="E6365">
        <v>113.33</v>
      </c>
    </row>
    <row r="6366" spans="1:5" x14ac:dyDescent="0.25">
      <c r="A6366">
        <v>87846</v>
      </c>
      <c r="B6366" t="str">
        <f t="shared" si="99"/>
        <v>87846U</v>
      </c>
      <c r="C6366" t="s">
        <v>5733</v>
      </c>
      <c r="D6366" t="s">
        <v>72</v>
      </c>
      <c r="E6366">
        <v>174.93</v>
      </c>
    </row>
    <row r="6367" spans="1:5" x14ac:dyDescent="0.25">
      <c r="A6367">
        <v>87847</v>
      </c>
      <c r="B6367" t="str">
        <f t="shared" si="99"/>
        <v>87847U</v>
      </c>
      <c r="C6367" t="s">
        <v>5734</v>
      </c>
      <c r="D6367" t="s">
        <v>72</v>
      </c>
      <c r="E6367">
        <v>124.33</v>
      </c>
    </row>
    <row r="6368" spans="1:5" x14ac:dyDescent="0.25">
      <c r="A6368">
        <v>87848</v>
      </c>
      <c r="B6368" t="str">
        <f t="shared" si="99"/>
        <v>87848U</v>
      </c>
      <c r="C6368" t="s">
        <v>5735</v>
      </c>
      <c r="D6368" t="s">
        <v>72</v>
      </c>
      <c r="E6368">
        <v>168.11</v>
      </c>
    </row>
    <row r="6369" spans="1:5" x14ac:dyDescent="0.25">
      <c r="A6369">
        <v>87849</v>
      </c>
      <c r="B6369" t="str">
        <f t="shared" si="99"/>
        <v>87849U</v>
      </c>
      <c r="C6369" t="s">
        <v>5736</v>
      </c>
      <c r="D6369" t="s">
        <v>72</v>
      </c>
      <c r="E6369">
        <v>118.02</v>
      </c>
    </row>
    <row r="6370" spans="1:5" x14ac:dyDescent="0.25">
      <c r="A6370">
        <v>87850</v>
      </c>
      <c r="B6370" t="str">
        <f t="shared" si="99"/>
        <v>87850U</v>
      </c>
      <c r="C6370" t="s">
        <v>5737</v>
      </c>
      <c r="D6370" t="s">
        <v>72</v>
      </c>
      <c r="E6370">
        <v>182.13</v>
      </c>
    </row>
    <row r="6371" spans="1:5" x14ac:dyDescent="0.25">
      <c r="A6371">
        <v>87851</v>
      </c>
      <c r="B6371" t="str">
        <f t="shared" si="99"/>
        <v>87851U</v>
      </c>
      <c r="C6371" t="s">
        <v>5738</v>
      </c>
      <c r="D6371" t="s">
        <v>72</v>
      </c>
      <c r="E6371">
        <v>129.37</v>
      </c>
    </row>
    <row r="6372" spans="1:5" x14ac:dyDescent="0.25">
      <c r="A6372">
        <v>87852</v>
      </c>
      <c r="B6372" t="str">
        <f t="shared" si="99"/>
        <v>87852U</v>
      </c>
      <c r="C6372" t="s">
        <v>5739</v>
      </c>
      <c r="D6372" t="s">
        <v>72</v>
      </c>
      <c r="E6372">
        <v>173.79</v>
      </c>
    </row>
    <row r="6373" spans="1:5" x14ac:dyDescent="0.25">
      <c r="A6373">
        <v>87853</v>
      </c>
      <c r="B6373" t="str">
        <f t="shared" si="99"/>
        <v>87853U</v>
      </c>
      <c r="C6373" t="s">
        <v>5740</v>
      </c>
      <c r="D6373" t="s">
        <v>72</v>
      </c>
      <c r="E6373">
        <v>121.52</v>
      </c>
    </row>
    <row r="6374" spans="1:5" x14ac:dyDescent="0.25">
      <c r="A6374">
        <v>87854</v>
      </c>
      <c r="B6374" t="str">
        <f t="shared" si="99"/>
        <v>87854U</v>
      </c>
      <c r="C6374" t="s">
        <v>5741</v>
      </c>
      <c r="D6374" t="s">
        <v>72</v>
      </c>
      <c r="E6374">
        <v>181.13</v>
      </c>
    </row>
    <row r="6375" spans="1:5" x14ac:dyDescent="0.25">
      <c r="A6375">
        <v>87855</v>
      </c>
      <c r="B6375" t="str">
        <f t="shared" si="99"/>
        <v>87855U</v>
      </c>
      <c r="C6375" t="s">
        <v>5742</v>
      </c>
      <c r="D6375" t="s">
        <v>72</v>
      </c>
      <c r="E6375">
        <v>137.5</v>
      </c>
    </row>
    <row r="6376" spans="1:5" x14ac:dyDescent="0.25">
      <c r="A6376">
        <v>87856</v>
      </c>
      <c r="B6376" t="str">
        <f t="shared" si="99"/>
        <v>87856U</v>
      </c>
      <c r="C6376" t="s">
        <v>5743</v>
      </c>
      <c r="D6376" t="s">
        <v>72</v>
      </c>
      <c r="E6376">
        <v>168.93</v>
      </c>
    </row>
    <row r="6377" spans="1:5" x14ac:dyDescent="0.25">
      <c r="A6377">
        <v>87857</v>
      </c>
      <c r="B6377" t="str">
        <f t="shared" si="99"/>
        <v>87857U</v>
      </c>
      <c r="C6377" t="s">
        <v>5744</v>
      </c>
      <c r="D6377" t="s">
        <v>72</v>
      </c>
      <c r="E6377">
        <v>125.79</v>
      </c>
    </row>
    <row r="6378" spans="1:5" x14ac:dyDescent="0.25">
      <c r="A6378">
        <v>87858</v>
      </c>
      <c r="B6378" t="str">
        <f t="shared" si="99"/>
        <v>87858U</v>
      </c>
      <c r="C6378" t="s">
        <v>5745</v>
      </c>
      <c r="D6378" t="s">
        <v>72</v>
      </c>
      <c r="E6378">
        <v>119.48</v>
      </c>
    </row>
    <row r="6379" spans="1:5" x14ac:dyDescent="0.25">
      <c r="A6379">
        <v>87859</v>
      </c>
      <c r="B6379" t="str">
        <f t="shared" si="99"/>
        <v>87859U</v>
      </c>
      <c r="C6379" t="s">
        <v>5746</v>
      </c>
      <c r="D6379" t="s">
        <v>72</v>
      </c>
      <c r="E6379">
        <v>138.21</v>
      </c>
    </row>
    <row r="6380" spans="1:5" x14ac:dyDescent="0.25">
      <c r="A6380">
        <v>89048</v>
      </c>
      <c r="B6380" t="str">
        <f t="shared" si="99"/>
        <v>89048U</v>
      </c>
      <c r="C6380" t="s">
        <v>5747</v>
      </c>
      <c r="D6380" t="s">
        <v>72</v>
      </c>
      <c r="E6380">
        <v>37.340000000000003</v>
      </c>
    </row>
    <row r="6381" spans="1:5" x14ac:dyDescent="0.25">
      <c r="A6381">
        <v>89049</v>
      </c>
      <c r="B6381" t="str">
        <f t="shared" si="99"/>
        <v>89049U</v>
      </c>
      <c r="C6381" t="s">
        <v>5748</v>
      </c>
      <c r="D6381" t="s">
        <v>72</v>
      </c>
      <c r="E6381">
        <v>20.97</v>
      </c>
    </row>
    <row r="6382" spans="1:5" x14ac:dyDescent="0.25">
      <c r="A6382">
        <v>89173</v>
      </c>
      <c r="B6382" t="str">
        <f t="shared" si="99"/>
        <v>89173U</v>
      </c>
      <c r="C6382" t="s">
        <v>5749</v>
      </c>
      <c r="D6382" t="s">
        <v>72</v>
      </c>
      <c r="E6382">
        <v>36.82</v>
      </c>
    </row>
    <row r="6383" spans="1:5" x14ac:dyDescent="0.25">
      <c r="A6383">
        <v>90406</v>
      </c>
      <c r="B6383" t="str">
        <f t="shared" si="99"/>
        <v>90406U</v>
      </c>
      <c r="C6383" t="s">
        <v>5750</v>
      </c>
      <c r="D6383" t="s">
        <v>72</v>
      </c>
      <c r="E6383">
        <v>46.09</v>
      </c>
    </row>
    <row r="6384" spans="1:5" x14ac:dyDescent="0.25">
      <c r="A6384">
        <v>90407</v>
      </c>
      <c r="B6384" t="str">
        <f t="shared" si="99"/>
        <v>90407U</v>
      </c>
      <c r="C6384" t="s">
        <v>5751</v>
      </c>
      <c r="D6384" t="s">
        <v>72</v>
      </c>
      <c r="E6384">
        <v>48.58</v>
      </c>
    </row>
    <row r="6385" spans="1:5" x14ac:dyDescent="0.25">
      <c r="A6385">
        <v>90408</v>
      </c>
      <c r="B6385" t="str">
        <f t="shared" si="99"/>
        <v>90408U</v>
      </c>
      <c r="C6385" t="s">
        <v>5752</v>
      </c>
      <c r="D6385" t="s">
        <v>72</v>
      </c>
      <c r="E6385">
        <v>32.39</v>
      </c>
    </row>
    <row r="6386" spans="1:5" x14ac:dyDescent="0.25">
      <c r="A6386">
        <v>90409</v>
      </c>
      <c r="B6386" t="str">
        <f t="shared" si="99"/>
        <v>90409U</v>
      </c>
      <c r="C6386" t="s">
        <v>5753</v>
      </c>
      <c r="D6386" t="s">
        <v>72</v>
      </c>
      <c r="E6386">
        <v>33.799999999999997</v>
      </c>
    </row>
    <row r="6387" spans="1:5" x14ac:dyDescent="0.25">
      <c r="A6387">
        <v>87242</v>
      </c>
      <c r="B6387" t="str">
        <f t="shared" si="99"/>
        <v>87242U</v>
      </c>
      <c r="C6387" t="s">
        <v>5754</v>
      </c>
      <c r="D6387" t="s">
        <v>72</v>
      </c>
      <c r="E6387">
        <v>182.47</v>
      </c>
    </row>
    <row r="6388" spans="1:5" x14ac:dyDescent="0.25">
      <c r="A6388">
        <v>87243</v>
      </c>
      <c r="B6388" t="str">
        <f t="shared" si="99"/>
        <v>87243U</v>
      </c>
      <c r="C6388" t="s">
        <v>5755</v>
      </c>
      <c r="D6388" t="s">
        <v>72</v>
      </c>
      <c r="E6388">
        <v>166.52</v>
      </c>
    </row>
    <row r="6389" spans="1:5" x14ac:dyDescent="0.25">
      <c r="A6389">
        <v>87244</v>
      </c>
      <c r="B6389" t="str">
        <f t="shared" si="99"/>
        <v>87244U</v>
      </c>
      <c r="C6389" t="s">
        <v>5756</v>
      </c>
      <c r="D6389" t="s">
        <v>72</v>
      </c>
      <c r="E6389">
        <v>177.81</v>
      </c>
    </row>
    <row r="6390" spans="1:5" x14ac:dyDescent="0.25">
      <c r="A6390">
        <v>87245</v>
      </c>
      <c r="B6390" t="str">
        <f t="shared" si="99"/>
        <v>87245U</v>
      </c>
      <c r="C6390" t="s">
        <v>5757</v>
      </c>
      <c r="D6390" t="s">
        <v>72</v>
      </c>
      <c r="E6390">
        <v>213.61</v>
      </c>
    </row>
    <row r="6391" spans="1:5" x14ac:dyDescent="0.25">
      <c r="A6391">
        <v>87264</v>
      </c>
      <c r="B6391" t="str">
        <f t="shared" si="99"/>
        <v>87264U</v>
      </c>
      <c r="C6391" t="s">
        <v>5758</v>
      </c>
      <c r="D6391" t="s">
        <v>72</v>
      </c>
      <c r="E6391">
        <v>56.63</v>
      </c>
    </row>
    <row r="6392" spans="1:5" x14ac:dyDescent="0.25">
      <c r="A6392">
        <v>87265</v>
      </c>
      <c r="B6392" t="str">
        <f t="shared" si="99"/>
        <v>87265U</v>
      </c>
      <c r="C6392" t="s">
        <v>5759</v>
      </c>
      <c r="D6392" t="s">
        <v>72</v>
      </c>
      <c r="E6392">
        <v>49.4</v>
      </c>
    </row>
    <row r="6393" spans="1:5" x14ac:dyDescent="0.25">
      <c r="A6393">
        <v>87266</v>
      </c>
      <c r="B6393" t="str">
        <f t="shared" si="99"/>
        <v>87266U</v>
      </c>
      <c r="C6393" t="s">
        <v>5760</v>
      </c>
      <c r="D6393" t="s">
        <v>72</v>
      </c>
      <c r="E6393">
        <v>59.2</v>
      </c>
    </row>
    <row r="6394" spans="1:5" x14ac:dyDescent="0.25">
      <c r="A6394">
        <v>87267</v>
      </c>
      <c r="B6394" t="str">
        <f t="shared" si="99"/>
        <v>87267U</v>
      </c>
      <c r="C6394" t="s">
        <v>5761</v>
      </c>
      <c r="D6394" t="s">
        <v>72</v>
      </c>
      <c r="E6394">
        <v>55.99</v>
      </c>
    </row>
    <row r="6395" spans="1:5" x14ac:dyDescent="0.25">
      <c r="A6395">
        <v>87268</v>
      </c>
      <c r="B6395" t="str">
        <f t="shared" si="99"/>
        <v>87268U</v>
      </c>
      <c r="C6395" t="s">
        <v>5762</v>
      </c>
      <c r="D6395" t="s">
        <v>72</v>
      </c>
      <c r="E6395">
        <v>61</v>
      </c>
    </row>
    <row r="6396" spans="1:5" x14ac:dyDescent="0.25">
      <c r="A6396">
        <v>87269</v>
      </c>
      <c r="B6396" t="str">
        <f t="shared" si="99"/>
        <v>87269U</v>
      </c>
      <c r="C6396" t="s">
        <v>5763</v>
      </c>
      <c r="D6396" t="s">
        <v>72</v>
      </c>
      <c r="E6396">
        <v>53.12</v>
      </c>
    </row>
    <row r="6397" spans="1:5" x14ac:dyDescent="0.25">
      <c r="A6397">
        <v>87270</v>
      </c>
      <c r="B6397" t="str">
        <f t="shared" si="99"/>
        <v>87270U</v>
      </c>
      <c r="C6397" t="s">
        <v>5764</v>
      </c>
      <c r="D6397" t="s">
        <v>72</v>
      </c>
      <c r="E6397">
        <v>63.16</v>
      </c>
    </row>
    <row r="6398" spans="1:5" x14ac:dyDescent="0.25">
      <c r="A6398">
        <v>87271</v>
      </c>
      <c r="B6398" t="str">
        <f t="shared" si="99"/>
        <v>87271U</v>
      </c>
      <c r="C6398" t="s">
        <v>5765</v>
      </c>
      <c r="D6398" t="s">
        <v>72</v>
      </c>
      <c r="E6398">
        <v>59.45</v>
      </c>
    </row>
    <row r="6399" spans="1:5" x14ac:dyDescent="0.25">
      <c r="A6399">
        <v>87272</v>
      </c>
      <c r="B6399" t="str">
        <f t="shared" si="99"/>
        <v>87272U</v>
      </c>
      <c r="C6399" t="s">
        <v>5766</v>
      </c>
      <c r="D6399" t="s">
        <v>72</v>
      </c>
      <c r="E6399">
        <v>65.12</v>
      </c>
    </row>
    <row r="6400" spans="1:5" x14ac:dyDescent="0.25">
      <c r="A6400">
        <v>87273</v>
      </c>
      <c r="B6400" t="str">
        <f t="shared" si="99"/>
        <v>87273U</v>
      </c>
      <c r="C6400" t="s">
        <v>5767</v>
      </c>
      <c r="D6400" t="s">
        <v>72</v>
      </c>
      <c r="E6400">
        <v>55.48</v>
      </c>
    </row>
    <row r="6401" spans="1:5" x14ac:dyDescent="0.25">
      <c r="A6401">
        <v>87274</v>
      </c>
      <c r="B6401" t="str">
        <f t="shared" si="99"/>
        <v>87274U</v>
      </c>
      <c r="C6401" t="s">
        <v>5768</v>
      </c>
      <c r="D6401" t="s">
        <v>72</v>
      </c>
      <c r="E6401">
        <v>66.64</v>
      </c>
    </row>
    <row r="6402" spans="1:5" x14ac:dyDescent="0.25">
      <c r="A6402">
        <v>87275</v>
      </c>
      <c r="B6402" t="str">
        <f t="shared" si="99"/>
        <v>87275U</v>
      </c>
      <c r="C6402" t="s">
        <v>5769</v>
      </c>
      <c r="D6402" t="s">
        <v>72</v>
      </c>
      <c r="E6402">
        <v>63.36</v>
      </c>
    </row>
    <row r="6403" spans="1:5" x14ac:dyDescent="0.25">
      <c r="A6403">
        <v>88786</v>
      </c>
      <c r="B6403" t="str">
        <f t="shared" si="99"/>
        <v>88786U</v>
      </c>
      <c r="C6403" t="s">
        <v>5770</v>
      </c>
      <c r="D6403" t="s">
        <v>72</v>
      </c>
      <c r="E6403">
        <v>255.64</v>
      </c>
    </row>
    <row r="6404" spans="1:5" x14ac:dyDescent="0.25">
      <c r="A6404">
        <v>88787</v>
      </c>
      <c r="B6404" t="str">
        <f t="shared" si="99"/>
        <v>88787U</v>
      </c>
      <c r="C6404" t="s">
        <v>5771</v>
      </c>
      <c r="D6404" t="s">
        <v>72</v>
      </c>
      <c r="E6404">
        <v>235.58</v>
      </c>
    </row>
    <row r="6405" spans="1:5" x14ac:dyDescent="0.25">
      <c r="A6405">
        <v>88788</v>
      </c>
      <c r="B6405" t="str">
        <f t="shared" si="99"/>
        <v>88788U</v>
      </c>
      <c r="C6405" t="s">
        <v>5772</v>
      </c>
      <c r="D6405" t="s">
        <v>72</v>
      </c>
      <c r="E6405">
        <v>246.87</v>
      </c>
    </row>
    <row r="6406" spans="1:5" x14ac:dyDescent="0.25">
      <c r="A6406">
        <v>88789</v>
      </c>
      <c r="B6406" t="str">
        <f t="shared" si="99"/>
        <v>88789U</v>
      </c>
      <c r="C6406" t="s">
        <v>5773</v>
      </c>
      <c r="D6406" t="s">
        <v>72</v>
      </c>
      <c r="E6406">
        <v>296.79000000000002</v>
      </c>
    </row>
    <row r="6407" spans="1:5" x14ac:dyDescent="0.25">
      <c r="A6407">
        <v>89045</v>
      </c>
      <c r="B6407" t="str">
        <f t="shared" si="99"/>
        <v>89045U</v>
      </c>
      <c r="C6407" t="s">
        <v>5774</v>
      </c>
      <c r="D6407" t="s">
        <v>72</v>
      </c>
      <c r="E6407">
        <v>56.45</v>
      </c>
    </row>
    <row r="6408" spans="1:5" x14ac:dyDescent="0.25">
      <c r="A6408">
        <v>89170</v>
      </c>
      <c r="B6408" t="str">
        <f t="shared" ref="B6408:B6471" si="100">A6408&amp;"U"</f>
        <v>89170U</v>
      </c>
      <c r="C6408" t="s">
        <v>5775</v>
      </c>
      <c r="D6408" t="s">
        <v>72</v>
      </c>
      <c r="E6408">
        <v>54.63</v>
      </c>
    </row>
    <row r="6409" spans="1:5" x14ac:dyDescent="0.25">
      <c r="A6409">
        <v>93392</v>
      </c>
      <c r="B6409" t="str">
        <f t="shared" si="100"/>
        <v>93392U</v>
      </c>
      <c r="C6409" t="s">
        <v>5776</v>
      </c>
      <c r="D6409" t="s">
        <v>72</v>
      </c>
      <c r="E6409">
        <v>49.01</v>
      </c>
    </row>
    <row r="6410" spans="1:5" x14ac:dyDescent="0.25">
      <c r="A6410">
        <v>93393</v>
      </c>
      <c r="B6410" t="str">
        <f t="shared" si="100"/>
        <v>93393U</v>
      </c>
      <c r="C6410" t="s">
        <v>5777</v>
      </c>
      <c r="D6410" t="s">
        <v>72</v>
      </c>
      <c r="E6410">
        <v>41.85</v>
      </c>
    </row>
    <row r="6411" spans="1:5" x14ac:dyDescent="0.25">
      <c r="A6411">
        <v>93394</v>
      </c>
      <c r="B6411" t="str">
        <f t="shared" si="100"/>
        <v>93394U</v>
      </c>
      <c r="C6411" t="s">
        <v>5778</v>
      </c>
      <c r="D6411" t="s">
        <v>72</v>
      </c>
      <c r="E6411">
        <v>51.58</v>
      </c>
    </row>
    <row r="6412" spans="1:5" x14ac:dyDescent="0.25">
      <c r="A6412">
        <v>93395</v>
      </c>
      <c r="B6412" t="str">
        <f t="shared" si="100"/>
        <v>93395U</v>
      </c>
      <c r="C6412" t="s">
        <v>5779</v>
      </c>
      <c r="D6412" t="s">
        <v>72</v>
      </c>
      <c r="E6412">
        <v>48.37</v>
      </c>
    </row>
    <row r="6413" spans="1:5" x14ac:dyDescent="0.25">
      <c r="A6413">
        <v>99194</v>
      </c>
      <c r="B6413" t="str">
        <f t="shared" si="100"/>
        <v>99194U</v>
      </c>
      <c r="C6413" t="s">
        <v>5780</v>
      </c>
      <c r="D6413" t="s">
        <v>72</v>
      </c>
      <c r="E6413">
        <v>55.53</v>
      </c>
    </row>
    <row r="6414" spans="1:5" x14ac:dyDescent="0.25">
      <c r="A6414">
        <v>99195</v>
      </c>
      <c r="B6414" t="str">
        <f t="shared" si="100"/>
        <v>99195U</v>
      </c>
      <c r="C6414" t="s">
        <v>5781</v>
      </c>
      <c r="D6414" t="s">
        <v>72</v>
      </c>
      <c r="E6414">
        <v>48.37</v>
      </c>
    </row>
    <row r="6415" spans="1:5" x14ac:dyDescent="0.25">
      <c r="A6415">
        <v>99196</v>
      </c>
      <c r="B6415" t="str">
        <f t="shared" si="100"/>
        <v>99196U</v>
      </c>
      <c r="C6415" t="s">
        <v>5782</v>
      </c>
      <c r="D6415" t="s">
        <v>72</v>
      </c>
      <c r="E6415">
        <v>58.1</v>
      </c>
    </row>
    <row r="6416" spans="1:5" x14ac:dyDescent="0.25">
      <c r="A6416">
        <v>99198</v>
      </c>
      <c r="B6416" t="str">
        <f t="shared" si="100"/>
        <v>99198U</v>
      </c>
      <c r="C6416" t="s">
        <v>5783</v>
      </c>
      <c r="D6416" t="s">
        <v>72</v>
      </c>
      <c r="E6416">
        <v>54.89</v>
      </c>
    </row>
    <row r="6417" spans="1:5" x14ac:dyDescent="0.25">
      <c r="A6417">
        <v>101965</v>
      </c>
      <c r="B6417" t="str">
        <f t="shared" si="100"/>
        <v>101965U</v>
      </c>
      <c r="C6417" t="s">
        <v>5784</v>
      </c>
      <c r="D6417" t="s">
        <v>98</v>
      </c>
      <c r="E6417">
        <v>135.27000000000001</v>
      </c>
    </row>
    <row r="6418" spans="1:5" x14ac:dyDescent="0.25">
      <c r="A6418">
        <v>101966</v>
      </c>
      <c r="B6418" t="str">
        <f t="shared" si="100"/>
        <v>101966U</v>
      </c>
      <c r="C6418" t="s">
        <v>5785</v>
      </c>
      <c r="D6418" t="s">
        <v>98</v>
      </c>
      <c r="E6418">
        <v>175.82</v>
      </c>
    </row>
    <row r="6419" spans="1:5" x14ac:dyDescent="0.25">
      <c r="A6419">
        <v>101979</v>
      </c>
      <c r="B6419" t="str">
        <f t="shared" si="100"/>
        <v>101979U</v>
      </c>
      <c r="C6419" t="s">
        <v>5786</v>
      </c>
      <c r="D6419" t="s">
        <v>98</v>
      </c>
      <c r="E6419">
        <v>48.2</v>
      </c>
    </row>
    <row r="6420" spans="1:5" x14ac:dyDescent="0.25">
      <c r="A6420">
        <v>96112</v>
      </c>
      <c r="B6420" t="str">
        <f t="shared" si="100"/>
        <v>96112U</v>
      </c>
      <c r="C6420" t="s">
        <v>5787</v>
      </c>
      <c r="D6420" t="s">
        <v>72</v>
      </c>
      <c r="E6420">
        <v>132.72999999999999</v>
      </c>
    </row>
    <row r="6421" spans="1:5" x14ac:dyDescent="0.25">
      <c r="A6421">
        <v>96117</v>
      </c>
      <c r="B6421" t="str">
        <f t="shared" si="100"/>
        <v>96117U</v>
      </c>
      <c r="C6421" t="s">
        <v>5788</v>
      </c>
      <c r="D6421" t="s">
        <v>72</v>
      </c>
      <c r="E6421">
        <v>173.1</v>
      </c>
    </row>
    <row r="6422" spans="1:5" x14ac:dyDescent="0.25">
      <c r="A6422">
        <v>96122</v>
      </c>
      <c r="B6422" t="str">
        <f t="shared" si="100"/>
        <v>96122U</v>
      </c>
      <c r="C6422" t="s">
        <v>5789</v>
      </c>
      <c r="D6422" t="s">
        <v>98</v>
      </c>
      <c r="E6422">
        <v>41.85</v>
      </c>
    </row>
    <row r="6423" spans="1:5" x14ac:dyDescent="0.25">
      <c r="A6423">
        <v>96109</v>
      </c>
      <c r="B6423" t="str">
        <f t="shared" si="100"/>
        <v>96109U</v>
      </c>
      <c r="C6423" t="s">
        <v>5790</v>
      </c>
      <c r="D6423" t="s">
        <v>72</v>
      </c>
      <c r="E6423">
        <v>38.700000000000003</v>
      </c>
    </row>
    <row r="6424" spans="1:5" x14ac:dyDescent="0.25">
      <c r="A6424">
        <v>96110</v>
      </c>
      <c r="B6424" t="str">
        <f t="shared" si="100"/>
        <v>96110U</v>
      </c>
      <c r="C6424" t="s">
        <v>119</v>
      </c>
      <c r="D6424" t="s">
        <v>72</v>
      </c>
      <c r="E6424">
        <v>73.36</v>
      </c>
    </row>
    <row r="6425" spans="1:5" x14ac:dyDescent="0.25">
      <c r="A6425">
        <v>96113</v>
      </c>
      <c r="B6425" t="str">
        <f t="shared" si="100"/>
        <v>96113U</v>
      </c>
      <c r="C6425" t="s">
        <v>5791</v>
      </c>
      <c r="D6425" t="s">
        <v>72</v>
      </c>
      <c r="E6425">
        <v>34.29</v>
      </c>
    </row>
    <row r="6426" spans="1:5" x14ac:dyDescent="0.25">
      <c r="A6426">
        <v>96114</v>
      </c>
      <c r="B6426" t="str">
        <f t="shared" si="100"/>
        <v>96114U</v>
      </c>
      <c r="C6426" t="s">
        <v>5792</v>
      </c>
      <c r="D6426" t="s">
        <v>72</v>
      </c>
      <c r="E6426">
        <v>77.33</v>
      </c>
    </row>
    <row r="6427" spans="1:5" x14ac:dyDescent="0.25">
      <c r="A6427">
        <v>96120</v>
      </c>
      <c r="B6427" t="str">
        <f t="shared" si="100"/>
        <v>96120U</v>
      </c>
      <c r="C6427" t="s">
        <v>5793</v>
      </c>
      <c r="D6427" t="s">
        <v>98</v>
      </c>
      <c r="E6427">
        <v>2.76</v>
      </c>
    </row>
    <row r="6428" spans="1:5" x14ac:dyDescent="0.25">
      <c r="A6428">
        <v>96123</v>
      </c>
      <c r="B6428" t="str">
        <f t="shared" si="100"/>
        <v>96123U</v>
      </c>
      <c r="C6428" t="s">
        <v>5794</v>
      </c>
      <c r="D6428" t="s">
        <v>98</v>
      </c>
      <c r="E6428">
        <v>34.869999999999997</v>
      </c>
    </row>
    <row r="6429" spans="1:5" x14ac:dyDescent="0.25">
      <c r="A6429">
        <v>99054</v>
      </c>
      <c r="B6429" t="str">
        <f t="shared" si="100"/>
        <v>99054U</v>
      </c>
      <c r="C6429" t="s">
        <v>121</v>
      </c>
      <c r="D6429" t="s">
        <v>72</v>
      </c>
      <c r="E6429">
        <v>47.58</v>
      </c>
    </row>
    <row r="6430" spans="1:5" x14ac:dyDescent="0.25">
      <c r="A6430">
        <v>96111</v>
      </c>
      <c r="B6430" t="str">
        <f t="shared" si="100"/>
        <v>96111U</v>
      </c>
      <c r="C6430" t="s">
        <v>5795</v>
      </c>
      <c r="D6430" t="s">
        <v>72</v>
      </c>
      <c r="E6430">
        <v>63.15</v>
      </c>
    </row>
    <row r="6431" spans="1:5" x14ac:dyDescent="0.25">
      <c r="A6431">
        <v>96116</v>
      </c>
      <c r="B6431" t="str">
        <f t="shared" si="100"/>
        <v>96116U</v>
      </c>
      <c r="C6431" t="s">
        <v>5796</v>
      </c>
      <c r="D6431" t="s">
        <v>72</v>
      </c>
      <c r="E6431">
        <v>69.98</v>
      </c>
    </row>
    <row r="6432" spans="1:5" x14ac:dyDescent="0.25">
      <c r="A6432">
        <v>96121</v>
      </c>
      <c r="B6432" t="str">
        <f t="shared" si="100"/>
        <v>96121U</v>
      </c>
      <c r="C6432" t="s">
        <v>5797</v>
      </c>
      <c r="D6432" t="s">
        <v>98</v>
      </c>
      <c r="E6432">
        <v>11.15</v>
      </c>
    </row>
    <row r="6433" spans="1:5" x14ac:dyDescent="0.25">
      <c r="A6433">
        <v>96485</v>
      </c>
      <c r="B6433" t="str">
        <f t="shared" si="100"/>
        <v>96485U</v>
      </c>
      <c r="C6433" t="s">
        <v>5798</v>
      </c>
      <c r="D6433" t="s">
        <v>72</v>
      </c>
      <c r="E6433">
        <v>72.069999999999993</v>
      </c>
    </row>
    <row r="6434" spans="1:5" x14ac:dyDescent="0.25">
      <c r="A6434">
        <v>96486</v>
      </c>
      <c r="B6434" t="str">
        <f t="shared" si="100"/>
        <v>96486U</v>
      </c>
      <c r="C6434" t="s">
        <v>5799</v>
      </c>
      <c r="D6434" t="s">
        <v>72</v>
      </c>
      <c r="E6434">
        <v>79.44</v>
      </c>
    </row>
    <row r="6435" spans="1:5" x14ac:dyDescent="0.25">
      <c r="A6435">
        <v>91514</v>
      </c>
      <c r="B6435" t="str">
        <f t="shared" si="100"/>
        <v>91514U</v>
      </c>
      <c r="C6435" t="s">
        <v>5800</v>
      </c>
      <c r="D6435" t="s">
        <v>72</v>
      </c>
      <c r="E6435">
        <v>6.05</v>
      </c>
    </row>
    <row r="6436" spans="1:5" x14ac:dyDescent="0.25">
      <c r="A6436">
        <v>91515</v>
      </c>
      <c r="B6436" t="str">
        <f t="shared" si="100"/>
        <v>91515U</v>
      </c>
      <c r="C6436" t="s">
        <v>5801</v>
      </c>
      <c r="D6436" t="s">
        <v>72</v>
      </c>
      <c r="E6436">
        <v>8.01</v>
      </c>
    </row>
    <row r="6437" spans="1:5" x14ac:dyDescent="0.25">
      <c r="A6437">
        <v>91516</v>
      </c>
      <c r="B6437" t="str">
        <f t="shared" si="100"/>
        <v>91516U</v>
      </c>
      <c r="C6437" t="s">
        <v>5802</v>
      </c>
      <c r="D6437" t="s">
        <v>72</v>
      </c>
      <c r="E6437">
        <v>11.7</v>
      </c>
    </row>
    <row r="6438" spans="1:5" x14ac:dyDescent="0.25">
      <c r="A6438">
        <v>91517</v>
      </c>
      <c r="B6438" t="str">
        <f t="shared" si="100"/>
        <v>91517U</v>
      </c>
      <c r="C6438" t="s">
        <v>5803</v>
      </c>
      <c r="D6438" t="s">
        <v>72</v>
      </c>
      <c r="E6438">
        <v>13.03</v>
      </c>
    </row>
    <row r="6439" spans="1:5" x14ac:dyDescent="0.25">
      <c r="A6439">
        <v>91519</v>
      </c>
      <c r="B6439" t="str">
        <f t="shared" si="100"/>
        <v>91519U</v>
      </c>
      <c r="C6439" t="s">
        <v>5804</v>
      </c>
      <c r="D6439" t="s">
        <v>72</v>
      </c>
      <c r="E6439">
        <v>14.96</v>
      </c>
    </row>
    <row r="6440" spans="1:5" x14ac:dyDescent="0.25">
      <c r="A6440">
        <v>91520</v>
      </c>
      <c r="B6440" t="str">
        <f t="shared" si="100"/>
        <v>91520U</v>
      </c>
      <c r="C6440" t="s">
        <v>5805</v>
      </c>
      <c r="D6440" t="s">
        <v>72</v>
      </c>
      <c r="E6440">
        <v>2.19</v>
      </c>
    </row>
    <row r="6441" spans="1:5" x14ac:dyDescent="0.25">
      <c r="A6441">
        <v>91522</v>
      </c>
      <c r="B6441" t="str">
        <f t="shared" si="100"/>
        <v>91522U</v>
      </c>
      <c r="C6441" t="s">
        <v>5806</v>
      </c>
      <c r="D6441" t="s">
        <v>72</v>
      </c>
      <c r="E6441">
        <v>2.63</v>
      </c>
    </row>
    <row r="6442" spans="1:5" x14ac:dyDescent="0.25">
      <c r="A6442">
        <v>91525</v>
      </c>
      <c r="B6442" t="str">
        <f t="shared" si="100"/>
        <v>91525U</v>
      </c>
      <c r="C6442" t="s">
        <v>5807</v>
      </c>
      <c r="D6442" t="s">
        <v>72</v>
      </c>
      <c r="E6442">
        <v>4.8099999999999996</v>
      </c>
    </row>
    <row r="6443" spans="1:5" x14ac:dyDescent="0.25">
      <c r="A6443">
        <v>87280</v>
      </c>
      <c r="B6443" t="str">
        <f t="shared" si="100"/>
        <v>87280U</v>
      </c>
      <c r="C6443" t="s">
        <v>5808</v>
      </c>
      <c r="D6443" t="s">
        <v>80</v>
      </c>
      <c r="E6443">
        <v>481.07</v>
      </c>
    </row>
    <row r="6444" spans="1:5" x14ac:dyDescent="0.25">
      <c r="A6444">
        <v>87281</v>
      </c>
      <c r="B6444" t="str">
        <f t="shared" si="100"/>
        <v>87281U</v>
      </c>
      <c r="C6444" t="s">
        <v>5809</v>
      </c>
      <c r="D6444" t="s">
        <v>80</v>
      </c>
      <c r="E6444">
        <v>469.31</v>
      </c>
    </row>
    <row r="6445" spans="1:5" x14ac:dyDescent="0.25">
      <c r="A6445">
        <v>87283</v>
      </c>
      <c r="B6445" t="str">
        <f t="shared" si="100"/>
        <v>87283U</v>
      </c>
      <c r="C6445" t="s">
        <v>5810</v>
      </c>
      <c r="D6445" t="s">
        <v>80</v>
      </c>
      <c r="E6445">
        <v>492.98</v>
      </c>
    </row>
    <row r="6446" spans="1:5" x14ac:dyDescent="0.25">
      <c r="A6446">
        <v>87284</v>
      </c>
      <c r="B6446" t="str">
        <f t="shared" si="100"/>
        <v>87284U</v>
      </c>
      <c r="C6446" t="s">
        <v>5811</v>
      </c>
      <c r="D6446" t="s">
        <v>80</v>
      </c>
      <c r="E6446">
        <v>480.13</v>
      </c>
    </row>
    <row r="6447" spans="1:5" x14ac:dyDescent="0.25">
      <c r="A6447">
        <v>87286</v>
      </c>
      <c r="B6447" t="str">
        <f t="shared" si="100"/>
        <v>87286U</v>
      </c>
      <c r="C6447" t="s">
        <v>5812</v>
      </c>
      <c r="D6447" t="s">
        <v>80</v>
      </c>
      <c r="E6447">
        <v>608.08000000000004</v>
      </c>
    </row>
    <row r="6448" spans="1:5" x14ac:dyDescent="0.25">
      <c r="A6448">
        <v>87287</v>
      </c>
      <c r="B6448" t="str">
        <f t="shared" si="100"/>
        <v>87287U</v>
      </c>
      <c r="C6448" t="s">
        <v>5813</v>
      </c>
      <c r="D6448" t="s">
        <v>80</v>
      </c>
      <c r="E6448">
        <v>585.72</v>
      </c>
    </row>
    <row r="6449" spans="1:5" x14ac:dyDescent="0.25">
      <c r="A6449">
        <v>87289</v>
      </c>
      <c r="B6449" t="str">
        <f t="shared" si="100"/>
        <v>87289U</v>
      </c>
      <c r="C6449" t="s">
        <v>5814</v>
      </c>
      <c r="D6449" t="s">
        <v>80</v>
      </c>
      <c r="E6449">
        <v>593.52</v>
      </c>
    </row>
    <row r="6450" spans="1:5" x14ac:dyDescent="0.25">
      <c r="A6450">
        <v>87290</v>
      </c>
      <c r="B6450" t="str">
        <f t="shared" si="100"/>
        <v>87290U</v>
      </c>
      <c r="C6450" t="s">
        <v>5815</v>
      </c>
      <c r="D6450" t="s">
        <v>80</v>
      </c>
      <c r="E6450">
        <v>578.99</v>
      </c>
    </row>
    <row r="6451" spans="1:5" x14ac:dyDescent="0.25">
      <c r="A6451">
        <v>87292</v>
      </c>
      <c r="B6451" t="str">
        <f t="shared" si="100"/>
        <v>87292U</v>
      </c>
      <c r="C6451" t="s">
        <v>5816</v>
      </c>
      <c r="D6451" t="s">
        <v>80</v>
      </c>
      <c r="E6451">
        <v>607.21</v>
      </c>
    </row>
    <row r="6452" spans="1:5" x14ac:dyDescent="0.25">
      <c r="A6452">
        <v>87294</v>
      </c>
      <c r="B6452" t="str">
        <f t="shared" si="100"/>
        <v>87294U</v>
      </c>
      <c r="C6452" t="s">
        <v>5817</v>
      </c>
      <c r="D6452" t="s">
        <v>80</v>
      </c>
      <c r="E6452">
        <v>578.51</v>
      </c>
    </row>
    <row r="6453" spans="1:5" x14ac:dyDescent="0.25">
      <c r="A6453">
        <v>87295</v>
      </c>
      <c r="B6453" t="str">
        <f t="shared" si="100"/>
        <v>87295U</v>
      </c>
      <c r="C6453" t="s">
        <v>5818</v>
      </c>
      <c r="D6453" t="s">
        <v>80</v>
      </c>
      <c r="E6453">
        <v>601.65</v>
      </c>
    </row>
    <row r="6454" spans="1:5" x14ac:dyDescent="0.25">
      <c r="A6454">
        <v>87296</v>
      </c>
      <c r="B6454" t="str">
        <f t="shared" si="100"/>
        <v>87296U</v>
      </c>
      <c r="C6454" t="s">
        <v>5819</v>
      </c>
      <c r="D6454" t="s">
        <v>80</v>
      </c>
      <c r="E6454">
        <v>568.77</v>
      </c>
    </row>
    <row r="6455" spans="1:5" x14ac:dyDescent="0.25">
      <c r="A6455">
        <v>87298</v>
      </c>
      <c r="B6455" t="str">
        <f t="shared" si="100"/>
        <v>87298U</v>
      </c>
      <c r="C6455" t="s">
        <v>5820</v>
      </c>
      <c r="D6455" t="s">
        <v>80</v>
      </c>
      <c r="E6455">
        <v>689.65</v>
      </c>
    </row>
    <row r="6456" spans="1:5" x14ac:dyDescent="0.25">
      <c r="A6456">
        <v>87299</v>
      </c>
      <c r="B6456" t="str">
        <f t="shared" si="100"/>
        <v>87299U</v>
      </c>
      <c r="C6456" t="s">
        <v>5821</v>
      </c>
      <c r="D6456" t="s">
        <v>80</v>
      </c>
      <c r="E6456">
        <v>477.84</v>
      </c>
    </row>
    <row r="6457" spans="1:5" x14ac:dyDescent="0.25">
      <c r="A6457">
        <v>87301</v>
      </c>
      <c r="B6457" t="str">
        <f t="shared" si="100"/>
        <v>87301U</v>
      </c>
      <c r="C6457" t="s">
        <v>5822</v>
      </c>
      <c r="D6457" t="s">
        <v>80</v>
      </c>
      <c r="E6457">
        <v>636.21</v>
      </c>
    </row>
    <row r="6458" spans="1:5" x14ac:dyDescent="0.25">
      <c r="A6458">
        <v>87302</v>
      </c>
      <c r="B6458" t="str">
        <f t="shared" si="100"/>
        <v>87302U</v>
      </c>
      <c r="C6458" t="s">
        <v>5823</v>
      </c>
      <c r="D6458" t="s">
        <v>80</v>
      </c>
      <c r="E6458">
        <v>622.08000000000004</v>
      </c>
    </row>
    <row r="6459" spans="1:5" x14ac:dyDescent="0.25">
      <c r="A6459">
        <v>87304</v>
      </c>
      <c r="B6459" t="str">
        <f t="shared" si="100"/>
        <v>87304U</v>
      </c>
      <c r="C6459" t="s">
        <v>5824</v>
      </c>
      <c r="D6459" t="s">
        <v>80</v>
      </c>
      <c r="E6459">
        <v>587.4</v>
      </c>
    </row>
    <row r="6460" spans="1:5" x14ac:dyDescent="0.25">
      <c r="A6460">
        <v>87305</v>
      </c>
      <c r="B6460" t="str">
        <f t="shared" si="100"/>
        <v>87305U</v>
      </c>
      <c r="C6460" t="s">
        <v>5825</v>
      </c>
      <c r="D6460" t="s">
        <v>80</v>
      </c>
      <c r="E6460">
        <v>584.46</v>
      </c>
    </row>
    <row r="6461" spans="1:5" x14ac:dyDescent="0.25">
      <c r="A6461">
        <v>87307</v>
      </c>
      <c r="B6461" t="str">
        <f t="shared" si="100"/>
        <v>87307U</v>
      </c>
      <c r="C6461" t="s">
        <v>5826</v>
      </c>
      <c r="D6461" t="s">
        <v>80</v>
      </c>
      <c r="E6461">
        <v>568.26</v>
      </c>
    </row>
    <row r="6462" spans="1:5" x14ac:dyDescent="0.25">
      <c r="A6462">
        <v>87308</v>
      </c>
      <c r="B6462" t="str">
        <f t="shared" si="100"/>
        <v>87308U</v>
      </c>
      <c r="C6462" t="s">
        <v>5827</v>
      </c>
      <c r="D6462" t="s">
        <v>80</v>
      </c>
      <c r="E6462">
        <v>552.63</v>
      </c>
    </row>
    <row r="6463" spans="1:5" x14ac:dyDescent="0.25">
      <c r="A6463">
        <v>87310</v>
      </c>
      <c r="B6463" t="str">
        <f t="shared" si="100"/>
        <v>87310U</v>
      </c>
      <c r="C6463" t="s">
        <v>5828</v>
      </c>
      <c r="D6463" t="s">
        <v>80</v>
      </c>
      <c r="E6463">
        <v>464.56</v>
      </c>
    </row>
    <row r="6464" spans="1:5" x14ac:dyDescent="0.25">
      <c r="A6464">
        <v>87311</v>
      </c>
      <c r="B6464" t="str">
        <f t="shared" si="100"/>
        <v>87311U</v>
      </c>
      <c r="C6464" t="s">
        <v>5829</v>
      </c>
      <c r="D6464" t="s">
        <v>80</v>
      </c>
      <c r="E6464">
        <v>450.06</v>
      </c>
    </row>
    <row r="6465" spans="1:5" x14ac:dyDescent="0.25">
      <c r="A6465">
        <v>87313</v>
      </c>
      <c r="B6465" t="str">
        <f t="shared" si="100"/>
        <v>87313U</v>
      </c>
      <c r="C6465" t="s">
        <v>5830</v>
      </c>
      <c r="D6465" t="s">
        <v>80</v>
      </c>
      <c r="E6465">
        <v>539.32000000000005</v>
      </c>
    </row>
    <row r="6466" spans="1:5" x14ac:dyDescent="0.25">
      <c r="A6466">
        <v>87314</v>
      </c>
      <c r="B6466" t="str">
        <f t="shared" si="100"/>
        <v>87314U</v>
      </c>
      <c r="C6466" t="s">
        <v>5831</v>
      </c>
      <c r="D6466" t="s">
        <v>80</v>
      </c>
      <c r="E6466">
        <v>526.41999999999996</v>
      </c>
    </row>
    <row r="6467" spans="1:5" x14ac:dyDescent="0.25">
      <c r="A6467">
        <v>87316</v>
      </c>
      <c r="B6467" t="str">
        <f t="shared" si="100"/>
        <v>87316U</v>
      </c>
      <c r="C6467" t="s">
        <v>5832</v>
      </c>
      <c r="D6467" t="s">
        <v>80</v>
      </c>
      <c r="E6467">
        <v>501.31</v>
      </c>
    </row>
    <row r="6468" spans="1:5" x14ac:dyDescent="0.25">
      <c r="A6468">
        <v>87317</v>
      </c>
      <c r="B6468" t="str">
        <f t="shared" si="100"/>
        <v>87317U</v>
      </c>
      <c r="C6468" t="s">
        <v>5833</v>
      </c>
      <c r="D6468" t="s">
        <v>80</v>
      </c>
      <c r="E6468">
        <v>481.19</v>
      </c>
    </row>
    <row r="6469" spans="1:5" x14ac:dyDescent="0.25">
      <c r="A6469">
        <v>87319</v>
      </c>
      <c r="B6469" t="str">
        <f t="shared" si="100"/>
        <v>87319U</v>
      </c>
      <c r="C6469" t="s">
        <v>5834</v>
      </c>
      <c r="D6469" t="s">
        <v>80</v>
      </c>
      <c r="E6469">
        <v>2943.67</v>
      </c>
    </row>
    <row r="6470" spans="1:5" x14ac:dyDescent="0.25">
      <c r="A6470">
        <v>87320</v>
      </c>
      <c r="B6470" t="str">
        <f t="shared" si="100"/>
        <v>87320U</v>
      </c>
      <c r="C6470" t="s">
        <v>5835</v>
      </c>
      <c r="D6470" t="s">
        <v>80</v>
      </c>
      <c r="E6470">
        <v>2942.72</v>
      </c>
    </row>
    <row r="6471" spans="1:5" x14ac:dyDescent="0.25">
      <c r="A6471">
        <v>87322</v>
      </c>
      <c r="B6471" t="str">
        <f t="shared" si="100"/>
        <v>87322U</v>
      </c>
      <c r="C6471" t="s">
        <v>5836</v>
      </c>
      <c r="D6471" t="s">
        <v>80</v>
      </c>
      <c r="E6471">
        <v>3034.46</v>
      </c>
    </row>
    <row r="6472" spans="1:5" x14ac:dyDescent="0.25">
      <c r="A6472">
        <v>87323</v>
      </c>
      <c r="B6472" t="str">
        <f t="shared" ref="B6472:B6535" si="101">A6472&amp;"U"</f>
        <v>87323U</v>
      </c>
      <c r="C6472" t="s">
        <v>5837</v>
      </c>
      <c r="D6472" t="s">
        <v>80</v>
      </c>
      <c r="E6472">
        <v>3025.67</v>
      </c>
    </row>
    <row r="6473" spans="1:5" x14ac:dyDescent="0.25">
      <c r="A6473">
        <v>87325</v>
      </c>
      <c r="B6473" t="str">
        <f t="shared" si="101"/>
        <v>87325U</v>
      </c>
      <c r="C6473" t="s">
        <v>5838</v>
      </c>
      <c r="D6473" t="s">
        <v>80</v>
      </c>
      <c r="E6473">
        <v>2967.63</v>
      </c>
    </row>
    <row r="6474" spans="1:5" x14ac:dyDescent="0.25">
      <c r="A6474">
        <v>87326</v>
      </c>
      <c r="B6474" t="str">
        <f t="shared" si="101"/>
        <v>87326U</v>
      </c>
      <c r="C6474" t="s">
        <v>5839</v>
      </c>
      <c r="D6474" t="s">
        <v>80</v>
      </c>
      <c r="E6474">
        <v>2966.46</v>
      </c>
    </row>
    <row r="6475" spans="1:5" x14ac:dyDescent="0.25">
      <c r="A6475">
        <v>87327</v>
      </c>
      <c r="B6475" t="str">
        <f t="shared" si="101"/>
        <v>87327U</v>
      </c>
      <c r="C6475" t="s">
        <v>5840</v>
      </c>
      <c r="D6475" t="s">
        <v>80</v>
      </c>
      <c r="E6475">
        <v>502.81</v>
      </c>
    </row>
    <row r="6476" spans="1:5" x14ac:dyDescent="0.25">
      <c r="A6476">
        <v>87328</v>
      </c>
      <c r="B6476" t="str">
        <f t="shared" si="101"/>
        <v>87328U</v>
      </c>
      <c r="C6476" t="s">
        <v>5841</v>
      </c>
      <c r="D6476" t="s">
        <v>80</v>
      </c>
      <c r="E6476">
        <v>440.47</v>
      </c>
    </row>
    <row r="6477" spans="1:5" x14ac:dyDescent="0.25">
      <c r="A6477">
        <v>87329</v>
      </c>
      <c r="B6477" t="str">
        <f t="shared" si="101"/>
        <v>87329U</v>
      </c>
      <c r="C6477" t="s">
        <v>5842</v>
      </c>
      <c r="D6477" t="s">
        <v>80</v>
      </c>
      <c r="E6477">
        <v>532.45000000000005</v>
      </c>
    </row>
    <row r="6478" spans="1:5" x14ac:dyDescent="0.25">
      <c r="A6478">
        <v>87330</v>
      </c>
      <c r="B6478" t="str">
        <f t="shared" si="101"/>
        <v>87330U</v>
      </c>
      <c r="C6478" t="s">
        <v>5843</v>
      </c>
      <c r="D6478" t="s">
        <v>80</v>
      </c>
      <c r="E6478">
        <v>462.2</v>
      </c>
    </row>
    <row r="6479" spans="1:5" x14ac:dyDescent="0.25">
      <c r="A6479">
        <v>87331</v>
      </c>
      <c r="B6479" t="str">
        <f t="shared" si="101"/>
        <v>87331U</v>
      </c>
      <c r="C6479" t="s">
        <v>5844</v>
      </c>
      <c r="D6479" t="s">
        <v>80</v>
      </c>
      <c r="E6479">
        <v>629.22</v>
      </c>
    </row>
    <row r="6480" spans="1:5" x14ac:dyDescent="0.25">
      <c r="A6480">
        <v>87332</v>
      </c>
      <c r="B6480" t="str">
        <f t="shared" si="101"/>
        <v>87332U</v>
      </c>
      <c r="C6480" t="s">
        <v>5845</v>
      </c>
      <c r="D6480" t="s">
        <v>80</v>
      </c>
      <c r="E6480">
        <v>564.4</v>
      </c>
    </row>
    <row r="6481" spans="1:5" x14ac:dyDescent="0.25">
      <c r="A6481">
        <v>87333</v>
      </c>
      <c r="B6481" t="str">
        <f t="shared" si="101"/>
        <v>87333U</v>
      </c>
      <c r="C6481" t="s">
        <v>5846</v>
      </c>
      <c r="D6481" t="s">
        <v>80</v>
      </c>
      <c r="E6481">
        <v>596.08000000000004</v>
      </c>
    </row>
    <row r="6482" spans="1:5" x14ac:dyDescent="0.25">
      <c r="A6482">
        <v>87334</v>
      </c>
      <c r="B6482" t="str">
        <f t="shared" si="101"/>
        <v>87334U</v>
      </c>
      <c r="C6482" t="s">
        <v>5847</v>
      </c>
      <c r="D6482" t="s">
        <v>80</v>
      </c>
      <c r="E6482">
        <v>555.49</v>
      </c>
    </row>
    <row r="6483" spans="1:5" x14ac:dyDescent="0.25">
      <c r="A6483">
        <v>87335</v>
      </c>
      <c r="B6483" t="str">
        <f t="shared" si="101"/>
        <v>87335U</v>
      </c>
      <c r="C6483" t="s">
        <v>5848</v>
      </c>
      <c r="D6483" t="s">
        <v>80</v>
      </c>
      <c r="E6483">
        <v>589.25</v>
      </c>
    </row>
    <row r="6484" spans="1:5" x14ac:dyDescent="0.25">
      <c r="A6484">
        <v>87336</v>
      </c>
      <c r="B6484" t="str">
        <f t="shared" si="101"/>
        <v>87336U</v>
      </c>
      <c r="C6484" t="s">
        <v>5849</v>
      </c>
      <c r="D6484" t="s">
        <v>80</v>
      </c>
      <c r="E6484">
        <v>573.85</v>
      </c>
    </row>
    <row r="6485" spans="1:5" x14ac:dyDescent="0.25">
      <c r="A6485">
        <v>87337</v>
      </c>
      <c r="B6485" t="str">
        <f t="shared" si="101"/>
        <v>87337U</v>
      </c>
      <c r="C6485" t="s">
        <v>5850</v>
      </c>
      <c r="D6485" t="s">
        <v>80</v>
      </c>
      <c r="E6485">
        <v>585.04</v>
      </c>
    </row>
    <row r="6486" spans="1:5" x14ac:dyDescent="0.25">
      <c r="A6486">
        <v>87338</v>
      </c>
      <c r="B6486" t="str">
        <f t="shared" si="101"/>
        <v>87338U</v>
      </c>
      <c r="C6486" t="s">
        <v>5851</v>
      </c>
      <c r="D6486" t="s">
        <v>80</v>
      </c>
      <c r="E6486">
        <v>565.59</v>
      </c>
    </row>
    <row r="6487" spans="1:5" x14ac:dyDescent="0.25">
      <c r="A6487">
        <v>87339</v>
      </c>
      <c r="B6487" t="str">
        <f t="shared" si="101"/>
        <v>87339U</v>
      </c>
      <c r="C6487" t="s">
        <v>5852</v>
      </c>
      <c r="D6487" t="s">
        <v>80</v>
      </c>
      <c r="E6487">
        <v>810.89</v>
      </c>
    </row>
    <row r="6488" spans="1:5" x14ac:dyDescent="0.25">
      <c r="A6488">
        <v>87340</v>
      </c>
      <c r="B6488" t="str">
        <f t="shared" si="101"/>
        <v>87340U</v>
      </c>
      <c r="C6488" t="s">
        <v>5853</v>
      </c>
      <c r="D6488" t="s">
        <v>80</v>
      </c>
      <c r="E6488">
        <v>687.15</v>
      </c>
    </row>
    <row r="6489" spans="1:5" x14ac:dyDescent="0.25">
      <c r="A6489">
        <v>87341</v>
      </c>
      <c r="B6489" t="str">
        <f t="shared" si="101"/>
        <v>87341U</v>
      </c>
      <c r="C6489" t="s">
        <v>5854</v>
      </c>
      <c r="D6489" t="s">
        <v>80</v>
      </c>
      <c r="E6489">
        <v>652.26</v>
      </c>
    </row>
    <row r="6490" spans="1:5" x14ac:dyDescent="0.25">
      <c r="A6490">
        <v>87342</v>
      </c>
      <c r="B6490" t="str">
        <f t="shared" si="101"/>
        <v>87342U</v>
      </c>
      <c r="C6490" t="s">
        <v>5855</v>
      </c>
      <c r="D6490" t="s">
        <v>80</v>
      </c>
      <c r="E6490">
        <v>706.53</v>
      </c>
    </row>
    <row r="6491" spans="1:5" x14ac:dyDescent="0.25">
      <c r="A6491">
        <v>87343</v>
      </c>
      <c r="B6491" t="str">
        <f t="shared" si="101"/>
        <v>87343U</v>
      </c>
      <c r="C6491" t="s">
        <v>5856</v>
      </c>
      <c r="D6491" t="s">
        <v>80</v>
      </c>
      <c r="E6491">
        <v>636.46</v>
      </c>
    </row>
    <row r="6492" spans="1:5" x14ac:dyDescent="0.25">
      <c r="A6492">
        <v>87344</v>
      </c>
      <c r="B6492" t="str">
        <f t="shared" si="101"/>
        <v>87344U</v>
      </c>
      <c r="C6492" t="s">
        <v>5857</v>
      </c>
      <c r="D6492" t="s">
        <v>80</v>
      </c>
      <c r="E6492">
        <v>594.28</v>
      </c>
    </row>
    <row r="6493" spans="1:5" x14ac:dyDescent="0.25">
      <c r="A6493">
        <v>87345</v>
      </c>
      <c r="B6493" t="str">
        <f t="shared" si="101"/>
        <v>87345U</v>
      </c>
      <c r="C6493" t="s">
        <v>5858</v>
      </c>
      <c r="D6493" t="s">
        <v>80</v>
      </c>
      <c r="E6493">
        <v>645.73</v>
      </c>
    </row>
    <row r="6494" spans="1:5" x14ac:dyDescent="0.25">
      <c r="A6494">
        <v>87346</v>
      </c>
      <c r="B6494" t="str">
        <f t="shared" si="101"/>
        <v>87346U</v>
      </c>
      <c r="C6494" t="s">
        <v>5859</v>
      </c>
      <c r="D6494" t="s">
        <v>80</v>
      </c>
      <c r="E6494">
        <v>587.97</v>
      </c>
    </row>
    <row r="6495" spans="1:5" x14ac:dyDescent="0.25">
      <c r="A6495">
        <v>87347</v>
      </c>
      <c r="B6495" t="str">
        <f t="shared" si="101"/>
        <v>87347U</v>
      </c>
      <c r="C6495" t="s">
        <v>5860</v>
      </c>
      <c r="D6495" t="s">
        <v>80</v>
      </c>
      <c r="E6495">
        <v>553.97</v>
      </c>
    </row>
    <row r="6496" spans="1:5" x14ac:dyDescent="0.25">
      <c r="A6496">
        <v>87348</v>
      </c>
      <c r="B6496" t="str">
        <f t="shared" si="101"/>
        <v>87348U</v>
      </c>
      <c r="C6496" t="s">
        <v>5861</v>
      </c>
      <c r="D6496" t="s">
        <v>80</v>
      </c>
      <c r="E6496">
        <v>600.54999999999995</v>
      </c>
    </row>
    <row r="6497" spans="1:5" x14ac:dyDescent="0.25">
      <c r="A6497">
        <v>87349</v>
      </c>
      <c r="B6497" t="str">
        <f t="shared" si="101"/>
        <v>87349U</v>
      </c>
      <c r="C6497" t="s">
        <v>5862</v>
      </c>
      <c r="D6497" t="s">
        <v>80</v>
      </c>
      <c r="E6497">
        <v>521.70000000000005</v>
      </c>
    </row>
    <row r="6498" spans="1:5" x14ac:dyDescent="0.25">
      <c r="A6498">
        <v>87350</v>
      </c>
      <c r="B6498" t="str">
        <f t="shared" si="101"/>
        <v>87350U</v>
      </c>
      <c r="C6498" t="s">
        <v>5863</v>
      </c>
      <c r="D6498" t="s">
        <v>80</v>
      </c>
      <c r="E6498">
        <v>509.39</v>
      </c>
    </row>
    <row r="6499" spans="1:5" x14ac:dyDescent="0.25">
      <c r="A6499">
        <v>87351</v>
      </c>
      <c r="B6499" t="str">
        <f t="shared" si="101"/>
        <v>87351U</v>
      </c>
      <c r="C6499" t="s">
        <v>5864</v>
      </c>
      <c r="D6499" t="s">
        <v>80</v>
      </c>
      <c r="E6499">
        <v>434.39</v>
      </c>
    </row>
    <row r="6500" spans="1:5" x14ac:dyDescent="0.25">
      <c r="A6500">
        <v>87352</v>
      </c>
      <c r="B6500" t="str">
        <f t="shared" si="101"/>
        <v>87352U</v>
      </c>
      <c r="C6500" t="s">
        <v>5865</v>
      </c>
      <c r="D6500" t="s">
        <v>80</v>
      </c>
      <c r="E6500">
        <v>619.89</v>
      </c>
    </row>
    <row r="6501" spans="1:5" x14ac:dyDescent="0.25">
      <c r="A6501">
        <v>87353</v>
      </c>
      <c r="B6501" t="str">
        <f t="shared" si="101"/>
        <v>87353U</v>
      </c>
      <c r="C6501" t="s">
        <v>5866</v>
      </c>
      <c r="D6501" t="s">
        <v>80</v>
      </c>
      <c r="E6501">
        <v>542.74</v>
      </c>
    </row>
    <row r="6502" spans="1:5" x14ac:dyDescent="0.25">
      <c r="A6502">
        <v>87354</v>
      </c>
      <c r="B6502" t="str">
        <f t="shared" si="101"/>
        <v>87354U</v>
      </c>
      <c r="C6502" t="s">
        <v>5867</v>
      </c>
      <c r="D6502" t="s">
        <v>80</v>
      </c>
      <c r="E6502">
        <v>505.23</v>
      </c>
    </row>
    <row r="6503" spans="1:5" x14ac:dyDescent="0.25">
      <c r="A6503">
        <v>87355</v>
      </c>
      <c r="B6503" t="str">
        <f t="shared" si="101"/>
        <v>87355U</v>
      </c>
      <c r="C6503" t="s">
        <v>5868</v>
      </c>
      <c r="D6503" t="s">
        <v>80</v>
      </c>
      <c r="E6503">
        <v>538.66999999999996</v>
      </c>
    </row>
    <row r="6504" spans="1:5" x14ac:dyDescent="0.25">
      <c r="A6504">
        <v>87356</v>
      </c>
      <c r="B6504" t="str">
        <f t="shared" si="101"/>
        <v>87356U</v>
      </c>
      <c r="C6504" t="s">
        <v>5869</v>
      </c>
      <c r="D6504" t="s">
        <v>80</v>
      </c>
      <c r="E6504">
        <v>487.1</v>
      </c>
    </row>
    <row r="6505" spans="1:5" x14ac:dyDescent="0.25">
      <c r="A6505">
        <v>87357</v>
      </c>
      <c r="B6505" t="str">
        <f t="shared" si="101"/>
        <v>87357U</v>
      </c>
      <c r="C6505" t="s">
        <v>5870</v>
      </c>
      <c r="D6505" t="s">
        <v>80</v>
      </c>
      <c r="E6505">
        <v>458.64</v>
      </c>
    </row>
    <row r="6506" spans="1:5" x14ac:dyDescent="0.25">
      <c r="A6506">
        <v>87358</v>
      </c>
      <c r="B6506" t="str">
        <f t="shared" si="101"/>
        <v>87358U</v>
      </c>
      <c r="C6506" t="s">
        <v>5871</v>
      </c>
      <c r="D6506" t="s">
        <v>80</v>
      </c>
      <c r="E6506">
        <v>2916.79</v>
      </c>
    </row>
    <row r="6507" spans="1:5" x14ac:dyDescent="0.25">
      <c r="A6507">
        <v>87359</v>
      </c>
      <c r="B6507" t="str">
        <f t="shared" si="101"/>
        <v>87359U</v>
      </c>
      <c r="C6507" t="s">
        <v>5872</v>
      </c>
      <c r="D6507" t="s">
        <v>80</v>
      </c>
      <c r="E6507">
        <v>2882.57</v>
      </c>
    </row>
    <row r="6508" spans="1:5" x14ac:dyDescent="0.25">
      <c r="A6508">
        <v>87360</v>
      </c>
      <c r="B6508" t="str">
        <f t="shared" si="101"/>
        <v>87360U</v>
      </c>
      <c r="C6508" t="s">
        <v>5873</v>
      </c>
      <c r="D6508" t="s">
        <v>80</v>
      </c>
      <c r="E6508">
        <v>3008.56</v>
      </c>
    </row>
    <row r="6509" spans="1:5" x14ac:dyDescent="0.25">
      <c r="A6509">
        <v>87361</v>
      </c>
      <c r="B6509" t="str">
        <f t="shared" si="101"/>
        <v>87361U</v>
      </c>
      <c r="C6509" t="s">
        <v>5874</v>
      </c>
      <c r="D6509" t="s">
        <v>80</v>
      </c>
      <c r="E6509">
        <v>2961.72</v>
      </c>
    </row>
    <row r="6510" spans="1:5" x14ac:dyDescent="0.25">
      <c r="A6510">
        <v>87362</v>
      </c>
      <c r="B6510" t="str">
        <f t="shared" si="101"/>
        <v>87362U</v>
      </c>
      <c r="C6510" t="s">
        <v>5875</v>
      </c>
      <c r="D6510" t="s">
        <v>80</v>
      </c>
      <c r="E6510">
        <v>2953.13</v>
      </c>
    </row>
    <row r="6511" spans="1:5" x14ac:dyDescent="0.25">
      <c r="A6511">
        <v>87363</v>
      </c>
      <c r="B6511" t="str">
        <f t="shared" si="101"/>
        <v>87363U</v>
      </c>
      <c r="C6511" t="s">
        <v>5876</v>
      </c>
      <c r="D6511" t="s">
        <v>80</v>
      </c>
      <c r="E6511">
        <v>2948.98</v>
      </c>
    </row>
    <row r="6512" spans="1:5" x14ac:dyDescent="0.25">
      <c r="A6512">
        <v>87364</v>
      </c>
      <c r="B6512" t="str">
        <f t="shared" si="101"/>
        <v>87364U</v>
      </c>
      <c r="C6512" t="s">
        <v>5877</v>
      </c>
      <c r="D6512" t="s">
        <v>80</v>
      </c>
      <c r="E6512">
        <v>2912.04</v>
      </c>
    </row>
    <row r="6513" spans="1:5" x14ac:dyDescent="0.25">
      <c r="A6513">
        <v>87365</v>
      </c>
      <c r="B6513" t="str">
        <f t="shared" si="101"/>
        <v>87365U</v>
      </c>
      <c r="C6513" t="s">
        <v>5878</v>
      </c>
      <c r="D6513" t="s">
        <v>80</v>
      </c>
      <c r="E6513">
        <v>541.12</v>
      </c>
    </row>
    <row r="6514" spans="1:5" x14ac:dyDescent="0.25">
      <c r="A6514">
        <v>87366</v>
      </c>
      <c r="B6514" t="str">
        <f t="shared" si="101"/>
        <v>87366U</v>
      </c>
      <c r="C6514" t="s">
        <v>5879</v>
      </c>
      <c r="D6514" t="s">
        <v>80</v>
      </c>
      <c r="E6514">
        <v>565.32000000000005</v>
      </c>
    </row>
    <row r="6515" spans="1:5" x14ac:dyDescent="0.25">
      <c r="A6515">
        <v>87367</v>
      </c>
      <c r="B6515" t="str">
        <f t="shared" si="101"/>
        <v>87367U</v>
      </c>
      <c r="C6515" t="s">
        <v>5880</v>
      </c>
      <c r="D6515" t="s">
        <v>80</v>
      </c>
      <c r="E6515">
        <v>666.19</v>
      </c>
    </row>
    <row r="6516" spans="1:5" x14ac:dyDescent="0.25">
      <c r="A6516">
        <v>87368</v>
      </c>
      <c r="B6516" t="str">
        <f t="shared" si="101"/>
        <v>87368U</v>
      </c>
      <c r="C6516" t="s">
        <v>5881</v>
      </c>
      <c r="D6516" t="s">
        <v>80</v>
      </c>
      <c r="E6516">
        <v>655.27</v>
      </c>
    </row>
    <row r="6517" spans="1:5" x14ac:dyDescent="0.25">
      <c r="A6517">
        <v>87369</v>
      </c>
      <c r="B6517" t="str">
        <f t="shared" si="101"/>
        <v>87369U</v>
      </c>
      <c r="C6517" t="s">
        <v>5882</v>
      </c>
      <c r="D6517" t="s">
        <v>80</v>
      </c>
      <c r="E6517">
        <v>673.47</v>
      </c>
    </row>
    <row r="6518" spans="1:5" x14ac:dyDescent="0.25">
      <c r="A6518">
        <v>87370</v>
      </c>
      <c r="B6518" t="str">
        <f t="shared" si="101"/>
        <v>87370U</v>
      </c>
      <c r="C6518" t="s">
        <v>5883</v>
      </c>
      <c r="D6518" t="s">
        <v>80</v>
      </c>
      <c r="E6518">
        <v>650.94000000000005</v>
      </c>
    </row>
    <row r="6519" spans="1:5" x14ac:dyDescent="0.25">
      <c r="A6519">
        <v>87371</v>
      </c>
      <c r="B6519" t="str">
        <f t="shared" si="101"/>
        <v>87371U</v>
      </c>
      <c r="C6519" t="s">
        <v>5884</v>
      </c>
      <c r="D6519" t="s">
        <v>80</v>
      </c>
      <c r="E6519">
        <v>644.96</v>
      </c>
    </row>
    <row r="6520" spans="1:5" x14ac:dyDescent="0.25">
      <c r="A6520">
        <v>87372</v>
      </c>
      <c r="B6520" t="str">
        <f t="shared" si="101"/>
        <v>87372U</v>
      </c>
      <c r="C6520" t="s">
        <v>5885</v>
      </c>
      <c r="D6520" t="s">
        <v>80</v>
      </c>
      <c r="E6520">
        <v>765.27</v>
      </c>
    </row>
    <row r="6521" spans="1:5" x14ac:dyDescent="0.25">
      <c r="A6521">
        <v>87373</v>
      </c>
      <c r="B6521" t="str">
        <f t="shared" si="101"/>
        <v>87373U</v>
      </c>
      <c r="C6521" t="s">
        <v>5886</v>
      </c>
      <c r="D6521" t="s">
        <v>80</v>
      </c>
      <c r="E6521">
        <v>696.63</v>
      </c>
    </row>
    <row r="6522" spans="1:5" x14ac:dyDescent="0.25">
      <c r="A6522">
        <v>87374</v>
      </c>
      <c r="B6522" t="str">
        <f t="shared" si="101"/>
        <v>87374U</v>
      </c>
      <c r="C6522" t="s">
        <v>5887</v>
      </c>
      <c r="D6522" t="s">
        <v>80</v>
      </c>
      <c r="E6522">
        <v>657.17</v>
      </c>
    </row>
    <row r="6523" spans="1:5" x14ac:dyDescent="0.25">
      <c r="A6523">
        <v>87375</v>
      </c>
      <c r="B6523" t="str">
        <f t="shared" si="101"/>
        <v>87375U</v>
      </c>
      <c r="C6523" t="s">
        <v>5888</v>
      </c>
      <c r="D6523" t="s">
        <v>80</v>
      </c>
      <c r="E6523">
        <v>632.22</v>
      </c>
    </row>
    <row r="6524" spans="1:5" x14ac:dyDescent="0.25">
      <c r="A6524">
        <v>87376</v>
      </c>
      <c r="B6524" t="str">
        <f t="shared" si="101"/>
        <v>87376U</v>
      </c>
      <c r="C6524" t="s">
        <v>5889</v>
      </c>
      <c r="D6524" t="s">
        <v>80</v>
      </c>
      <c r="E6524">
        <v>534.66999999999996</v>
      </c>
    </row>
    <row r="6525" spans="1:5" x14ac:dyDescent="0.25">
      <c r="A6525">
        <v>87377</v>
      </c>
      <c r="B6525" t="str">
        <f t="shared" si="101"/>
        <v>87377U</v>
      </c>
      <c r="C6525" t="s">
        <v>5890</v>
      </c>
      <c r="D6525" t="s">
        <v>80</v>
      </c>
      <c r="E6525">
        <v>612.84</v>
      </c>
    </row>
    <row r="6526" spans="1:5" x14ac:dyDescent="0.25">
      <c r="A6526">
        <v>87378</v>
      </c>
      <c r="B6526" t="str">
        <f t="shared" si="101"/>
        <v>87378U</v>
      </c>
      <c r="C6526" t="s">
        <v>5891</v>
      </c>
      <c r="D6526" t="s">
        <v>80</v>
      </c>
      <c r="E6526">
        <v>562.22</v>
      </c>
    </row>
    <row r="6527" spans="1:5" x14ac:dyDescent="0.25">
      <c r="A6527">
        <v>87379</v>
      </c>
      <c r="B6527" t="str">
        <f t="shared" si="101"/>
        <v>87379U</v>
      </c>
      <c r="C6527" t="s">
        <v>5892</v>
      </c>
      <c r="D6527" t="s">
        <v>80</v>
      </c>
      <c r="E6527">
        <v>2997.45</v>
      </c>
    </row>
    <row r="6528" spans="1:5" x14ac:dyDescent="0.25">
      <c r="A6528">
        <v>87380</v>
      </c>
      <c r="B6528" t="str">
        <f t="shared" si="101"/>
        <v>87380U</v>
      </c>
      <c r="C6528" t="s">
        <v>5893</v>
      </c>
      <c r="D6528" t="s">
        <v>80</v>
      </c>
      <c r="E6528">
        <v>3073.77</v>
      </c>
    </row>
    <row r="6529" spans="1:5" x14ac:dyDescent="0.25">
      <c r="A6529">
        <v>87381</v>
      </c>
      <c r="B6529" t="str">
        <f t="shared" si="101"/>
        <v>87381U</v>
      </c>
      <c r="C6529" t="s">
        <v>5894</v>
      </c>
      <c r="D6529" t="s">
        <v>80</v>
      </c>
      <c r="E6529">
        <v>3023.91</v>
      </c>
    </row>
    <row r="6530" spans="1:5" x14ac:dyDescent="0.25">
      <c r="A6530">
        <v>87382</v>
      </c>
      <c r="B6530" t="str">
        <f t="shared" si="101"/>
        <v>87382U</v>
      </c>
      <c r="C6530" t="s">
        <v>5895</v>
      </c>
      <c r="D6530" t="s">
        <v>80</v>
      </c>
      <c r="E6530">
        <v>1412.05</v>
      </c>
    </row>
    <row r="6531" spans="1:5" x14ac:dyDescent="0.25">
      <c r="A6531">
        <v>87383</v>
      </c>
      <c r="B6531" t="str">
        <f t="shared" si="101"/>
        <v>87383U</v>
      </c>
      <c r="C6531" t="s">
        <v>5896</v>
      </c>
      <c r="D6531" t="s">
        <v>80</v>
      </c>
      <c r="E6531">
        <v>1403.68</v>
      </c>
    </row>
    <row r="6532" spans="1:5" x14ac:dyDescent="0.25">
      <c r="A6532">
        <v>87384</v>
      </c>
      <c r="B6532" t="str">
        <f t="shared" si="101"/>
        <v>87384U</v>
      </c>
      <c r="C6532" t="s">
        <v>5897</v>
      </c>
      <c r="D6532" t="s">
        <v>80</v>
      </c>
      <c r="E6532">
        <v>1389.66</v>
      </c>
    </row>
    <row r="6533" spans="1:5" x14ac:dyDescent="0.25">
      <c r="A6533">
        <v>87385</v>
      </c>
      <c r="B6533" t="str">
        <f t="shared" si="101"/>
        <v>87385U</v>
      </c>
      <c r="C6533" t="s">
        <v>5898</v>
      </c>
      <c r="D6533" t="s">
        <v>80</v>
      </c>
      <c r="E6533">
        <v>1635.98</v>
      </c>
    </row>
    <row r="6534" spans="1:5" x14ac:dyDescent="0.25">
      <c r="A6534">
        <v>87386</v>
      </c>
      <c r="B6534" t="str">
        <f t="shared" si="101"/>
        <v>87386U</v>
      </c>
      <c r="C6534" t="s">
        <v>5899</v>
      </c>
      <c r="D6534" t="s">
        <v>80</v>
      </c>
      <c r="E6534">
        <v>1621.73</v>
      </c>
    </row>
    <row r="6535" spans="1:5" x14ac:dyDescent="0.25">
      <c r="A6535">
        <v>87387</v>
      </c>
      <c r="B6535" t="str">
        <f t="shared" si="101"/>
        <v>87387U</v>
      </c>
      <c r="C6535" t="s">
        <v>5900</v>
      </c>
      <c r="D6535" t="s">
        <v>80</v>
      </c>
      <c r="E6535">
        <v>1608.36</v>
      </c>
    </row>
    <row r="6536" spans="1:5" x14ac:dyDescent="0.25">
      <c r="A6536">
        <v>87388</v>
      </c>
      <c r="B6536" t="str">
        <f t="shared" ref="B6536:B6599" si="102">A6536&amp;"U"</f>
        <v>87388U</v>
      </c>
      <c r="C6536" t="s">
        <v>5901</v>
      </c>
      <c r="D6536" t="s">
        <v>80</v>
      </c>
      <c r="E6536">
        <v>3876.87</v>
      </c>
    </row>
    <row r="6537" spans="1:5" x14ac:dyDescent="0.25">
      <c r="A6537">
        <v>87389</v>
      </c>
      <c r="B6537" t="str">
        <f t="shared" si="102"/>
        <v>87389U</v>
      </c>
      <c r="C6537" t="s">
        <v>5902</v>
      </c>
      <c r="D6537" t="s">
        <v>80</v>
      </c>
      <c r="E6537">
        <v>3885.66</v>
      </c>
    </row>
    <row r="6538" spans="1:5" x14ac:dyDescent="0.25">
      <c r="A6538">
        <v>87390</v>
      </c>
      <c r="B6538" t="str">
        <f t="shared" si="102"/>
        <v>87390U</v>
      </c>
      <c r="C6538" t="s">
        <v>5903</v>
      </c>
      <c r="D6538" t="s">
        <v>80</v>
      </c>
      <c r="E6538">
        <v>3897.28</v>
      </c>
    </row>
    <row r="6539" spans="1:5" x14ac:dyDescent="0.25">
      <c r="A6539">
        <v>87391</v>
      </c>
      <c r="B6539" t="str">
        <f t="shared" si="102"/>
        <v>87391U</v>
      </c>
      <c r="C6539" t="s">
        <v>5904</v>
      </c>
      <c r="D6539" t="s">
        <v>80</v>
      </c>
      <c r="E6539">
        <v>4302.29</v>
      </c>
    </row>
    <row r="6540" spans="1:5" x14ac:dyDescent="0.25">
      <c r="A6540">
        <v>87393</v>
      </c>
      <c r="B6540" t="str">
        <f t="shared" si="102"/>
        <v>87393U</v>
      </c>
      <c r="C6540" t="s">
        <v>5905</v>
      </c>
      <c r="D6540" t="s">
        <v>80</v>
      </c>
      <c r="E6540">
        <v>4333.67</v>
      </c>
    </row>
    <row r="6541" spans="1:5" x14ac:dyDescent="0.25">
      <c r="A6541">
        <v>87394</v>
      </c>
      <c r="B6541" t="str">
        <f t="shared" si="102"/>
        <v>87394U</v>
      </c>
      <c r="C6541" t="s">
        <v>5906</v>
      </c>
      <c r="D6541" t="s">
        <v>80</v>
      </c>
      <c r="E6541">
        <v>4360.8900000000003</v>
      </c>
    </row>
    <row r="6542" spans="1:5" x14ac:dyDescent="0.25">
      <c r="A6542">
        <v>87395</v>
      </c>
      <c r="B6542" t="str">
        <f t="shared" si="102"/>
        <v>87395U</v>
      </c>
      <c r="C6542" t="s">
        <v>5907</v>
      </c>
      <c r="D6542" t="s">
        <v>80</v>
      </c>
      <c r="E6542">
        <v>2718.77</v>
      </c>
    </row>
    <row r="6543" spans="1:5" x14ac:dyDescent="0.25">
      <c r="A6543">
        <v>87396</v>
      </c>
      <c r="B6543" t="str">
        <f t="shared" si="102"/>
        <v>87396U</v>
      </c>
      <c r="C6543" t="s">
        <v>5908</v>
      </c>
      <c r="D6543" t="s">
        <v>80</v>
      </c>
      <c r="E6543">
        <v>2728.88</v>
      </c>
    </row>
    <row r="6544" spans="1:5" x14ac:dyDescent="0.25">
      <c r="A6544">
        <v>87397</v>
      </c>
      <c r="B6544" t="str">
        <f t="shared" si="102"/>
        <v>87397U</v>
      </c>
      <c r="C6544" t="s">
        <v>5909</v>
      </c>
      <c r="D6544" t="s">
        <v>80</v>
      </c>
      <c r="E6544">
        <v>2735.77</v>
      </c>
    </row>
    <row r="6545" spans="1:5" x14ac:dyDescent="0.25">
      <c r="A6545">
        <v>87398</v>
      </c>
      <c r="B6545" t="str">
        <f t="shared" si="102"/>
        <v>87398U</v>
      </c>
      <c r="C6545" t="s">
        <v>5910</v>
      </c>
      <c r="D6545" t="s">
        <v>80</v>
      </c>
      <c r="E6545">
        <v>1543.96</v>
      </c>
    </row>
    <row r="6546" spans="1:5" x14ac:dyDescent="0.25">
      <c r="A6546">
        <v>87399</v>
      </c>
      <c r="B6546" t="str">
        <f t="shared" si="102"/>
        <v>87399U</v>
      </c>
      <c r="C6546" t="s">
        <v>5911</v>
      </c>
      <c r="D6546" t="s">
        <v>80</v>
      </c>
      <c r="E6546">
        <v>1764.85</v>
      </c>
    </row>
    <row r="6547" spans="1:5" x14ac:dyDescent="0.25">
      <c r="A6547">
        <v>87401</v>
      </c>
      <c r="B6547" t="str">
        <f t="shared" si="102"/>
        <v>87401U</v>
      </c>
      <c r="C6547" t="s">
        <v>5912</v>
      </c>
      <c r="D6547" t="s">
        <v>80</v>
      </c>
      <c r="E6547">
        <v>4502.6099999999997</v>
      </c>
    </row>
    <row r="6548" spans="1:5" x14ac:dyDescent="0.25">
      <c r="A6548">
        <v>87402</v>
      </c>
      <c r="B6548" t="str">
        <f t="shared" si="102"/>
        <v>87402U</v>
      </c>
      <c r="C6548" t="s">
        <v>5913</v>
      </c>
      <c r="D6548" t="s">
        <v>80</v>
      </c>
      <c r="E6548">
        <v>2886.66</v>
      </c>
    </row>
    <row r="6549" spans="1:5" x14ac:dyDescent="0.25">
      <c r="A6549">
        <v>87404</v>
      </c>
      <c r="B6549" t="str">
        <f t="shared" si="102"/>
        <v>87404U</v>
      </c>
      <c r="C6549" t="s">
        <v>5914</v>
      </c>
      <c r="D6549" t="s">
        <v>80</v>
      </c>
      <c r="E6549">
        <v>4043.81</v>
      </c>
    </row>
    <row r="6550" spans="1:5" x14ac:dyDescent="0.25">
      <c r="A6550">
        <v>87405</v>
      </c>
      <c r="B6550" t="str">
        <f t="shared" si="102"/>
        <v>87405U</v>
      </c>
      <c r="C6550" t="s">
        <v>5915</v>
      </c>
      <c r="D6550" t="s">
        <v>80</v>
      </c>
      <c r="E6550">
        <v>4043.92</v>
      </c>
    </row>
    <row r="6551" spans="1:5" x14ac:dyDescent="0.25">
      <c r="A6551">
        <v>87407</v>
      </c>
      <c r="B6551" t="str">
        <f t="shared" si="102"/>
        <v>87407U</v>
      </c>
      <c r="C6551" t="s">
        <v>5916</v>
      </c>
      <c r="D6551" t="s">
        <v>80</v>
      </c>
      <c r="E6551">
        <v>1442.54</v>
      </c>
    </row>
    <row r="6552" spans="1:5" x14ac:dyDescent="0.25">
      <c r="A6552">
        <v>87408</v>
      </c>
      <c r="B6552" t="str">
        <f t="shared" si="102"/>
        <v>87408U</v>
      </c>
      <c r="C6552" t="s">
        <v>5917</v>
      </c>
      <c r="D6552" t="s">
        <v>80</v>
      </c>
      <c r="E6552">
        <v>1426.92</v>
      </c>
    </row>
    <row r="6553" spans="1:5" x14ac:dyDescent="0.25">
      <c r="A6553">
        <v>87410</v>
      </c>
      <c r="B6553" t="str">
        <f t="shared" si="102"/>
        <v>87410U</v>
      </c>
      <c r="C6553" t="s">
        <v>5918</v>
      </c>
      <c r="D6553" t="s">
        <v>80</v>
      </c>
      <c r="E6553">
        <v>882.35</v>
      </c>
    </row>
    <row r="6554" spans="1:5" x14ac:dyDescent="0.25">
      <c r="A6554">
        <v>88626</v>
      </c>
      <c r="B6554" t="str">
        <f t="shared" si="102"/>
        <v>88626U</v>
      </c>
      <c r="C6554" t="s">
        <v>5919</v>
      </c>
      <c r="D6554" t="s">
        <v>80</v>
      </c>
      <c r="E6554">
        <v>578.54</v>
      </c>
    </row>
    <row r="6555" spans="1:5" x14ac:dyDescent="0.25">
      <c r="A6555">
        <v>88627</v>
      </c>
      <c r="B6555" t="str">
        <f t="shared" si="102"/>
        <v>88627U</v>
      </c>
      <c r="C6555" t="s">
        <v>5920</v>
      </c>
      <c r="D6555" t="s">
        <v>80</v>
      </c>
      <c r="E6555">
        <v>630.42999999999995</v>
      </c>
    </row>
    <row r="6556" spans="1:5" x14ac:dyDescent="0.25">
      <c r="A6556">
        <v>88628</v>
      </c>
      <c r="B6556" t="str">
        <f t="shared" si="102"/>
        <v>88628U</v>
      </c>
      <c r="C6556" t="s">
        <v>5921</v>
      </c>
      <c r="D6556" t="s">
        <v>80</v>
      </c>
      <c r="E6556">
        <v>574.35</v>
      </c>
    </row>
    <row r="6557" spans="1:5" x14ac:dyDescent="0.25">
      <c r="A6557">
        <v>88629</v>
      </c>
      <c r="B6557" t="str">
        <f t="shared" si="102"/>
        <v>88629U</v>
      </c>
      <c r="C6557" t="s">
        <v>5922</v>
      </c>
      <c r="D6557" t="s">
        <v>80</v>
      </c>
      <c r="E6557">
        <v>632.91</v>
      </c>
    </row>
    <row r="6558" spans="1:5" x14ac:dyDescent="0.25">
      <c r="A6558">
        <v>88630</v>
      </c>
      <c r="B6558" t="str">
        <f t="shared" si="102"/>
        <v>88630U</v>
      </c>
      <c r="C6558" t="s">
        <v>5923</v>
      </c>
      <c r="D6558" t="s">
        <v>80</v>
      </c>
      <c r="E6558">
        <v>510.45</v>
      </c>
    </row>
    <row r="6559" spans="1:5" x14ac:dyDescent="0.25">
      <c r="A6559">
        <v>88631</v>
      </c>
      <c r="B6559" t="str">
        <f t="shared" si="102"/>
        <v>88631U</v>
      </c>
      <c r="C6559" t="s">
        <v>5924</v>
      </c>
      <c r="D6559" t="s">
        <v>80</v>
      </c>
      <c r="E6559">
        <v>577.37</v>
      </c>
    </row>
    <row r="6560" spans="1:5" x14ac:dyDescent="0.25">
      <c r="A6560">
        <v>88715</v>
      </c>
      <c r="B6560" t="str">
        <f t="shared" si="102"/>
        <v>88715U</v>
      </c>
      <c r="C6560" t="s">
        <v>5925</v>
      </c>
      <c r="D6560" t="s">
        <v>80</v>
      </c>
      <c r="E6560">
        <v>578.28</v>
      </c>
    </row>
    <row r="6561" spans="1:5" x14ac:dyDescent="0.25">
      <c r="A6561">
        <v>95563</v>
      </c>
      <c r="B6561" t="str">
        <f t="shared" si="102"/>
        <v>95563U</v>
      </c>
      <c r="C6561" t="s">
        <v>5926</v>
      </c>
      <c r="D6561" t="s">
        <v>80</v>
      </c>
      <c r="E6561">
        <v>786.78</v>
      </c>
    </row>
    <row r="6562" spans="1:5" x14ac:dyDescent="0.25">
      <c r="A6562">
        <v>100464</v>
      </c>
      <c r="B6562" t="str">
        <f t="shared" si="102"/>
        <v>100464U</v>
      </c>
      <c r="C6562" t="s">
        <v>5927</v>
      </c>
      <c r="D6562" t="s">
        <v>80</v>
      </c>
      <c r="E6562">
        <v>603.07000000000005</v>
      </c>
    </row>
    <row r="6563" spans="1:5" x14ac:dyDescent="0.25">
      <c r="A6563">
        <v>100465</v>
      </c>
      <c r="B6563" t="str">
        <f t="shared" si="102"/>
        <v>100465U</v>
      </c>
      <c r="C6563" t="s">
        <v>5928</v>
      </c>
      <c r="D6563" t="s">
        <v>80</v>
      </c>
      <c r="E6563">
        <v>564.98</v>
      </c>
    </row>
    <row r="6564" spans="1:5" x14ac:dyDescent="0.25">
      <c r="A6564">
        <v>100466</v>
      </c>
      <c r="B6564" t="str">
        <f t="shared" si="102"/>
        <v>100466U</v>
      </c>
      <c r="C6564" t="s">
        <v>5929</v>
      </c>
      <c r="D6564" t="s">
        <v>80</v>
      </c>
      <c r="E6564">
        <v>543.04999999999995</v>
      </c>
    </row>
    <row r="6565" spans="1:5" x14ac:dyDescent="0.25">
      <c r="A6565">
        <v>100468</v>
      </c>
      <c r="B6565" t="str">
        <f t="shared" si="102"/>
        <v>100468U</v>
      </c>
      <c r="C6565" t="s">
        <v>5930</v>
      </c>
      <c r="D6565" t="s">
        <v>80</v>
      </c>
      <c r="E6565">
        <v>684.42</v>
      </c>
    </row>
    <row r="6566" spans="1:5" x14ac:dyDescent="0.25">
      <c r="A6566">
        <v>100469</v>
      </c>
      <c r="B6566" t="str">
        <f t="shared" si="102"/>
        <v>100469U</v>
      </c>
      <c r="C6566" t="s">
        <v>5931</v>
      </c>
      <c r="D6566" t="s">
        <v>80</v>
      </c>
      <c r="E6566">
        <v>564.09</v>
      </c>
    </row>
    <row r="6567" spans="1:5" x14ac:dyDescent="0.25">
      <c r="A6567">
        <v>100470</v>
      </c>
      <c r="B6567" t="str">
        <f t="shared" si="102"/>
        <v>100470U</v>
      </c>
      <c r="C6567" t="s">
        <v>5932</v>
      </c>
      <c r="D6567" t="s">
        <v>80</v>
      </c>
      <c r="E6567">
        <v>518.57000000000005</v>
      </c>
    </row>
    <row r="6568" spans="1:5" x14ac:dyDescent="0.25">
      <c r="A6568">
        <v>100472</v>
      </c>
      <c r="B6568" t="str">
        <f t="shared" si="102"/>
        <v>100472U</v>
      </c>
      <c r="C6568" t="s">
        <v>5933</v>
      </c>
      <c r="D6568" t="s">
        <v>80</v>
      </c>
      <c r="E6568">
        <v>568.76</v>
      </c>
    </row>
    <row r="6569" spans="1:5" x14ac:dyDescent="0.25">
      <c r="A6569">
        <v>100473</v>
      </c>
      <c r="B6569" t="str">
        <f t="shared" si="102"/>
        <v>100473U</v>
      </c>
      <c r="C6569" t="s">
        <v>5934</v>
      </c>
      <c r="D6569" t="s">
        <v>80</v>
      </c>
      <c r="E6569">
        <v>520.26</v>
      </c>
    </row>
    <row r="6570" spans="1:5" x14ac:dyDescent="0.25">
      <c r="A6570">
        <v>100474</v>
      </c>
      <c r="B6570" t="str">
        <f t="shared" si="102"/>
        <v>100474U</v>
      </c>
      <c r="C6570" t="s">
        <v>5935</v>
      </c>
      <c r="D6570" t="s">
        <v>80</v>
      </c>
      <c r="E6570">
        <v>495.95</v>
      </c>
    </row>
    <row r="6571" spans="1:5" x14ac:dyDescent="0.25">
      <c r="A6571">
        <v>100475</v>
      </c>
      <c r="B6571" t="str">
        <f t="shared" si="102"/>
        <v>100475U</v>
      </c>
      <c r="C6571" t="s">
        <v>5936</v>
      </c>
      <c r="D6571" t="s">
        <v>80</v>
      </c>
      <c r="E6571">
        <v>724.23</v>
      </c>
    </row>
    <row r="6572" spans="1:5" x14ac:dyDescent="0.25">
      <c r="A6572">
        <v>100477</v>
      </c>
      <c r="B6572" t="str">
        <f t="shared" si="102"/>
        <v>100477U</v>
      </c>
      <c r="C6572" t="s">
        <v>5937</v>
      </c>
      <c r="D6572" t="s">
        <v>80</v>
      </c>
      <c r="E6572">
        <v>785.38</v>
      </c>
    </row>
    <row r="6573" spans="1:5" x14ac:dyDescent="0.25">
      <c r="A6573">
        <v>100478</v>
      </c>
      <c r="B6573" t="str">
        <f t="shared" si="102"/>
        <v>100478U</v>
      </c>
      <c r="C6573" t="s">
        <v>5938</v>
      </c>
      <c r="D6573" t="s">
        <v>80</v>
      </c>
      <c r="E6573">
        <v>710.45</v>
      </c>
    </row>
    <row r="6574" spans="1:5" x14ac:dyDescent="0.25">
      <c r="A6574">
        <v>100479</v>
      </c>
      <c r="B6574" t="str">
        <f t="shared" si="102"/>
        <v>100479U</v>
      </c>
      <c r="C6574" t="s">
        <v>5939</v>
      </c>
      <c r="D6574" t="s">
        <v>80</v>
      </c>
      <c r="E6574">
        <v>690.43</v>
      </c>
    </row>
    <row r="6575" spans="1:5" x14ac:dyDescent="0.25">
      <c r="A6575">
        <v>100480</v>
      </c>
      <c r="B6575" t="str">
        <f t="shared" si="102"/>
        <v>100480U</v>
      </c>
      <c r="C6575" t="s">
        <v>5940</v>
      </c>
      <c r="D6575" t="s">
        <v>80</v>
      </c>
      <c r="E6575">
        <v>779.76</v>
      </c>
    </row>
    <row r="6576" spans="1:5" x14ac:dyDescent="0.25">
      <c r="A6576">
        <v>100481</v>
      </c>
      <c r="B6576" t="str">
        <f t="shared" si="102"/>
        <v>100481U</v>
      </c>
      <c r="C6576" t="s">
        <v>5941</v>
      </c>
      <c r="D6576" t="s">
        <v>80</v>
      </c>
      <c r="E6576">
        <v>638.91999999999996</v>
      </c>
    </row>
    <row r="6577" spans="1:5" x14ac:dyDescent="0.25">
      <c r="A6577">
        <v>100483</v>
      </c>
      <c r="B6577" t="str">
        <f t="shared" si="102"/>
        <v>100483U</v>
      </c>
      <c r="C6577" t="s">
        <v>5942</v>
      </c>
      <c r="D6577" t="s">
        <v>80</v>
      </c>
      <c r="E6577">
        <v>684.04</v>
      </c>
    </row>
    <row r="6578" spans="1:5" x14ac:dyDescent="0.25">
      <c r="A6578">
        <v>100484</v>
      </c>
      <c r="B6578" t="str">
        <f t="shared" si="102"/>
        <v>100484U</v>
      </c>
      <c r="C6578" t="s">
        <v>5943</v>
      </c>
      <c r="D6578" t="s">
        <v>80</v>
      </c>
      <c r="E6578">
        <v>636.54999999999995</v>
      </c>
    </row>
    <row r="6579" spans="1:5" x14ac:dyDescent="0.25">
      <c r="A6579">
        <v>100485</v>
      </c>
      <c r="B6579" t="str">
        <f t="shared" si="102"/>
        <v>100485U</v>
      </c>
      <c r="C6579" t="s">
        <v>5944</v>
      </c>
      <c r="D6579" t="s">
        <v>80</v>
      </c>
      <c r="E6579">
        <v>613.64</v>
      </c>
    </row>
    <row r="6580" spans="1:5" x14ac:dyDescent="0.25">
      <c r="A6580">
        <v>100486</v>
      </c>
      <c r="B6580" t="str">
        <f t="shared" si="102"/>
        <v>100486U</v>
      </c>
      <c r="C6580" t="s">
        <v>5945</v>
      </c>
      <c r="D6580" t="s">
        <v>80</v>
      </c>
      <c r="E6580">
        <v>701.26</v>
      </c>
    </row>
    <row r="6581" spans="1:5" x14ac:dyDescent="0.25">
      <c r="A6581">
        <v>100487</v>
      </c>
      <c r="B6581" t="str">
        <f t="shared" si="102"/>
        <v>100487U</v>
      </c>
      <c r="C6581" t="s">
        <v>5946</v>
      </c>
      <c r="D6581" t="s">
        <v>80</v>
      </c>
      <c r="E6581">
        <v>547.76</v>
      </c>
    </row>
    <row r="6582" spans="1:5" x14ac:dyDescent="0.25">
      <c r="A6582">
        <v>100488</v>
      </c>
      <c r="B6582" t="str">
        <f t="shared" si="102"/>
        <v>100488U</v>
      </c>
      <c r="C6582" t="s">
        <v>5947</v>
      </c>
      <c r="D6582" t="s">
        <v>80</v>
      </c>
      <c r="E6582">
        <v>565.51</v>
      </c>
    </row>
    <row r="6583" spans="1:5" x14ac:dyDescent="0.25">
      <c r="A6583">
        <v>100489</v>
      </c>
      <c r="B6583" t="str">
        <f t="shared" si="102"/>
        <v>100489U</v>
      </c>
      <c r="C6583" t="s">
        <v>5948</v>
      </c>
      <c r="D6583" t="s">
        <v>80</v>
      </c>
      <c r="E6583">
        <v>567.86</v>
      </c>
    </row>
    <row r="6584" spans="1:5" x14ac:dyDescent="0.25">
      <c r="A6584">
        <v>100490</v>
      </c>
      <c r="B6584" t="str">
        <f t="shared" si="102"/>
        <v>100490U</v>
      </c>
      <c r="C6584" t="s">
        <v>5949</v>
      </c>
      <c r="D6584" t="s">
        <v>80</v>
      </c>
      <c r="E6584">
        <v>514.21</v>
      </c>
    </row>
    <row r="6585" spans="1:5" x14ac:dyDescent="0.25">
      <c r="A6585">
        <v>100491</v>
      </c>
      <c r="B6585" t="str">
        <f t="shared" si="102"/>
        <v>100491U</v>
      </c>
      <c r="C6585" t="s">
        <v>5950</v>
      </c>
      <c r="D6585" t="s">
        <v>80</v>
      </c>
      <c r="E6585">
        <v>718.13</v>
      </c>
    </row>
    <row r="6586" spans="1:5" x14ac:dyDescent="0.25">
      <c r="A6586">
        <v>100492</v>
      </c>
      <c r="B6586" t="str">
        <f t="shared" si="102"/>
        <v>100492U</v>
      </c>
      <c r="C6586" t="s">
        <v>5951</v>
      </c>
      <c r="D6586" t="s">
        <v>80</v>
      </c>
      <c r="E6586">
        <v>633.66</v>
      </c>
    </row>
    <row r="6587" spans="1:5" x14ac:dyDescent="0.25">
      <c r="A6587">
        <v>92121</v>
      </c>
      <c r="B6587" t="str">
        <f t="shared" si="102"/>
        <v>92121U</v>
      </c>
      <c r="C6587" t="s">
        <v>5952</v>
      </c>
      <c r="D6587" t="s">
        <v>80</v>
      </c>
      <c r="E6587">
        <v>23.34</v>
      </c>
    </row>
    <row r="6588" spans="1:5" x14ac:dyDescent="0.25">
      <c r="A6588">
        <v>92122</v>
      </c>
      <c r="B6588" t="str">
        <f t="shared" si="102"/>
        <v>92122U</v>
      </c>
      <c r="C6588" t="s">
        <v>5953</v>
      </c>
      <c r="D6588" t="s">
        <v>80</v>
      </c>
      <c r="E6588">
        <v>38.479999999999997</v>
      </c>
    </row>
    <row r="6589" spans="1:5" x14ac:dyDescent="0.25">
      <c r="A6589">
        <v>92123</v>
      </c>
      <c r="B6589" t="str">
        <f t="shared" si="102"/>
        <v>92123U</v>
      </c>
      <c r="C6589" t="s">
        <v>5954</v>
      </c>
      <c r="D6589" t="s">
        <v>80</v>
      </c>
      <c r="E6589">
        <v>49.36</v>
      </c>
    </row>
    <row r="6590" spans="1:5" x14ac:dyDescent="0.25">
      <c r="A6590">
        <v>100195</v>
      </c>
      <c r="B6590" t="str">
        <f t="shared" si="102"/>
        <v>100195U</v>
      </c>
      <c r="C6590" t="s">
        <v>5955</v>
      </c>
      <c r="D6590" t="s">
        <v>5956</v>
      </c>
      <c r="E6590">
        <v>0.57999999999999996</v>
      </c>
    </row>
    <row r="6591" spans="1:5" x14ac:dyDescent="0.25">
      <c r="A6591">
        <v>100196</v>
      </c>
      <c r="B6591" t="str">
        <f t="shared" si="102"/>
        <v>100196U</v>
      </c>
      <c r="C6591" t="s">
        <v>5957</v>
      </c>
      <c r="D6591" t="s">
        <v>5956</v>
      </c>
      <c r="E6591">
        <v>0.98</v>
      </c>
    </row>
    <row r="6592" spans="1:5" x14ac:dyDescent="0.25">
      <c r="A6592">
        <v>100197</v>
      </c>
      <c r="B6592" t="str">
        <f t="shared" si="102"/>
        <v>100197U</v>
      </c>
      <c r="C6592" t="s">
        <v>5958</v>
      </c>
      <c r="D6592" t="s">
        <v>5956</v>
      </c>
      <c r="E6592">
        <v>1.47</v>
      </c>
    </row>
    <row r="6593" spans="1:5" x14ac:dyDescent="0.25">
      <c r="A6593">
        <v>100198</v>
      </c>
      <c r="B6593" t="str">
        <f t="shared" si="102"/>
        <v>100198U</v>
      </c>
      <c r="C6593" t="s">
        <v>5959</v>
      </c>
      <c r="D6593" t="s">
        <v>5956</v>
      </c>
      <c r="E6593">
        <v>0.2</v>
      </c>
    </row>
    <row r="6594" spans="1:5" x14ac:dyDescent="0.25">
      <c r="A6594">
        <v>100199</v>
      </c>
      <c r="B6594" t="str">
        <f t="shared" si="102"/>
        <v>100199U</v>
      </c>
      <c r="C6594" t="s">
        <v>5960</v>
      </c>
      <c r="D6594" t="s">
        <v>5956</v>
      </c>
      <c r="E6594">
        <v>0.24</v>
      </c>
    </row>
    <row r="6595" spans="1:5" x14ac:dyDescent="0.25">
      <c r="A6595">
        <v>100200</v>
      </c>
      <c r="B6595" t="str">
        <f t="shared" si="102"/>
        <v>100200U</v>
      </c>
      <c r="C6595" t="s">
        <v>5961</v>
      </c>
      <c r="D6595" t="s">
        <v>5956</v>
      </c>
      <c r="E6595">
        <v>0.3</v>
      </c>
    </row>
    <row r="6596" spans="1:5" x14ac:dyDescent="0.25">
      <c r="A6596">
        <v>100201</v>
      </c>
      <c r="B6596" t="str">
        <f t="shared" si="102"/>
        <v>100201U</v>
      </c>
      <c r="C6596" t="s">
        <v>5962</v>
      </c>
      <c r="D6596" t="s">
        <v>5956</v>
      </c>
      <c r="E6596">
        <v>0.59</v>
      </c>
    </row>
    <row r="6597" spans="1:5" x14ac:dyDescent="0.25">
      <c r="A6597">
        <v>100202</v>
      </c>
      <c r="B6597" t="str">
        <f t="shared" si="102"/>
        <v>100202U</v>
      </c>
      <c r="C6597" t="s">
        <v>5963</v>
      </c>
      <c r="D6597" t="s">
        <v>5956</v>
      </c>
      <c r="E6597">
        <v>0.69</v>
      </c>
    </row>
    <row r="6598" spans="1:5" x14ac:dyDescent="0.25">
      <c r="A6598">
        <v>100203</v>
      </c>
      <c r="B6598" t="str">
        <f t="shared" si="102"/>
        <v>100203U</v>
      </c>
      <c r="C6598" t="s">
        <v>5964</v>
      </c>
      <c r="D6598" t="s">
        <v>5956</v>
      </c>
      <c r="E6598">
        <v>0.82</v>
      </c>
    </row>
    <row r="6599" spans="1:5" x14ac:dyDescent="0.25">
      <c r="A6599">
        <v>100204</v>
      </c>
      <c r="B6599" t="str">
        <f t="shared" si="102"/>
        <v>100204U</v>
      </c>
      <c r="C6599" t="s">
        <v>5965</v>
      </c>
      <c r="D6599" t="s">
        <v>5956</v>
      </c>
      <c r="E6599">
        <v>0.1</v>
      </c>
    </row>
    <row r="6600" spans="1:5" x14ac:dyDescent="0.25">
      <c r="A6600">
        <v>100205</v>
      </c>
      <c r="B6600" t="str">
        <f t="shared" ref="B6600:B6663" si="103">A6600&amp;"U"</f>
        <v>100205U</v>
      </c>
      <c r="C6600" t="s">
        <v>5966</v>
      </c>
      <c r="D6600" t="s">
        <v>5967</v>
      </c>
      <c r="E6600">
        <v>1096.31</v>
      </c>
    </row>
    <row r="6601" spans="1:5" x14ac:dyDescent="0.25">
      <c r="A6601">
        <v>100206</v>
      </c>
      <c r="B6601" t="str">
        <f t="shared" si="103"/>
        <v>100206U</v>
      </c>
      <c r="C6601" t="s">
        <v>5968</v>
      </c>
      <c r="D6601" t="s">
        <v>5967</v>
      </c>
      <c r="E6601">
        <v>792.45</v>
      </c>
    </row>
    <row r="6602" spans="1:5" x14ac:dyDescent="0.25">
      <c r="A6602">
        <v>100207</v>
      </c>
      <c r="B6602" t="str">
        <f t="shared" si="103"/>
        <v>100207U</v>
      </c>
      <c r="C6602" t="s">
        <v>5969</v>
      </c>
      <c r="D6602" t="s">
        <v>5967</v>
      </c>
      <c r="E6602">
        <v>416.38</v>
      </c>
    </row>
    <row r="6603" spans="1:5" x14ac:dyDescent="0.25">
      <c r="A6603">
        <v>100208</v>
      </c>
      <c r="B6603" t="str">
        <f t="shared" si="103"/>
        <v>100208U</v>
      </c>
      <c r="C6603" t="s">
        <v>5970</v>
      </c>
      <c r="D6603" t="s">
        <v>5971</v>
      </c>
      <c r="E6603">
        <v>14.5</v>
      </c>
    </row>
    <row r="6604" spans="1:5" x14ac:dyDescent="0.25">
      <c r="A6604">
        <v>100209</v>
      </c>
      <c r="B6604" t="str">
        <f t="shared" si="103"/>
        <v>100209U</v>
      </c>
      <c r="C6604" t="s">
        <v>5972</v>
      </c>
      <c r="D6604" t="s">
        <v>5971</v>
      </c>
      <c r="E6604">
        <v>7.25</v>
      </c>
    </row>
    <row r="6605" spans="1:5" x14ac:dyDescent="0.25">
      <c r="A6605">
        <v>100210</v>
      </c>
      <c r="B6605" t="str">
        <f t="shared" si="103"/>
        <v>100210U</v>
      </c>
      <c r="C6605" t="s">
        <v>5973</v>
      </c>
      <c r="D6605" t="s">
        <v>5971</v>
      </c>
      <c r="E6605">
        <v>13.36</v>
      </c>
    </row>
    <row r="6606" spans="1:5" x14ac:dyDescent="0.25">
      <c r="A6606">
        <v>100211</v>
      </c>
      <c r="B6606" t="str">
        <f t="shared" si="103"/>
        <v>100211U</v>
      </c>
      <c r="C6606" t="s">
        <v>5974</v>
      </c>
      <c r="D6606" t="s">
        <v>5971</v>
      </c>
      <c r="E6606">
        <v>5.15</v>
      </c>
    </row>
    <row r="6607" spans="1:5" x14ac:dyDescent="0.25">
      <c r="A6607">
        <v>100212</v>
      </c>
      <c r="B6607" t="str">
        <f t="shared" si="103"/>
        <v>100212U</v>
      </c>
      <c r="C6607" t="s">
        <v>5975</v>
      </c>
      <c r="D6607" t="s">
        <v>5971</v>
      </c>
      <c r="E6607">
        <v>5.69</v>
      </c>
    </row>
    <row r="6608" spans="1:5" x14ac:dyDescent="0.25">
      <c r="A6608">
        <v>100213</v>
      </c>
      <c r="B6608" t="str">
        <f t="shared" si="103"/>
        <v>100213U</v>
      </c>
      <c r="C6608" t="s">
        <v>5976</v>
      </c>
      <c r="D6608" t="s">
        <v>5971</v>
      </c>
      <c r="E6608">
        <v>2.04</v>
      </c>
    </row>
    <row r="6609" spans="1:5" x14ac:dyDescent="0.25">
      <c r="A6609">
        <v>100214</v>
      </c>
      <c r="B6609" t="str">
        <f t="shared" si="103"/>
        <v>100214U</v>
      </c>
      <c r="C6609" t="s">
        <v>5977</v>
      </c>
      <c r="D6609" t="s">
        <v>5971</v>
      </c>
      <c r="E6609">
        <v>3.14</v>
      </c>
    </row>
    <row r="6610" spans="1:5" x14ac:dyDescent="0.25">
      <c r="A6610">
        <v>100215</v>
      </c>
      <c r="B6610" t="str">
        <f t="shared" si="103"/>
        <v>100215U</v>
      </c>
      <c r="C6610" t="s">
        <v>5978</v>
      </c>
      <c r="D6610" t="s">
        <v>5971</v>
      </c>
      <c r="E6610">
        <v>2.69</v>
      </c>
    </row>
    <row r="6611" spans="1:5" x14ac:dyDescent="0.25">
      <c r="A6611">
        <v>100216</v>
      </c>
      <c r="B6611" t="str">
        <f t="shared" si="103"/>
        <v>100216U</v>
      </c>
      <c r="C6611" t="s">
        <v>5979</v>
      </c>
      <c r="D6611" t="s">
        <v>5971</v>
      </c>
      <c r="E6611">
        <v>0.72</v>
      </c>
    </row>
    <row r="6612" spans="1:5" x14ac:dyDescent="0.25">
      <c r="A6612">
        <v>100217</v>
      </c>
      <c r="B6612" t="str">
        <f t="shared" si="103"/>
        <v>100217U</v>
      </c>
      <c r="C6612" t="s">
        <v>5980</v>
      </c>
      <c r="D6612" t="s">
        <v>5971</v>
      </c>
      <c r="E6612">
        <v>2.83</v>
      </c>
    </row>
    <row r="6613" spans="1:5" x14ac:dyDescent="0.25">
      <c r="A6613">
        <v>100218</v>
      </c>
      <c r="B6613" t="str">
        <f t="shared" si="103"/>
        <v>100218U</v>
      </c>
      <c r="C6613" t="s">
        <v>5981</v>
      </c>
      <c r="D6613" t="s">
        <v>5971</v>
      </c>
      <c r="E6613">
        <v>1.94</v>
      </c>
    </row>
    <row r="6614" spans="1:5" x14ac:dyDescent="0.25">
      <c r="A6614">
        <v>100219</v>
      </c>
      <c r="B6614" t="str">
        <f t="shared" si="103"/>
        <v>100219U</v>
      </c>
      <c r="C6614" t="s">
        <v>5982</v>
      </c>
      <c r="D6614" t="s">
        <v>5971</v>
      </c>
      <c r="E6614">
        <v>0.43</v>
      </c>
    </row>
    <row r="6615" spans="1:5" x14ac:dyDescent="0.25">
      <c r="A6615">
        <v>100220</v>
      </c>
      <c r="B6615" t="str">
        <f t="shared" si="103"/>
        <v>100220U</v>
      </c>
      <c r="C6615" t="s">
        <v>5983</v>
      </c>
      <c r="D6615" t="s">
        <v>5984</v>
      </c>
      <c r="E6615">
        <v>20.83</v>
      </c>
    </row>
    <row r="6616" spans="1:5" x14ac:dyDescent="0.25">
      <c r="A6616">
        <v>100221</v>
      </c>
      <c r="B6616" t="str">
        <f t="shared" si="103"/>
        <v>100221U</v>
      </c>
      <c r="C6616" t="s">
        <v>5985</v>
      </c>
      <c r="D6616" t="s">
        <v>5984</v>
      </c>
      <c r="E6616">
        <v>23.61</v>
      </c>
    </row>
    <row r="6617" spans="1:5" x14ac:dyDescent="0.25">
      <c r="A6617">
        <v>100222</v>
      </c>
      <c r="B6617" t="str">
        <f t="shared" si="103"/>
        <v>100222U</v>
      </c>
      <c r="C6617" t="s">
        <v>5986</v>
      </c>
      <c r="D6617" t="s">
        <v>5984</v>
      </c>
      <c r="E6617">
        <v>8.94</v>
      </c>
    </row>
    <row r="6618" spans="1:5" x14ac:dyDescent="0.25">
      <c r="A6618">
        <v>100223</v>
      </c>
      <c r="B6618" t="str">
        <f t="shared" si="103"/>
        <v>100223U</v>
      </c>
      <c r="C6618" t="s">
        <v>5987</v>
      </c>
      <c r="D6618" t="s">
        <v>5984</v>
      </c>
      <c r="E6618">
        <v>4.18</v>
      </c>
    </row>
    <row r="6619" spans="1:5" x14ac:dyDescent="0.25">
      <c r="A6619">
        <v>100224</v>
      </c>
      <c r="B6619" t="str">
        <f t="shared" si="103"/>
        <v>100224U</v>
      </c>
      <c r="C6619" t="s">
        <v>5988</v>
      </c>
      <c r="D6619" t="s">
        <v>5984</v>
      </c>
      <c r="E6619">
        <v>2.83</v>
      </c>
    </row>
    <row r="6620" spans="1:5" x14ac:dyDescent="0.25">
      <c r="A6620">
        <v>100225</v>
      </c>
      <c r="B6620" t="str">
        <f t="shared" si="103"/>
        <v>100225U</v>
      </c>
      <c r="C6620" t="s">
        <v>5989</v>
      </c>
      <c r="D6620" t="s">
        <v>5990</v>
      </c>
      <c r="E6620">
        <v>1.63</v>
      </c>
    </row>
    <row r="6621" spans="1:5" x14ac:dyDescent="0.25">
      <c r="A6621">
        <v>100226</v>
      </c>
      <c r="B6621" t="str">
        <f t="shared" si="103"/>
        <v>100226U</v>
      </c>
      <c r="C6621" t="s">
        <v>5991</v>
      </c>
      <c r="D6621" t="s">
        <v>5990</v>
      </c>
      <c r="E6621">
        <v>0.51</v>
      </c>
    </row>
    <row r="6622" spans="1:5" x14ac:dyDescent="0.25">
      <c r="A6622">
        <v>100227</v>
      </c>
      <c r="B6622" t="str">
        <f t="shared" si="103"/>
        <v>100227U</v>
      </c>
      <c r="C6622" t="s">
        <v>5992</v>
      </c>
      <c r="D6622" t="s">
        <v>5990</v>
      </c>
      <c r="E6622">
        <v>0.76</v>
      </c>
    </row>
    <row r="6623" spans="1:5" x14ac:dyDescent="0.25">
      <c r="A6623">
        <v>100228</v>
      </c>
      <c r="B6623" t="str">
        <f t="shared" si="103"/>
        <v>100228U</v>
      </c>
      <c r="C6623" t="s">
        <v>5993</v>
      </c>
      <c r="D6623" t="s">
        <v>5990</v>
      </c>
      <c r="E6623">
        <v>0.28000000000000003</v>
      </c>
    </row>
    <row r="6624" spans="1:5" x14ac:dyDescent="0.25">
      <c r="A6624">
        <v>100229</v>
      </c>
      <c r="B6624" t="str">
        <f t="shared" si="103"/>
        <v>100229U</v>
      </c>
      <c r="C6624" t="s">
        <v>5994</v>
      </c>
      <c r="D6624" t="s">
        <v>95</v>
      </c>
      <c r="E6624">
        <v>0.01</v>
      </c>
    </row>
    <row r="6625" spans="1:5" x14ac:dyDescent="0.25">
      <c r="A6625">
        <v>100230</v>
      </c>
      <c r="B6625" t="str">
        <f t="shared" si="103"/>
        <v>100230U</v>
      </c>
      <c r="C6625" t="s">
        <v>5995</v>
      </c>
      <c r="D6625" t="s">
        <v>95</v>
      </c>
      <c r="E6625">
        <v>0.01</v>
      </c>
    </row>
    <row r="6626" spans="1:5" x14ac:dyDescent="0.25">
      <c r="A6626">
        <v>100231</v>
      </c>
      <c r="B6626" t="str">
        <f t="shared" si="103"/>
        <v>100231U</v>
      </c>
      <c r="C6626" t="s">
        <v>5996</v>
      </c>
      <c r="D6626" t="s">
        <v>95</v>
      </c>
      <c r="E6626">
        <v>0.02</v>
      </c>
    </row>
    <row r="6627" spans="1:5" x14ac:dyDescent="0.25">
      <c r="A6627">
        <v>100232</v>
      </c>
      <c r="B6627" t="str">
        <f t="shared" si="103"/>
        <v>100232U</v>
      </c>
      <c r="C6627" t="s">
        <v>5997</v>
      </c>
      <c r="D6627" t="s">
        <v>28</v>
      </c>
      <c r="E6627">
        <v>0.27</v>
      </c>
    </row>
    <row r="6628" spans="1:5" x14ac:dyDescent="0.25">
      <c r="A6628">
        <v>100233</v>
      </c>
      <c r="B6628" t="str">
        <f t="shared" si="103"/>
        <v>100233U</v>
      </c>
      <c r="C6628" t="s">
        <v>5998</v>
      </c>
      <c r="D6628" t="s">
        <v>28</v>
      </c>
      <c r="E6628">
        <v>0.13</v>
      </c>
    </row>
    <row r="6629" spans="1:5" x14ac:dyDescent="0.25">
      <c r="A6629">
        <v>100234</v>
      </c>
      <c r="B6629" t="str">
        <f t="shared" si="103"/>
        <v>100234U</v>
      </c>
      <c r="C6629" t="s">
        <v>5999</v>
      </c>
      <c r="D6629" t="s">
        <v>72</v>
      </c>
      <c r="E6629">
        <v>0.41</v>
      </c>
    </row>
    <row r="6630" spans="1:5" x14ac:dyDescent="0.25">
      <c r="A6630">
        <v>100235</v>
      </c>
      <c r="B6630" t="str">
        <f t="shared" si="103"/>
        <v>100235U</v>
      </c>
      <c r="C6630" t="s">
        <v>6000</v>
      </c>
      <c r="D6630" t="s">
        <v>220</v>
      </c>
      <c r="E6630">
        <v>0.03</v>
      </c>
    </row>
    <row r="6631" spans="1:5" x14ac:dyDescent="0.25">
      <c r="A6631">
        <v>100236</v>
      </c>
      <c r="B6631" t="str">
        <f t="shared" si="103"/>
        <v>100236U</v>
      </c>
      <c r="C6631" t="s">
        <v>6001</v>
      </c>
      <c r="D6631" t="s">
        <v>6002</v>
      </c>
      <c r="E6631">
        <v>2.0699999999999998</v>
      </c>
    </row>
    <row r="6632" spans="1:5" x14ac:dyDescent="0.25">
      <c r="A6632">
        <v>100237</v>
      </c>
      <c r="B6632" t="str">
        <f t="shared" si="103"/>
        <v>100237U</v>
      </c>
      <c r="C6632" t="s">
        <v>6003</v>
      </c>
      <c r="D6632" t="s">
        <v>6002</v>
      </c>
      <c r="E6632">
        <v>2.4900000000000002</v>
      </c>
    </row>
    <row r="6633" spans="1:5" x14ac:dyDescent="0.25">
      <c r="A6633">
        <v>100238</v>
      </c>
      <c r="B6633" t="str">
        <f t="shared" si="103"/>
        <v>100238U</v>
      </c>
      <c r="C6633" t="s">
        <v>6004</v>
      </c>
      <c r="D6633" t="s">
        <v>6002</v>
      </c>
      <c r="E6633">
        <v>3.98</v>
      </c>
    </row>
    <row r="6634" spans="1:5" x14ac:dyDescent="0.25">
      <c r="A6634">
        <v>100239</v>
      </c>
      <c r="B6634" t="str">
        <f t="shared" si="103"/>
        <v>100239U</v>
      </c>
      <c r="C6634" t="s">
        <v>6005</v>
      </c>
      <c r="D6634" t="s">
        <v>6002</v>
      </c>
      <c r="E6634">
        <v>4.9800000000000004</v>
      </c>
    </row>
    <row r="6635" spans="1:5" x14ac:dyDescent="0.25">
      <c r="A6635">
        <v>100240</v>
      </c>
      <c r="B6635" t="str">
        <f t="shared" si="103"/>
        <v>100240U</v>
      </c>
      <c r="C6635" t="s">
        <v>6006</v>
      </c>
      <c r="D6635" t="s">
        <v>6002</v>
      </c>
      <c r="E6635">
        <v>2.99</v>
      </c>
    </row>
    <row r="6636" spans="1:5" x14ac:dyDescent="0.25">
      <c r="A6636">
        <v>100241</v>
      </c>
      <c r="B6636" t="str">
        <f t="shared" si="103"/>
        <v>100241U</v>
      </c>
      <c r="C6636" t="s">
        <v>6007</v>
      </c>
      <c r="D6636" t="s">
        <v>6002</v>
      </c>
      <c r="E6636">
        <v>4.9800000000000004</v>
      </c>
    </row>
    <row r="6637" spans="1:5" x14ac:dyDescent="0.25">
      <c r="A6637">
        <v>100242</v>
      </c>
      <c r="B6637" t="str">
        <f t="shared" si="103"/>
        <v>100242U</v>
      </c>
      <c r="C6637" t="s">
        <v>6008</v>
      </c>
      <c r="D6637" t="s">
        <v>6002</v>
      </c>
      <c r="E6637">
        <v>14.72</v>
      </c>
    </row>
    <row r="6638" spans="1:5" x14ac:dyDescent="0.25">
      <c r="A6638">
        <v>100243</v>
      </c>
      <c r="B6638" t="str">
        <f t="shared" si="103"/>
        <v>100243U</v>
      </c>
      <c r="C6638" t="s">
        <v>6009</v>
      </c>
      <c r="D6638" t="s">
        <v>6002</v>
      </c>
      <c r="E6638">
        <v>2.39</v>
      </c>
    </row>
    <row r="6639" spans="1:5" x14ac:dyDescent="0.25">
      <c r="A6639">
        <v>100244</v>
      </c>
      <c r="B6639" t="str">
        <f t="shared" si="103"/>
        <v>100244U</v>
      </c>
      <c r="C6639" t="s">
        <v>6010</v>
      </c>
      <c r="D6639" t="s">
        <v>6002</v>
      </c>
      <c r="E6639">
        <v>2.99</v>
      </c>
    </row>
    <row r="6640" spans="1:5" x14ac:dyDescent="0.25">
      <c r="A6640">
        <v>100245</v>
      </c>
      <c r="B6640" t="str">
        <f t="shared" si="103"/>
        <v>100245U</v>
      </c>
      <c r="C6640" t="s">
        <v>6011</v>
      </c>
      <c r="D6640" t="s">
        <v>6002</v>
      </c>
      <c r="E6640">
        <v>5.98</v>
      </c>
    </row>
    <row r="6641" spans="1:5" x14ac:dyDescent="0.25">
      <c r="A6641">
        <v>100246</v>
      </c>
      <c r="B6641" t="str">
        <f t="shared" si="103"/>
        <v>100246U</v>
      </c>
      <c r="C6641" t="s">
        <v>6012</v>
      </c>
      <c r="D6641" t="s">
        <v>6002</v>
      </c>
      <c r="E6641">
        <v>1.99</v>
      </c>
    </row>
    <row r="6642" spans="1:5" x14ac:dyDescent="0.25">
      <c r="A6642">
        <v>100247</v>
      </c>
      <c r="B6642" t="str">
        <f t="shared" si="103"/>
        <v>100247U</v>
      </c>
      <c r="C6642" t="s">
        <v>6013</v>
      </c>
      <c r="D6642" t="s">
        <v>6002</v>
      </c>
      <c r="E6642">
        <v>2.4900000000000002</v>
      </c>
    </row>
    <row r="6643" spans="1:5" x14ac:dyDescent="0.25">
      <c r="A6643">
        <v>100248</v>
      </c>
      <c r="B6643" t="str">
        <f t="shared" si="103"/>
        <v>100248U</v>
      </c>
      <c r="C6643" t="s">
        <v>6014</v>
      </c>
      <c r="D6643" t="s">
        <v>6002</v>
      </c>
      <c r="E6643">
        <v>9.81</v>
      </c>
    </row>
    <row r="6644" spans="1:5" x14ac:dyDescent="0.25">
      <c r="A6644">
        <v>100249</v>
      </c>
      <c r="B6644" t="str">
        <f t="shared" si="103"/>
        <v>100249U</v>
      </c>
      <c r="C6644" t="s">
        <v>6015</v>
      </c>
      <c r="D6644" t="s">
        <v>6002</v>
      </c>
      <c r="E6644">
        <v>1.99</v>
      </c>
    </row>
    <row r="6645" spans="1:5" x14ac:dyDescent="0.25">
      <c r="A6645">
        <v>100250</v>
      </c>
      <c r="B6645" t="str">
        <f t="shared" si="103"/>
        <v>100250U</v>
      </c>
      <c r="C6645" t="s">
        <v>6016</v>
      </c>
      <c r="D6645" t="s">
        <v>6002</v>
      </c>
      <c r="E6645">
        <v>3.32</v>
      </c>
    </row>
    <row r="6646" spans="1:5" x14ac:dyDescent="0.25">
      <c r="A6646">
        <v>100251</v>
      </c>
      <c r="B6646" t="str">
        <f t="shared" si="103"/>
        <v>100251U</v>
      </c>
      <c r="C6646" t="s">
        <v>6017</v>
      </c>
      <c r="D6646" t="s">
        <v>6002</v>
      </c>
      <c r="E6646">
        <v>9.81</v>
      </c>
    </row>
    <row r="6647" spans="1:5" x14ac:dyDescent="0.25">
      <c r="A6647">
        <v>100252</v>
      </c>
      <c r="B6647" t="str">
        <f t="shared" si="103"/>
        <v>100252U</v>
      </c>
      <c r="C6647" t="s">
        <v>6018</v>
      </c>
      <c r="D6647" t="s">
        <v>6002</v>
      </c>
      <c r="E6647">
        <v>14.72</v>
      </c>
    </row>
    <row r="6648" spans="1:5" x14ac:dyDescent="0.25">
      <c r="A6648">
        <v>100253</v>
      </c>
      <c r="B6648" t="str">
        <f t="shared" si="103"/>
        <v>100253U</v>
      </c>
      <c r="C6648" t="s">
        <v>6019</v>
      </c>
      <c r="D6648" t="s">
        <v>6002</v>
      </c>
      <c r="E6648">
        <v>19.63</v>
      </c>
    </row>
    <row r="6649" spans="1:5" x14ac:dyDescent="0.25">
      <c r="A6649">
        <v>100254</v>
      </c>
      <c r="B6649" t="str">
        <f t="shared" si="103"/>
        <v>100254U</v>
      </c>
      <c r="C6649" t="s">
        <v>6020</v>
      </c>
      <c r="D6649" t="s">
        <v>6002</v>
      </c>
      <c r="E6649">
        <v>29.45</v>
      </c>
    </row>
    <row r="6650" spans="1:5" x14ac:dyDescent="0.25">
      <c r="A6650">
        <v>100255</v>
      </c>
      <c r="B6650" t="str">
        <f t="shared" si="103"/>
        <v>100255U</v>
      </c>
      <c r="C6650" t="s">
        <v>6021</v>
      </c>
      <c r="D6650" t="s">
        <v>6002</v>
      </c>
      <c r="E6650">
        <v>9.9600000000000009</v>
      </c>
    </row>
    <row r="6651" spans="1:5" x14ac:dyDescent="0.25">
      <c r="A6651">
        <v>100256</v>
      </c>
      <c r="B6651" t="str">
        <f t="shared" si="103"/>
        <v>100256U</v>
      </c>
      <c r="C6651" t="s">
        <v>6022</v>
      </c>
      <c r="D6651" t="s">
        <v>6002</v>
      </c>
      <c r="E6651">
        <v>6.64</v>
      </c>
    </row>
    <row r="6652" spans="1:5" x14ac:dyDescent="0.25">
      <c r="A6652">
        <v>100257</v>
      </c>
      <c r="B6652" t="str">
        <f t="shared" si="103"/>
        <v>100257U</v>
      </c>
      <c r="C6652" t="s">
        <v>6023</v>
      </c>
      <c r="D6652" t="s">
        <v>6002</v>
      </c>
      <c r="E6652">
        <v>3.98</v>
      </c>
    </row>
    <row r="6653" spans="1:5" x14ac:dyDescent="0.25">
      <c r="A6653">
        <v>100258</v>
      </c>
      <c r="B6653" t="str">
        <f t="shared" si="103"/>
        <v>100258U</v>
      </c>
      <c r="C6653" t="s">
        <v>6024</v>
      </c>
      <c r="D6653" t="s">
        <v>6002</v>
      </c>
      <c r="E6653">
        <v>9.9600000000000009</v>
      </c>
    </row>
    <row r="6654" spans="1:5" x14ac:dyDescent="0.25">
      <c r="A6654">
        <v>100259</v>
      </c>
      <c r="B6654" t="str">
        <f t="shared" si="103"/>
        <v>100259U</v>
      </c>
      <c r="C6654" t="s">
        <v>6025</v>
      </c>
      <c r="D6654" t="s">
        <v>6002</v>
      </c>
      <c r="E6654">
        <v>19.63</v>
      </c>
    </row>
    <row r="6655" spans="1:5" x14ac:dyDescent="0.25">
      <c r="A6655">
        <v>100260</v>
      </c>
      <c r="B6655" t="str">
        <f t="shared" si="103"/>
        <v>100260U</v>
      </c>
      <c r="C6655" t="s">
        <v>6026</v>
      </c>
      <c r="D6655" t="s">
        <v>5956</v>
      </c>
      <c r="E6655">
        <v>6.47</v>
      </c>
    </row>
    <row r="6656" spans="1:5" x14ac:dyDescent="0.25">
      <c r="A6656">
        <v>100261</v>
      </c>
      <c r="B6656" t="str">
        <f t="shared" si="103"/>
        <v>100261U</v>
      </c>
      <c r="C6656" t="s">
        <v>6027</v>
      </c>
      <c r="D6656" t="s">
        <v>5956</v>
      </c>
      <c r="E6656">
        <v>4.0599999999999996</v>
      </c>
    </row>
    <row r="6657" spans="1:5" x14ac:dyDescent="0.25">
      <c r="A6657">
        <v>100262</v>
      </c>
      <c r="B6657" t="str">
        <f t="shared" si="103"/>
        <v>100262U</v>
      </c>
      <c r="C6657" t="s">
        <v>6028</v>
      </c>
      <c r="D6657" t="s">
        <v>5956</v>
      </c>
      <c r="E6657">
        <v>2.52</v>
      </c>
    </row>
    <row r="6658" spans="1:5" x14ac:dyDescent="0.25">
      <c r="A6658">
        <v>100263</v>
      </c>
      <c r="B6658" t="str">
        <f t="shared" si="103"/>
        <v>100263U</v>
      </c>
      <c r="C6658" t="s">
        <v>6029</v>
      </c>
      <c r="D6658" t="s">
        <v>5956</v>
      </c>
      <c r="E6658">
        <v>1.61</v>
      </c>
    </row>
    <row r="6659" spans="1:5" x14ac:dyDescent="0.25">
      <c r="A6659">
        <v>100264</v>
      </c>
      <c r="B6659" t="str">
        <f t="shared" si="103"/>
        <v>100264U</v>
      </c>
      <c r="C6659" t="s">
        <v>6030</v>
      </c>
      <c r="D6659" t="s">
        <v>5984</v>
      </c>
      <c r="E6659">
        <v>29.41</v>
      </c>
    </row>
    <row r="6660" spans="1:5" x14ac:dyDescent="0.25">
      <c r="A6660">
        <v>100265</v>
      </c>
      <c r="B6660" t="str">
        <f t="shared" si="103"/>
        <v>100265U</v>
      </c>
      <c r="C6660" t="s">
        <v>6031</v>
      </c>
      <c r="D6660" t="s">
        <v>72</v>
      </c>
      <c r="E6660">
        <v>0.61</v>
      </c>
    </row>
    <row r="6661" spans="1:5" x14ac:dyDescent="0.25">
      <c r="A6661">
        <v>100266</v>
      </c>
      <c r="B6661" t="str">
        <f t="shared" si="103"/>
        <v>100266U</v>
      </c>
      <c r="C6661" t="s">
        <v>6032</v>
      </c>
      <c r="D6661" t="s">
        <v>5971</v>
      </c>
      <c r="E6661">
        <v>62.5</v>
      </c>
    </row>
    <row r="6662" spans="1:5" x14ac:dyDescent="0.25">
      <c r="A6662">
        <v>100267</v>
      </c>
      <c r="B6662" t="str">
        <f t="shared" si="103"/>
        <v>100267U</v>
      </c>
      <c r="C6662" t="s">
        <v>6033</v>
      </c>
      <c r="D6662" t="s">
        <v>28</v>
      </c>
      <c r="E6662">
        <v>1.23</v>
      </c>
    </row>
    <row r="6663" spans="1:5" x14ac:dyDescent="0.25">
      <c r="A6663">
        <v>100268</v>
      </c>
      <c r="B6663" t="str">
        <f t="shared" si="103"/>
        <v>100268U</v>
      </c>
      <c r="C6663" t="s">
        <v>6034</v>
      </c>
      <c r="D6663" t="s">
        <v>5971</v>
      </c>
      <c r="E6663">
        <v>62.5</v>
      </c>
    </row>
    <row r="6664" spans="1:5" x14ac:dyDescent="0.25">
      <c r="A6664">
        <v>100269</v>
      </c>
      <c r="B6664" t="str">
        <f t="shared" ref="B6664:B6727" si="104">A6664&amp;"U"</f>
        <v>100269U</v>
      </c>
      <c r="C6664" t="s">
        <v>6035</v>
      </c>
      <c r="D6664" t="s">
        <v>28</v>
      </c>
      <c r="E6664">
        <v>1.23</v>
      </c>
    </row>
    <row r="6665" spans="1:5" x14ac:dyDescent="0.25">
      <c r="A6665">
        <v>100270</v>
      </c>
      <c r="B6665" t="str">
        <f t="shared" si="104"/>
        <v>100270U</v>
      </c>
      <c r="C6665" t="s">
        <v>6036</v>
      </c>
      <c r="D6665" t="s">
        <v>5971</v>
      </c>
      <c r="E6665">
        <v>46.85</v>
      </c>
    </row>
    <row r="6666" spans="1:5" x14ac:dyDescent="0.25">
      <c r="A6666">
        <v>100271</v>
      </c>
      <c r="B6666" t="str">
        <f t="shared" si="104"/>
        <v>100271U</v>
      </c>
      <c r="C6666" t="s">
        <v>6037</v>
      </c>
      <c r="D6666" t="s">
        <v>5984</v>
      </c>
      <c r="E6666">
        <v>46.88</v>
      </c>
    </row>
    <row r="6667" spans="1:5" x14ac:dyDescent="0.25">
      <c r="A6667">
        <v>100272</v>
      </c>
      <c r="B6667" t="str">
        <f t="shared" si="104"/>
        <v>100272U</v>
      </c>
      <c r="C6667" t="s">
        <v>6038</v>
      </c>
      <c r="D6667" t="s">
        <v>72</v>
      </c>
      <c r="E6667">
        <v>0.92</v>
      </c>
    </row>
    <row r="6668" spans="1:5" x14ac:dyDescent="0.25">
      <c r="A6668">
        <v>100273</v>
      </c>
      <c r="B6668" t="str">
        <f t="shared" si="104"/>
        <v>100273U</v>
      </c>
      <c r="C6668" t="s">
        <v>6039</v>
      </c>
      <c r="D6668" t="s">
        <v>5956</v>
      </c>
      <c r="E6668">
        <v>2.44</v>
      </c>
    </row>
    <row r="6669" spans="1:5" x14ac:dyDescent="0.25">
      <c r="A6669">
        <v>100274</v>
      </c>
      <c r="B6669" t="str">
        <f t="shared" si="104"/>
        <v>100274U</v>
      </c>
      <c r="C6669" t="s">
        <v>6040</v>
      </c>
      <c r="D6669" t="s">
        <v>5984</v>
      </c>
      <c r="E6669">
        <v>20.84</v>
      </c>
    </row>
    <row r="6670" spans="1:5" x14ac:dyDescent="0.25">
      <c r="A6670">
        <v>100275</v>
      </c>
      <c r="B6670" t="str">
        <f t="shared" si="104"/>
        <v>100275U</v>
      </c>
      <c r="C6670" t="s">
        <v>6041</v>
      </c>
      <c r="D6670" t="s">
        <v>5984</v>
      </c>
      <c r="E6670">
        <v>13.47</v>
      </c>
    </row>
    <row r="6671" spans="1:5" x14ac:dyDescent="0.25">
      <c r="A6671">
        <v>100276</v>
      </c>
      <c r="B6671" t="str">
        <f t="shared" si="104"/>
        <v>100276U</v>
      </c>
      <c r="C6671" t="s">
        <v>6042</v>
      </c>
      <c r="D6671" t="s">
        <v>5984</v>
      </c>
      <c r="E6671">
        <v>24.59</v>
      </c>
    </row>
    <row r="6672" spans="1:5" x14ac:dyDescent="0.25">
      <c r="A6672">
        <v>100277</v>
      </c>
      <c r="B6672" t="str">
        <f t="shared" si="104"/>
        <v>100277U</v>
      </c>
      <c r="C6672" t="s">
        <v>6043</v>
      </c>
      <c r="D6672" t="s">
        <v>5984</v>
      </c>
      <c r="E6672">
        <v>1.81</v>
      </c>
    </row>
    <row r="6673" spans="1:5" x14ac:dyDescent="0.25">
      <c r="A6673">
        <v>100278</v>
      </c>
      <c r="B6673" t="str">
        <f t="shared" si="104"/>
        <v>100278U</v>
      </c>
      <c r="C6673" t="s">
        <v>6044</v>
      </c>
      <c r="D6673" t="s">
        <v>5971</v>
      </c>
      <c r="E6673">
        <v>29.9</v>
      </c>
    </row>
    <row r="6674" spans="1:5" x14ac:dyDescent="0.25">
      <c r="A6674">
        <v>100279</v>
      </c>
      <c r="B6674" t="str">
        <f t="shared" si="104"/>
        <v>100279U</v>
      </c>
      <c r="C6674" t="s">
        <v>6045</v>
      </c>
      <c r="D6674" t="s">
        <v>28</v>
      </c>
      <c r="E6674">
        <v>0.56999999999999995</v>
      </c>
    </row>
    <row r="6675" spans="1:5" x14ac:dyDescent="0.25">
      <c r="A6675">
        <v>100280</v>
      </c>
      <c r="B6675" t="str">
        <f t="shared" si="104"/>
        <v>100280U</v>
      </c>
      <c r="C6675" t="s">
        <v>6046</v>
      </c>
      <c r="D6675" t="s">
        <v>5971</v>
      </c>
      <c r="E6675">
        <v>13.73</v>
      </c>
    </row>
    <row r="6676" spans="1:5" x14ac:dyDescent="0.25">
      <c r="A6676">
        <v>100281</v>
      </c>
      <c r="B6676" t="str">
        <f t="shared" si="104"/>
        <v>100281U</v>
      </c>
      <c r="C6676" t="s">
        <v>6047</v>
      </c>
      <c r="D6676" t="s">
        <v>5971</v>
      </c>
      <c r="E6676">
        <v>3.48</v>
      </c>
    </row>
    <row r="6677" spans="1:5" x14ac:dyDescent="0.25">
      <c r="A6677">
        <v>100282</v>
      </c>
      <c r="B6677" t="str">
        <f t="shared" si="104"/>
        <v>100282U</v>
      </c>
      <c r="C6677" t="s">
        <v>6048</v>
      </c>
      <c r="D6677" t="s">
        <v>5984</v>
      </c>
      <c r="E6677">
        <v>117.11</v>
      </c>
    </row>
    <row r="6678" spans="1:5" x14ac:dyDescent="0.25">
      <c r="A6678">
        <v>100283</v>
      </c>
      <c r="B6678" t="str">
        <f t="shared" si="104"/>
        <v>100283U</v>
      </c>
      <c r="C6678" t="s">
        <v>6049</v>
      </c>
      <c r="D6678" t="s">
        <v>5984</v>
      </c>
      <c r="E6678">
        <v>18.91</v>
      </c>
    </row>
    <row r="6679" spans="1:5" x14ac:dyDescent="0.25">
      <c r="A6679">
        <v>100284</v>
      </c>
      <c r="B6679" t="str">
        <f t="shared" si="104"/>
        <v>100284U</v>
      </c>
      <c r="C6679" t="s">
        <v>6050</v>
      </c>
      <c r="D6679" t="s">
        <v>5984</v>
      </c>
      <c r="E6679">
        <v>10.18</v>
      </c>
    </row>
    <row r="6680" spans="1:5" x14ac:dyDescent="0.25">
      <c r="A6680">
        <v>100285</v>
      </c>
      <c r="B6680" t="str">
        <f t="shared" si="104"/>
        <v>100285U</v>
      </c>
      <c r="C6680" t="s">
        <v>6051</v>
      </c>
      <c r="D6680" t="s">
        <v>6002</v>
      </c>
      <c r="E6680">
        <v>31.46</v>
      </c>
    </row>
    <row r="6681" spans="1:5" x14ac:dyDescent="0.25">
      <c r="A6681">
        <v>100286</v>
      </c>
      <c r="B6681" t="str">
        <f t="shared" si="104"/>
        <v>100286U</v>
      </c>
      <c r="C6681" t="s">
        <v>6052</v>
      </c>
      <c r="D6681" t="s">
        <v>6002</v>
      </c>
      <c r="E6681">
        <v>10.25</v>
      </c>
    </row>
    <row r="6682" spans="1:5" x14ac:dyDescent="0.25">
      <c r="A6682">
        <v>100287</v>
      </c>
      <c r="B6682" t="str">
        <f t="shared" si="104"/>
        <v>100287U</v>
      </c>
      <c r="C6682" t="s">
        <v>6053</v>
      </c>
      <c r="D6682" t="s">
        <v>6002</v>
      </c>
      <c r="E6682">
        <v>9.81</v>
      </c>
    </row>
    <row r="6683" spans="1:5" x14ac:dyDescent="0.25">
      <c r="A6683">
        <v>99802</v>
      </c>
      <c r="B6683" t="str">
        <f t="shared" si="104"/>
        <v>99802U</v>
      </c>
      <c r="C6683" t="s">
        <v>6054</v>
      </c>
      <c r="D6683" t="s">
        <v>72</v>
      </c>
      <c r="E6683">
        <v>0.4</v>
      </c>
    </row>
    <row r="6684" spans="1:5" x14ac:dyDescent="0.25">
      <c r="A6684">
        <v>99803</v>
      </c>
      <c r="B6684" t="str">
        <f t="shared" si="104"/>
        <v>99803U</v>
      </c>
      <c r="C6684" t="s">
        <v>6055</v>
      </c>
      <c r="D6684" t="s">
        <v>72</v>
      </c>
      <c r="E6684">
        <v>1.55</v>
      </c>
    </row>
    <row r="6685" spans="1:5" x14ac:dyDescent="0.25">
      <c r="A6685">
        <v>99804</v>
      </c>
      <c r="B6685" t="str">
        <f t="shared" si="104"/>
        <v>99804U</v>
      </c>
      <c r="C6685" t="s">
        <v>6056</v>
      </c>
      <c r="D6685" t="s">
        <v>72</v>
      </c>
      <c r="E6685">
        <v>4.0599999999999996</v>
      </c>
    </row>
    <row r="6686" spans="1:5" x14ac:dyDescent="0.25">
      <c r="A6686">
        <v>99805</v>
      </c>
      <c r="B6686" t="str">
        <f t="shared" si="104"/>
        <v>99805U</v>
      </c>
      <c r="C6686" t="s">
        <v>6057</v>
      </c>
      <c r="D6686" t="s">
        <v>72</v>
      </c>
      <c r="E6686">
        <v>8.6300000000000008</v>
      </c>
    </row>
    <row r="6687" spans="1:5" x14ac:dyDescent="0.25">
      <c r="A6687">
        <v>99806</v>
      </c>
      <c r="B6687" t="str">
        <f t="shared" si="104"/>
        <v>99806U</v>
      </c>
      <c r="C6687" t="s">
        <v>6058</v>
      </c>
      <c r="D6687" t="s">
        <v>72</v>
      </c>
      <c r="E6687">
        <v>0.64</v>
      </c>
    </row>
    <row r="6688" spans="1:5" x14ac:dyDescent="0.25">
      <c r="A6688">
        <v>99807</v>
      </c>
      <c r="B6688" t="str">
        <f t="shared" si="104"/>
        <v>99807U</v>
      </c>
      <c r="C6688" t="s">
        <v>6059</v>
      </c>
      <c r="D6688" t="s">
        <v>72</v>
      </c>
      <c r="E6688">
        <v>1.25</v>
      </c>
    </row>
    <row r="6689" spans="1:5" x14ac:dyDescent="0.25">
      <c r="A6689">
        <v>99808</v>
      </c>
      <c r="B6689" t="str">
        <f t="shared" si="104"/>
        <v>99808U</v>
      </c>
      <c r="C6689" t="s">
        <v>6060</v>
      </c>
      <c r="D6689" t="s">
        <v>72</v>
      </c>
      <c r="E6689">
        <v>3.17</v>
      </c>
    </row>
    <row r="6690" spans="1:5" x14ac:dyDescent="0.25">
      <c r="A6690">
        <v>99809</v>
      </c>
      <c r="B6690" t="str">
        <f t="shared" si="104"/>
        <v>99809U</v>
      </c>
      <c r="C6690" t="s">
        <v>6061</v>
      </c>
      <c r="D6690" t="s">
        <v>72</v>
      </c>
      <c r="E6690">
        <v>4.42</v>
      </c>
    </row>
    <row r="6691" spans="1:5" x14ac:dyDescent="0.25">
      <c r="A6691">
        <v>99810</v>
      </c>
      <c r="B6691" t="str">
        <f t="shared" si="104"/>
        <v>99810U</v>
      </c>
      <c r="C6691" t="s">
        <v>6062</v>
      </c>
      <c r="D6691" t="s">
        <v>72</v>
      </c>
      <c r="E6691">
        <v>5.53</v>
      </c>
    </row>
    <row r="6692" spans="1:5" x14ac:dyDescent="0.25">
      <c r="A6692">
        <v>99811</v>
      </c>
      <c r="B6692" t="str">
        <f t="shared" si="104"/>
        <v>99811U</v>
      </c>
      <c r="C6692" t="s">
        <v>6063</v>
      </c>
      <c r="D6692" t="s">
        <v>72</v>
      </c>
      <c r="E6692">
        <v>2.64</v>
      </c>
    </row>
    <row r="6693" spans="1:5" x14ac:dyDescent="0.25">
      <c r="A6693">
        <v>99812</v>
      </c>
      <c r="B6693" t="str">
        <f t="shared" si="104"/>
        <v>99812U</v>
      </c>
      <c r="C6693" t="s">
        <v>6064</v>
      </c>
      <c r="D6693" t="s">
        <v>72</v>
      </c>
      <c r="E6693">
        <v>0.85</v>
      </c>
    </row>
    <row r="6694" spans="1:5" x14ac:dyDescent="0.25">
      <c r="A6694">
        <v>99813</v>
      </c>
      <c r="B6694" t="str">
        <f t="shared" si="104"/>
        <v>99813U</v>
      </c>
      <c r="C6694" t="s">
        <v>6065</v>
      </c>
      <c r="D6694" t="s">
        <v>72</v>
      </c>
      <c r="E6694">
        <v>0.75</v>
      </c>
    </row>
    <row r="6695" spans="1:5" x14ac:dyDescent="0.25">
      <c r="A6695">
        <v>99814</v>
      </c>
      <c r="B6695" t="str">
        <f t="shared" si="104"/>
        <v>99814U</v>
      </c>
      <c r="C6695" t="s">
        <v>6066</v>
      </c>
      <c r="D6695" t="s">
        <v>72</v>
      </c>
      <c r="E6695">
        <v>1.48</v>
      </c>
    </row>
    <row r="6696" spans="1:5" x14ac:dyDescent="0.25">
      <c r="A6696">
        <v>99815</v>
      </c>
      <c r="B6696" t="str">
        <f t="shared" si="104"/>
        <v>99815U</v>
      </c>
      <c r="C6696" t="s">
        <v>6067</v>
      </c>
      <c r="D6696" t="s">
        <v>28</v>
      </c>
      <c r="E6696">
        <v>7.41</v>
      </c>
    </row>
    <row r="6697" spans="1:5" x14ac:dyDescent="0.25">
      <c r="A6697">
        <v>99816</v>
      </c>
      <c r="B6697" t="str">
        <f t="shared" si="104"/>
        <v>99816U</v>
      </c>
      <c r="C6697" t="s">
        <v>6068</v>
      </c>
      <c r="D6697" t="s">
        <v>28</v>
      </c>
      <c r="E6697">
        <v>7.81</v>
      </c>
    </row>
    <row r="6698" spans="1:5" x14ac:dyDescent="0.25">
      <c r="A6698">
        <v>99817</v>
      </c>
      <c r="B6698" t="str">
        <f t="shared" si="104"/>
        <v>99817U</v>
      </c>
      <c r="C6698" t="s">
        <v>6069</v>
      </c>
      <c r="D6698" t="s">
        <v>28</v>
      </c>
      <c r="E6698">
        <v>5.0199999999999996</v>
      </c>
    </row>
    <row r="6699" spans="1:5" x14ac:dyDescent="0.25">
      <c r="A6699">
        <v>99818</v>
      </c>
      <c r="B6699" t="str">
        <f t="shared" si="104"/>
        <v>99818U</v>
      </c>
      <c r="C6699" t="s">
        <v>6070</v>
      </c>
      <c r="D6699" t="s">
        <v>28</v>
      </c>
      <c r="E6699">
        <v>5.0199999999999996</v>
      </c>
    </row>
    <row r="6700" spans="1:5" x14ac:dyDescent="0.25">
      <c r="A6700">
        <v>99819</v>
      </c>
      <c r="B6700" t="str">
        <f t="shared" si="104"/>
        <v>99819U</v>
      </c>
      <c r="C6700" t="s">
        <v>6071</v>
      </c>
      <c r="D6700" t="s">
        <v>72</v>
      </c>
      <c r="E6700">
        <v>12.68</v>
      </c>
    </row>
    <row r="6701" spans="1:5" x14ac:dyDescent="0.25">
      <c r="A6701">
        <v>99820</v>
      </c>
      <c r="B6701" t="str">
        <f t="shared" si="104"/>
        <v>99820U</v>
      </c>
      <c r="C6701" t="s">
        <v>6072</v>
      </c>
      <c r="D6701" t="s">
        <v>72</v>
      </c>
      <c r="E6701">
        <v>1.67</v>
      </c>
    </row>
    <row r="6702" spans="1:5" x14ac:dyDescent="0.25">
      <c r="A6702">
        <v>99821</v>
      </c>
      <c r="B6702" t="str">
        <f t="shared" si="104"/>
        <v>99821U</v>
      </c>
      <c r="C6702" t="s">
        <v>143</v>
      </c>
      <c r="D6702" t="s">
        <v>72</v>
      </c>
      <c r="E6702">
        <v>2.62</v>
      </c>
    </row>
    <row r="6703" spans="1:5" x14ac:dyDescent="0.25">
      <c r="A6703">
        <v>99822</v>
      </c>
      <c r="B6703" t="str">
        <f t="shared" si="104"/>
        <v>99822U</v>
      </c>
      <c r="C6703" t="s">
        <v>6073</v>
      </c>
      <c r="D6703" t="s">
        <v>72</v>
      </c>
      <c r="E6703">
        <v>0.75</v>
      </c>
    </row>
    <row r="6704" spans="1:5" x14ac:dyDescent="0.25">
      <c r="A6704">
        <v>99823</v>
      </c>
      <c r="B6704" t="str">
        <f t="shared" si="104"/>
        <v>99823U</v>
      </c>
      <c r="C6704" t="s">
        <v>6074</v>
      </c>
      <c r="D6704" t="s">
        <v>72</v>
      </c>
      <c r="E6704">
        <v>1.92</v>
      </c>
    </row>
    <row r="6705" spans="1:5" x14ac:dyDescent="0.25">
      <c r="A6705">
        <v>99824</v>
      </c>
      <c r="B6705" t="str">
        <f t="shared" si="104"/>
        <v>99824U</v>
      </c>
      <c r="C6705" t="s">
        <v>6075</v>
      </c>
      <c r="D6705" t="s">
        <v>72</v>
      </c>
      <c r="E6705">
        <v>2.06</v>
      </c>
    </row>
    <row r="6706" spans="1:5" x14ac:dyDescent="0.25">
      <c r="A6706">
        <v>99825</v>
      </c>
      <c r="B6706" t="str">
        <f t="shared" si="104"/>
        <v>99825U</v>
      </c>
      <c r="C6706" t="s">
        <v>6076</v>
      </c>
      <c r="D6706" t="s">
        <v>72</v>
      </c>
      <c r="E6706">
        <v>3.01</v>
      </c>
    </row>
    <row r="6707" spans="1:5" x14ac:dyDescent="0.25">
      <c r="A6707">
        <v>99826</v>
      </c>
      <c r="B6707" t="str">
        <f t="shared" si="104"/>
        <v>99826U</v>
      </c>
      <c r="C6707" t="s">
        <v>6077</v>
      </c>
      <c r="D6707" t="s">
        <v>72</v>
      </c>
      <c r="E6707">
        <v>1.1499999999999999</v>
      </c>
    </row>
    <row r="6708" spans="1:5" x14ac:dyDescent="0.25">
      <c r="A6708">
        <v>97010</v>
      </c>
      <c r="B6708" t="str">
        <f t="shared" si="104"/>
        <v>97010U</v>
      </c>
      <c r="C6708" t="s">
        <v>6078</v>
      </c>
      <c r="D6708" t="s">
        <v>98</v>
      </c>
      <c r="E6708">
        <v>65.709999999999994</v>
      </c>
    </row>
    <row r="6709" spans="1:5" x14ac:dyDescent="0.25">
      <c r="A6709">
        <v>97011</v>
      </c>
      <c r="B6709" t="str">
        <f t="shared" si="104"/>
        <v>97011U</v>
      </c>
      <c r="C6709" t="s">
        <v>6079</v>
      </c>
      <c r="D6709" t="s">
        <v>98</v>
      </c>
      <c r="E6709">
        <v>49.69</v>
      </c>
    </row>
    <row r="6710" spans="1:5" x14ac:dyDescent="0.25">
      <c r="A6710">
        <v>97012</v>
      </c>
      <c r="B6710" t="str">
        <f t="shared" si="104"/>
        <v>97012U</v>
      </c>
      <c r="C6710" t="s">
        <v>6080</v>
      </c>
      <c r="D6710" t="s">
        <v>98</v>
      </c>
      <c r="E6710">
        <v>41.69</v>
      </c>
    </row>
    <row r="6711" spans="1:5" x14ac:dyDescent="0.25">
      <c r="A6711">
        <v>97013</v>
      </c>
      <c r="B6711" t="str">
        <f t="shared" si="104"/>
        <v>97013U</v>
      </c>
      <c r="C6711" t="s">
        <v>6081</v>
      </c>
      <c r="D6711" t="s">
        <v>98</v>
      </c>
      <c r="E6711">
        <v>85.61</v>
      </c>
    </row>
    <row r="6712" spans="1:5" x14ac:dyDescent="0.25">
      <c r="A6712">
        <v>97014</v>
      </c>
      <c r="B6712" t="str">
        <f t="shared" si="104"/>
        <v>97014U</v>
      </c>
      <c r="C6712" t="s">
        <v>6082</v>
      </c>
      <c r="D6712" t="s">
        <v>98</v>
      </c>
      <c r="E6712">
        <v>63.11</v>
      </c>
    </row>
    <row r="6713" spans="1:5" x14ac:dyDescent="0.25">
      <c r="A6713">
        <v>97015</v>
      </c>
      <c r="B6713" t="str">
        <f t="shared" si="104"/>
        <v>97015U</v>
      </c>
      <c r="C6713" t="s">
        <v>6083</v>
      </c>
      <c r="D6713" t="s">
        <v>98</v>
      </c>
      <c r="E6713">
        <v>51.73</v>
      </c>
    </row>
    <row r="6714" spans="1:5" x14ac:dyDescent="0.25">
      <c r="A6714">
        <v>97016</v>
      </c>
      <c r="B6714" t="str">
        <f t="shared" si="104"/>
        <v>97016U</v>
      </c>
      <c r="C6714" t="s">
        <v>6084</v>
      </c>
      <c r="D6714" t="s">
        <v>98</v>
      </c>
      <c r="E6714">
        <v>59.11</v>
      </c>
    </row>
    <row r="6715" spans="1:5" x14ac:dyDescent="0.25">
      <c r="A6715">
        <v>97017</v>
      </c>
      <c r="B6715" t="str">
        <f t="shared" si="104"/>
        <v>97017U</v>
      </c>
      <c r="C6715" t="s">
        <v>6085</v>
      </c>
      <c r="D6715" t="s">
        <v>98</v>
      </c>
      <c r="E6715">
        <v>43.83</v>
      </c>
    </row>
    <row r="6716" spans="1:5" x14ac:dyDescent="0.25">
      <c r="A6716">
        <v>97018</v>
      </c>
      <c r="B6716" t="str">
        <f t="shared" si="104"/>
        <v>97018U</v>
      </c>
      <c r="C6716" t="s">
        <v>6086</v>
      </c>
      <c r="D6716" t="s">
        <v>98</v>
      </c>
      <c r="E6716">
        <v>35.92</v>
      </c>
    </row>
    <row r="6717" spans="1:5" x14ac:dyDescent="0.25">
      <c r="A6717">
        <v>97031</v>
      </c>
      <c r="B6717" t="str">
        <f t="shared" si="104"/>
        <v>97031U</v>
      </c>
      <c r="C6717" t="s">
        <v>6087</v>
      </c>
      <c r="D6717" t="s">
        <v>98</v>
      </c>
      <c r="E6717">
        <v>92.93</v>
      </c>
    </row>
    <row r="6718" spans="1:5" x14ac:dyDescent="0.25">
      <c r="A6718">
        <v>97032</v>
      </c>
      <c r="B6718" t="str">
        <f t="shared" si="104"/>
        <v>97032U</v>
      </c>
      <c r="C6718" t="s">
        <v>6088</v>
      </c>
      <c r="D6718" t="s">
        <v>98</v>
      </c>
      <c r="E6718">
        <v>55.9</v>
      </c>
    </row>
    <row r="6719" spans="1:5" x14ac:dyDescent="0.25">
      <c r="A6719">
        <v>97033</v>
      </c>
      <c r="B6719" t="str">
        <f t="shared" si="104"/>
        <v>97033U</v>
      </c>
      <c r="C6719" t="s">
        <v>6089</v>
      </c>
      <c r="D6719" t="s">
        <v>98</v>
      </c>
      <c r="E6719">
        <v>103.01</v>
      </c>
    </row>
    <row r="6720" spans="1:5" x14ac:dyDescent="0.25">
      <c r="A6720">
        <v>97034</v>
      </c>
      <c r="B6720" t="str">
        <f t="shared" si="104"/>
        <v>97034U</v>
      </c>
      <c r="C6720" t="s">
        <v>6090</v>
      </c>
      <c r="D6720" t="s">
        <v>98</v>
      </c>
      <c r="E6720">
        <v>59.8</v>
      </c>
    </row>
    <row r="6721" spans="1:5" x14ac:dyDescent="0.25">
      <c r="A6721">
        <v>97039</v>
      </c>
      <c r="B6721" t="str">
        <f t="shared" si="104"/>
        <v>97039U</v>
      </c>
      <c r="C6721" t="s">
        <v>6091</v>
      </c>
      <c r="D6721" t="s">
        <v>72</v>
      </c>
      <c r="E6721">
        <v>41.38</v>
      </c>
    </row>
    <row r="6722" spans="1:5" x14ac:dyDescent="0.25">
      <c r="A6722">
        <v>97040</v>
      </c>
      <c r="B6722" t="str">
        <f t="shared" si="104"/>
        <v>97040U</v>
      </c>
      <c r="C6722" t="s">
        <v>6092</v>
      </c>
      <c r="D6722" t="s">
        <v>72</v>
      </c>
      <c r="E6722">
        <v>15.45</v>
      </c>
    </row>
    <row r="6723" spans="1:5" x14ac:dyDescent="0.25">
      <c r="A6723">
        <v>97041</v>
      </c>
      <c r="B6723" t="str">
        <f t="shared" si="104"/>
        <v>97041U</v>
      </c>
      <c r="C6723" t="s">
        <v>6093</v>
      </c>
      <c r="D6723" t="s">
        <v>72</v>
      </c>
      <c r="E6723">
        <v>265.08</v>
      </c>
    </row>
    <row r="6724" spans="1:5" x14ac:dyDescent="0.25">
      <c r="A6724">
        <v>97046</v>
      </c>
      <c r="B6724" t="str">
        <f t="shared" si="104"/>
        <v>97046U</v>
      </c>
      <c r="C6724" t="s">
        <v>6094</v>
      </c>
      <c r="D6724" t="s">
        <v>72</v>
      </c>
      <c r="E6724">
        <v>0.35</v>
      </c>
    </row>
    <row r="6725" spans="1:5" x14ac:dyDescent="0.25">
      <c r="A6725">
        <v>97047</v>
      </c>
      <c r="B6725" t="str">
        <f t="shared" si="104"/>
        <v>97047U</v>
      </c>
      <c r="C6725" t="s">
        <v>6095</v>
      </c>
      <c r="D6725" t="s">
        <v>72</v>
      </c>
      <c r="E6725">
        <v>0.13</v>
      </c>
    </row>
    <row r="6726" spans="1:5" x14ac:dyDescent="0.25">
      <c r="A6726">
        <v>97048</v>
      </c>
      <c r="B6726" t="str">
        <f t="shared" si="104"/>
        <v>97048U</v>
      </c>
      <c r="C6726" t="s">
        <v>6096</v>
      </c>
      <c r="D6726" t="s">
        <v>72</v>
      </c>
      <c r="E6726">
        <v>0.1</v>
      </c>
    </row>
    <row r="6727" spans="1:5" x14ac:dyDescent="0.25">
      <c r="A6727">
        <v>97054</v>
      </c>
      <c r="B6727" t="str">
        <f t="shared" si="104"/>
        <v>97054U</v>
      </c>
      <c r="C6727" t="s">
        <v>6097</v>
      </c>
      <c r="D6727" t="s">
        <v>28</v>
      </c>
      <c r="E6727">
        <v>26.23</v>
      </c>
    </row>
    <row r="6728" spans="1:5" x14ac:dyDescent="0.25">
      <c r="A6728">
        <v>97062</v>
      </c>
      <c r="B6728" t="str">
        <f t="shared" ref="B6728:B6791" si="105">A6728&amp;"U"</f>
        <v>97062U</v>
      </c>
      <c r="C6728" t="s">
        <v>6098</v>
      </c>
      <c r="D6728" t="s">
        <v>72</v>
      </c>
      <c r="E6728">
        <v>7.18</v>
      </c>
    </row>
    <row r="6729" spans="1:5" x14ac:dyDescent="0.25">
      <c r="A6729">
        <v>97063</v>
      </c>
      <c r="B6729" t="str">
        <f t="shared" si="105"/>
        <v>97063U</v>
      </c>
      <c r="C6729" t="s">
        <v>6099</v>
      </c>
      <c r="D6729" t="s">
        <v>72</v>
      </c>
      <c r="E6729">
        <v>9.7200000000000006</v>
      </c>
    </row>
    <row r="6730" spans="1:5" x14ac:dyDescent="0.25">
      <c r="A6730">
        <v>97064</v>
      </c>
      <c r="B6730" t="str">
        <f t="shared" si="105"/>
        <v>97064U</v>
      </c>
      <c r="C6730" t="s">
        <v>6100</v>
      </c>
      <c r="D6730" t="s">
        <v>98</v>
      </c>
      <c r="E6730">
        <v>17.64</v>
      </c>
    </row>
    <row r="6731" spans="1:5" x14ac:dyDescent="0.25">
      <c r="A6731">
        <v>97065</v>
      </c>
      <c r="B6731" t="str">
        <f t="shared" si="105"/>
        <v>97065U</v>
      </c>
      <c r="C6731" t="s">
        <v>6101</v>
      </c>
      <c r="D6731" t="s">
        <v>80</v>
      </c>
      <c r="E6731">
        <v>5.87</v>
      </c>
    </row>
    <row r="6732" spans="1:5" x14ac:dyDescent="0.25">
      <c r="A6732">
        <v>97066</v>
      </c>
      <c r="B6732" t="str">
        <f t="shared" si="105"/>
        <v>97066U</v>
      </c>
      <c r="C6732" t="s">
        <v>6102</v>
      </c>
      <c r="D6732" t="s">
        <v>72</v>
      </c>
      <c r="E6732">
        <v>84.96</v>
      </c>
    </row>
    <row r="6733" spans="1:5" x14ac:dyDescent="0.25">
      <c r="A6733">
        <v>97067</v>
      </c>
      <c r="B6733" t="str">
        <f t="shared" si="105"/>
        <v>97067U</v>
      </c>
      <c r="C6733" t="s">
        <v>6103</v>
      </c>
      <c r="D6733" t="s">
        <v>98</v>
      </c>
      <c r="E6733">
        <v>690.8</v>
      </c>
    </row>
    <row r="6734" spans="1:5" x14ac:dyDescent="0.25">
      <c r="A6734">
        <v>97621</v>
      </c>
      <c r="B6734" t="str">
        <f t="shared" si="105"/>
        <v>97621U</v>
      </c>
      <c r="C6734" t="s">
        <v>6104</v>
      </c>
      <c r="D6734" t="s">
        <v>80</v>
      </c>
      <c r="E6734">
        <v>87.43</v>
      </c>
    </row>
    <row r="6735" spans="1:5" x14ac:dyDescent="0.25">
      <c r="A6735">
        <v>97622</v>
      </c>
      <c r="B6735" t="str">
        <f t="shared" si="105"/>
        <v>97622U</v>
      </c>
      <c r="C6735" t="s">
        <v>6105</v>
      </c>
      <c r="D6735" t="s">
        <v>80</v>
      </c>
      <c r="E6735">
        <v>42.61</v>
      </c>
    </row>
    <row r="6736" spans="1:5" x14ac:dyDescent="0.25">
      <c r="A6736">
        <v>97623</v>
      </c>
      <c r="B6736" t="str">
        <f t="shared" si="105"/>
        <v>97623U</v>
      </c>
      <c r="C6736" t="s">
        <v>6106</v>
      </c>
      <c r="D6736" t="s">
        <v>80</v>
      </c>
      <c r="E6736">
        <v>130.54</v>
      </c>
    </row>
    <row r="6737" spans="1:5" x14ac:dyDescent="0.25">
      <c r="A6737">
        <v>97624</v>
      </c>
      <c r="B6737" t="str">
        <f t="shared" si="105"/>
        <v>97624U</v>
      </c>
      <c r="C6737" t="s">
        <v>79</v>
      </c>
      <c r="D6737" t="s">
        <v>80</v>
      </c>
      <c r="E6737">
        <v>80.11</v>
      </c>
    </row>
    <row r="6738" spans="1:5" x14ac:dyDescent="0.25">
      <c r="A6738">
        <v>97625</v>
      </c>
      <c r="B6738" t="str">
        <f t="shared" si="105"/>
        <v>97625U</v>
      </c>
      <c r="C6738" t="s">
        <v>6107</v>
      </c>
      <c r="D6738" t="s">
        <v>80</v>
      </c>
      <c r="E6738">
        <v>52.55</v>
      </c>
    </row>
    <row r="6739" spans="1:5" x14ac:dyDescent="0.25">
      <c r="A6739">
        <v>97626</v>
      </c>
      <c r="B6739" t="str">
        <f t="shared" si="105"/>
        <v>97626U</v>
      </c>
      <c r="C6739" t="s">
        <v>139</v>
      </c>
      <c r="D6739" t="s">
        <v>80</v>
      </c>
      <c r="E6739">
        <v>463.98</v>
      </c>
    </row>
    <row r="6740" spans="1:5" x14ac:dyDescent="0.25">
      <c r="A6740">
        <v>97627</v>
      </c>
      <c r="B6740" t="str">
        <f t="shared" si="105"/>
        <v>97627U</v>
      </c>
      <c r="C6740" t="s">
        <v>6108</v>
      </c>
      <c r="D6740" t="s">
        <v>80</v>
      </c>
      <c r="E6740">
        <v>230.6</v>
      </c>
    </row>
    <row r="6741" spans="1:5" x14ac:dyDescent="0.25">
      <c r="A6741">
        <v>97628</v>
      </c>
      <c r="B6741" t="str">
        <f t="shared" si="105"/>
        <v>97628U</v>
      </c>
      <c r="C6741" t="s">
        <v>6109</v>
      </c>
      <c r="D6741" t="s">
        <v>80</v>
      </c>
      <c r="E6741">
        <v>210.6</v>
      </c>
    </row>
    <row r="6742" spans="1:5" x14ac:dyDescent="0.25">
      <c r="A6742">
        <v>97629</v>
      </c>
      <c r="B6742" t="str">
        <f t="shared" si="105"/>
        <v>97629U</v>
      </c>
      <c r="C6742" t="s">
        <v>6110</v>
      </c>
      <c r="D6742" t="s">
        <v>80</v>
      </c>
      <c r="E6742">
        <v>98.74</v>
      </c>
    </row>
    <row r="6743" spans="1:5" x14ac:dyDescent="0.25">
      <c r="A6743">
        <v>97631</v>
      </c>
      <c r="B6743" t="str">
        <f t="shared" si="105"/>
        <v>97631U</v>
      </c>
      <c r="C6743" t="s">
        <v>82</v>
      </c>
      <c r="D6743" t="s">
        <v>72</v>
      </c>
      <c r="E6743">
        <v>2.57</v>
      </c>
    </row>
    <row r="6744" spans="1:5" x14ac:dyDescent="0.25">
      <c r="A6744">
        <v>97632</v>
      </c>
      <c r="B6744" t="str">
        <f t="shared" si="105"/>
        <v>97632U</v>
      </c>
      <c r="C6744" t="s">
        <v>6111</v>
      </c>
      <c r="D6744" t="s">
        <v>98</v>
      </c>
      <c r="E6744">
        <v>2.02</v>
      </c>
    </row>
    <row r="6745" spans="1:5" x14ac:dyDescent="0.25">
      <c r="A6745">
        <v>97633</v>
      </c>
      <c r="B6745" t="str">
        <f t="shared" si="105"/>
        <v>97633U</v>
      </c>
      <c r="C6745" t="s">
        <v>6112</v>
      </c>
      <c r="D6745" t="s">
        <v>72</v>
      </c>
      <c r="E6745">
        <v>17.66</v>
      </c>
    </row>
    <row r="6746" spans="1:5" x14ac:dyDescent="0.25">
      <c r="A6746">
        <v>97634</v>
      </c>
      <c r="B6746" t="str">
        <f t="shared" si="105"/>
        <v>97634U</v>
      </c>
      <c r="C6746" t="s">
        <v>6113</v>
      </c>
      <c r="D6746" t="s">
        <v>72</v>
      </c>
      <c r="E6746">
        <v>9.68</v>
      </c>
    </row>
    <row r="6747" spans="1:5" x14ac:dyDescent="0.25">
      <c r="A6747">
        <v>97635</v>
      </c>
      <c r="B6747" t="str">
        <f t="shared" si="105"/>
        <v>97635U</v>
      </c>
      <c r="C6747" t="s">
        <v>6114</v>
      </c>
      <c r="D6747" t="s">
        <v>72</v>
      </c>
      <c r="E6747">
        <v>12.52</v>
      </c>
    </row>
    <row r="6748" spans="1:5" x14ac:dyDescent="0.25">
      <c r="A6748">
        <v>97636</v>
      </c>
      <c r="B6748" t="str">
        <f t="shared" si="105"/>
        <v>97636U</v>
      </c>
      <c r="C6748" t="s">
        <v>6115</v>
      </c>
      <c r="D6748" t="s">
        <v>72</v>
      </c>
      <c r="E6748">
        <v>18.579999999999998</v>
      </c>
    </row>
    <row r="6749" spans="1:5" x14ac:dyDescent="0.25">
      <c r="A6749">
        <v>97637</v>
      </c>
      <c r="B6749" t="str">
        <f t="shared" si="105"/>
        <v>97637U</v>
      </c>
      <c r="C6749" t="s">
        <v>6116</v>
      </c>
      <c r="D6749" t="s">
        <v>72</v>
      </c>
      <c r="E6749">
        <v>2.2599999999999998</v>
      </c>
    </row>
    <row r="6750" spans="1:5" x14ac:dyDescent="0.25">
      <c r="A6750">
        <v>97638</v>
      </c>
      <c r="B6750" t="str">
        <f t="shared" si="105"/>
        <v>97638U</v>
      </c>
      <c r="C6750" t="s">
        <v>6117</v>
      </c>
      <c r="D6750" t="s">
        <v>72</v>
      </c>
      <c r="E6750">
        <v>6.6</v>
      </c>
    </row>
    <row r="6751" spans="1:5" x14ac:dyDescent="0.25">
      <c r="A6751">
        <v>97639</v>
      </c>
      <c r="B6751" t="str">
        <f t="shared" si="105"/>
        <v>97639U</v>
      </c>
      <c r="C6751" t="s">
        <v>6118</v>
      </c>
      <c r="D6751" t="s">
        <v>72</v>
      </c>
      <c r="E6751">
        <v>15.66</v>
      </c>
    </row>
    <row r="6752" spans="1:5" x14ac:dyDescent="0.25">
      <c r="A6752">
        <v>97640</v>
      </c>
      <c r="B6752" t="str">
        <f t="shared" si="105"/>
        <v>97640U</v>
      </c>
      <c r="C6752" t="s">
        <v>6119</v>
      </c>
      <c r="D6752" t="s">
        <v>72</v>
      </c>
      <c r="E6752">
        <v>1.43</v>
      </c>
    </row>
    <row r="6753" spans="1:5" x14ac:dyDescent="0.25">
      <c r="A6753">
        <v>97641</v>
      </c>
      <c r="B6753" t="str">
        <f t="shared" si="105"/>
        <v>97641U</v>
      </c>
      <c r="C6753" t="s">
        <v>84</v>
      </c>
      <c r="D6753" t="s">
        <v>72</v>
      </c>
      <c r="E6753">
        <v>3.79</v>
      </c>
    </row>
    <row r="6754" spans="1:5" x14ac:dyDescent="0.25">
      <c r="A6754">
        <v>97642</v>
      </c>
      <c r="B6754" t="str">
        <f t="shared" si="105"/>
        <v>97642U</v>
      </c>
      <c r="C6754" t="s">
        <v>6120</v>
      </c>
      <c r="D6754" t="s">
        <v>72</v>
      </c>
      <c r="E6754">
        <v>2.56</v>
      </c>
    </row>
    <row r="6755" spans="1:5" x14ac:dyDescent="0.25">
      <c r="A6755">
        <v>97643</v>
      </c>
      <c r="B6755" t="str">
        <f t="shared" si="105"/>
        <v>97643U</v>
      </c>
      <c r="C6755" t="s">
        <v>6121</v>
      </c>
      <c r="D6755" t="s">
        <v>72</v>
      </c>
      <c r="E6755">
        <v>19.21</v>
      </c>
    </row>
    <row r="6756" spans="1:5" x14ac:dyDescent="0.25">
      <c r="A6756">
        <v>97644</v>
      </c>
      <c r="B6756" t="str">
        <f t="shared" si="105"/>
        <v>97644U</v>
      </c>
      <c r="C6756" t="s">
        <v>6122</v>
      </c>
      <c r="D6756" t="s">
        <v>72</v>
      </c>
      <c r="E6756">
        <v>7.24</v>
      </c>
    </row>
    <row r="6757" spans="1:5" x14ac:dyDescent="0.25">
      <c r="A6757">
        <v>97645</v>
      </c>
      <c r="B6757" t="str">
        <f t="shared" si="105"/>
        <v>97645U</v>
      </c>
      <c r="C6757" t="s">
        <v>6123</v>
      </c>
      <c r="D6757" t="s">
        <v>72</v>
      </c>
      <c r="E6757">
        <v>28.59</v>
      </c>
    </row>
    <row r="6758" spans="1:5" x14ac:dyDescent="0.25">
      <c r="A6758">
        <v>97647</v>
      </c>
      <c r="B6758" t="str">
        <f t="shared" si="105"/>
        <v>97647U</v>
      </c>
      <c r="C6758" t="s">
        <v>6124</v>
      </c>
      <c r="D6758" t="s">
        <v>72</v>
      </c>
      <c r="E6758">
        <v>2.69</v>
      </c>
    </row>
    <row r="6759" spans="1:5" x14ac:dyDescent="0.25">
      <c r="A6759">
        <v>97648</v>
      </c>
      <c r="B6759" t="str">
        <f t="shared" si="105"/>
        <v>97648U</v>
      </c>
      <c r="C6759" t="s">
        <v>6125</v>
      </c>
      <c r="D6759" t="s">
        <v>72</v>
      </c>
      <c r="E6759">
        <v>1.54</v>
      </c>
    </row>
    <row r="6760" spans="1:5" x14ac:dyDescent="0.25">
      <c r="A6760">
        <v>97649</v>
      </c>
      <c r="B6760" t="str">
        <f t="shared" si="105"/>
        <v>97649U</v>
      </c>
      <c r="C6760" t="s">
        <v>6126</v>
      </c>
      <c r="D6760" t="s">
        <v>72</v>
      </c>
      <c r="E6760">
        <v>3.49</v>
      </c>
    </row>
    <row r="6761" spans="1:5" x14ac:dyDescent="0.25">
      <c r="A6761">
        <v>97650</v>
      </c>
      <c r="B6761" t="str">
        <f t="shared" si="105"/>
        <v>97650U</v>
      </c>
      <c r="C6761" t="s">
        <v>6127</v>
      </c>
      <c r="D6761" t="s">
        <v>72</v>
      </c>
      <c r="E6761">
        <v>5.79</v>
      </c>
    </row>
    <row r="6762" spans="1:5" x14ac:dyDescent="0.25">
      <c r="A6762">
        <v>97651</v>
      </c>
      <c r="B6762" t="str">
        <f t="shared" si="105"/>
        <v>97651U</v>
      </c>
      <c r="C6762" t="s">
        <v>6128</v>
      </c>
      <c r="D6762" t="s">
        <v>28</v>
      </c>
      <c r="E6762">
        <v>64.16</v>
      </c>
    </row>
    <row r="6763" spans="1:5" x14ac:dyDescent="0.25">
      <c r="A6763">
        <v>97652</v>
      </c>
      <c r="B6763" t="str">
        <f t="shared" si="105"/>
        <v>97652U</v>
      </c>
      <c r="C6763" t="s">
        <v>6129</v>
      </c>
      <c r="D6763" t="s">
        <v>28</v>
      </c>
      <c r="E6763">
        <v>145.46</v>
      </c>
    </row>
    <row r="6764" spans="1:5" x14ac:dyDescent="0.25">
      <c r="A6764">
        <v>97653</v>
      </c>
      <c r="B6764" t="str">
        <f t="shared" si="105"/>
        <v>97653U</v>
      </c>
      <c r="C6764" t="s">
        <v>6130</v>
      </c>
      <c r="D6764" t="s">
        <v>28</v>
      </c>
      <c r="E6764">
        <v>116.56</v>
      </c>
    </row>
    <row r="6765" spans="1:5" x14ac:dyDescent="0.25">
      <c r="A6765">
        <v>97654</v>
      </c>
      <c r="B6765" t="str">
        <f t="shared" si="105"/>
        <v>97654U</v>
      </c>
      <c r="C6765" t="s">
        <v>6131</v>
      </c>
      <c r="D6765" t="s">
        <v>28</v>
      </c>
      <c r="E6765">
        <v>138.82</v>
      </c>
    </row>
    <row r="6766" spans="1:5" x14ac:dyDescent="0.25">
      <c r="A6766">
        <v>97655</v>
      </c>
      <c r="B6766" t="str">
        <f t="shared" si="105"/>
        <v>97655U</v>
      </c>
      <c r="C6766" t="s">
        <v>6132</v>
      </c>
      <c r="D6766" t="s">
        <v>72</v>
      </c>
      <c r="E6766">
        <v>17.829999999999998</v>
      </c>
    </row>
    <row r="6767" spans="1:5" x14ac:dyDescent="0.25">
      <c r="A6767">
        <v>97656</v>
      </c>
      <c r="B6767" t="str">
        <f t="shared" si="105"/>
        <v>97656U</v>
      </c>
      <c r="C6767" t="s">
        <v>6133</v>
      </c>
      <c r="D6767" t="s">
        <v>28</v>
      </c>
      <c r="E6767">
        <v>176.39</v>
      </c>
    </row>
    <row r="6768" spans="1:5" x14ac:dyDescent="0.25">
      <c r="A6768">
        <v>97657</v>
      </c>
      <c r="B6768" t="str">
        <f t="shared" si="105"/>
        <v>97657U</v>
      </c>
      <c r="C6768" t="s">
        <v>6134</v>
      </c>
      <c r="D6768" t="s">
        <v>28</v>
      </c>
      <c r="E6768">
        <v>349.61</v>
      </c>
    </row>
    <row r="6769" spans="1:5" x14ac:dyDescent="0.25">
      <c r="A6769">
        <v>97658</v>
      </c>
      <c r="B6769" t="str">
        <f t="shared" si="105"/>
        <v>97658U</v>
      </c>
      <c r="C6769" t="s">
        <v>6135</v>
      </c>
      <c r="D6769" t="s">
        <v>28</v>
      </c>
      <c r="E6769">
        <v>159.44</v>
      </c>
    </row>
    <row r="6770" spans="1:5" x14ac:dyDescent="0.25">
      <c r="A6770">
        <v>97659</v>
      </c>
      <c r="B6770" t="str">
        <f t="shared" si="105"/>
        <v>97659U</v>
      </c>
      <c r="C6770" t="s">
        <v>6136</v>
      </c>
      <c r="D6770" t="s">
        <v>28</v>
      </c>
      <c r="E6770">
        <v>208.47</v>
      </c>
    </row>
    <row r="6771" spans="1:5" x14ac:dyDescent="0.25">
      <c r="A6771">
        <v>97660</v>
      </c>
      <c r="B6771" t="str">
        <f t="shared" si="105"/>
        <v>97660U</v>
      </c>
      <c r="C6771" t="s">
        <v>6137</v>
      </c>
      <c r="D6771" t="s">
        <v>28</v>
      </c>
      <c r="E6771">
        <v>0.52</v>
      </c>
    </row>
    <row r="6772" spans="1:5" x14ac:dyDescent="0.25">
      <c r="A6772">
        <v>97661</v>
      </c>
      <c r="B6772" t="str">
        <f t="shared" si="105"/>
        <v>97661U</v>
      </c>
      <c r="C6772" t="s">
        <v>6138</v>
      </c>
      <c r="D6772" t="s">
        <v>98</v>
      </c>
      <c r="E6772">
        <v>0.52</v>
      </c>
    </row>
    <row r="6773" spans="1:5" x14ac:dyDescent="0.25">
      <c r="A6773">
        <v>97662</v>
      </c>
      <c r="B6773" t="str">
        <f t="shared" si="105"/>
        <v>97662U</v>
      </c>
      <c r="C6773" t="s">
        <v>6139</v>
      </c>
      <c r="D6773" t="s">
        <v>98</v>
      </c>
      <c r="E6773">
        <v>0.38</v>
      </c>
    </row>
    <row r="6774" spans="1:5" x14ac:dyDescent="0.25">
      <c r="A6774">
        <v>97663</v>
      </c>
      <c r="B6774" t="str">
        <f t="shared" si="105"/>
        <v>97663U</v>
      </c>
      <c r="C6774" t="s">
        <v>6140</v>
      </c>
      <c r="D6774" t="s">
        <v>28</v>
      </c>
      <c r="E6774">
        <v>9.56</v>
      </c>
    </row>
    <row r="6775" spans="1:5" x14ac:dyDescent="0.25">
      <c r="A6775">
        <v>97664</v>
      </c>
      <c r="B6775" t="str">
        <f t="shared" si="105"/>
        <v>97664U</v>
      </c>
      <c r="C6775" t="s">
        <v>86</v>
      </c>
      <c r="D6775" t="s">
        <v>28</v>
      </c>
      <c r="E6775">
        <v>1.19</v>
      </c>
    </row>
    <row r="6776" spans="1:5" x14ac:dyDescent="0.25">
      <c r="A6776">
        <v>97665</v>
      </c>
      <c r="B6776" t="str">
        <f t="shared" si="105"/>
        <v>97665U</v>
      </c>
      <c r="C6776" t="s">
        <v>88</v>
      </c>
      <c r="D6776" t="s">
        <v>28</v>
      </c>
      <c r="E6776">
        <v>1</v>
      </c>
    </row>
    <row r="6777" spans="1:5" x14ac:dyDescent="0.25">
      <c r="A6777">
        <v>97666</v>
      </c>
      <c r="B6777" t="str">
        <f t="shared" si="105"/>
        <v>97666U</v>
      </c>
      <c r="C6777" t="s">
        <v>6141</v>
      </c>
      <c r="D6777" t="s">
        <v>28</v>
      </c>
      <c r="E6777">
        <v>6.97</v>
      </c>
    </row>
    <row r="6778" spans="1:5" x14ac:dyDescent="0.25">
      <c r="A6778">
        <v>95967</v>
      </c>
      <c r="B6778" t="str">
        <f t="shared" si="105"/>
        <v>95967U</v>
      </c>
      <c r="C6778" t="s">
        <v>6142</v>
      </c>
      <c r="D6778" t="s">
        <v>180</v>
      </c>
      <c r="E6778">
        <v>145.16</v>
      </c>
    </row>
    <row r="6779" spans="1:5" x14ac:dyDescent="0.25">
      <c r="A6779">
        <v>99058</v>
      </c>
      <c r="B6779" t="str">
        <f t="shared" si="105"/>
        <v>99058U</v>
      </c>
      <c r="C6779" t="s">
        <v>6143</v>
      </c>
      <c r="D6779" t="s">
        <v>28</v>
      </c>
      <c r="E6779">
        <v>6.83</v>
      </c>
    </row>
    <row r="6780" spans="1:5" x14ac:dyDescent="0.25">
      <c r="A6780">
        <v>99059</v>
      </c>
      <c r="B6780" t="str">
        <f t="shared" si="105"/>
        <v>99059U</v>
      </c>
      <c r="C6780" t="s">
        <v>6144</v>
      </c>
      <c r="D6780" t="s">
        <v>98</v>
      </c>
      <c r="E6780">
        <v>53.2</v>
      </c>
    </row>
    <row r="6781" spans="1:5" x14ac:dyDescent="0.25">
      <c r="A6781">
        <v>99060</v>
      </c>
      <c r="B6781" t="str">
        <f t="shared" si="105"/>
        <v>99060U</v>
      </c>
      <c r="C6781" t="s">
        <v>6145</v>
      </c>
      <c r="D6781" t="s">
        <v>28</v>
      </c>
      <c r="E6781">
        <v>141.41999999999999</v>
      </c>
    </row>
    <row r="6782" spans="1:5" x14ac:dyDescent="0.25">
      <c r="A6782">
        <v>99061</v>
      </c>
      <c r="B6782" t="str">
        <f t="shared" si="105"/>
        <v>99061U</v>
      </c>
      <c r="C6782" t="s">
        <v>6146</v>
      </c>
      <c r="D6782" t="s">
        <v>28</v>
      </c>
      <c r="E6782">
        <v>93.18</v>
      </c>
    </row>
    <row r="6783" spans="1:5" x14ac:dyDescent="0.25">
      <c r="A6783">
        <v>99062</v>
      </c>
      <c r="B6783" t="str">
        <f t="shared" si="105"/>
        <v>99062U</v>
      </c>
      <c r="C6783" t="s">
        <v>6147</v>
      </c>
      <c r="D6783" t="s">
        <v>28</v>
      </c>
      <c r="E6783">
        <v>2.13</v>
      </c>
    </row>
    <row r="6784" spans="1:5" x14ac:dyDescent="0.25">
      <c r="A6784">
        <v>99063</v>
      </c>
      <c r="B6784" t="str">
        <f t="shared" si="105"/>
        <v>99063U</v>
      </c>
      <c r="C6784" t="s">
        <v>6148</v>
      </c>
      <c r="D6784" t="s">
        <v>98</v>
      </c>
      <c r="E6784">
        <v>4.6500000000000004</v>
      </c>
    </row>
    <row r="6785" spans="1:5" x14ac:dyDescent="0.25">
      <c r="A6785">
        <v>99064</v>
      </c>
      <c r="B6785" t="str">
        <f t="shared" si="105"/>
        <v>99064U</v>
      </c>
      <c r="C6785" t="s">
        <v>6149</v>
      </c>
      <c r="D6785" t="s">
        <v>98</v>
      </c>
      <c r="E6785">
        <v>0.34</v>
      </c>
    </row>
    <row r="6786" spans="1:5" x14ac:dyDescent="0.25">
      <c r="A6786">
        <v>93588</v>
      </c>
      <c r="B6786" t="str">
        <f t="shared" si="105"/>
        <v>93588U</v>
      </c>
      <c r="C6786" t="s">
        <v>6150</v>
      </c>
      <c r="D6786" t="s">
        <v>5967</v>
      </c>
      <c r="E6786">
        <v>3.18</v>
      </c>
    </row>
    <row r="6787" spans="1:5" x14ac:dyDescent="0.25">
      <c r="A6787">
        <v>93589</v>
      </c>
      <c r="B6787" t="str">
        <f t="shared" si="105"/>
        <v>93589U</v>
      </c>
      <c r="C6787" t="s">
        <v>6151</v>
      </c>
      <c r="D6787" t="s">
        <v>5967</v>
      </c>
      <c r="E6787">
        <v>2.73</v>
      </c>
    </row>
    <row r="6788" spans="1:5" x14ac:dyDescent="0.25">
      <c r="A6788">
        <v>93590</v>
      </c>
      <c r="B6788" t="str">
        <f t="shared" si="105"/>
        <v>93590U</v>
      </c>
      <c r="C6788" t="s">
        <v>6152</v>
      </c>
      <c r="D6788" t="s">
        <v>5967</v>
      </c>
      <c r="E6788">
        <v>0.99</v>
      </c>
    </row>
    <row r="6789" spans="1:5" x14ac:dyDescent="0.25">
      <c r="A6789">
        <v>93591</v>
      </c>
      <c r="B6789" t="str">
        <f t="shared" si="105"/>
        <v>93591U</v>
      </c>
      <c r="C6789" t="s">
        <v>6153</v>
      </c>
      <c r="D6789" t="s">
        <v>5967</v>
      </c>
      <c r="E6789">
        <v>2.81</v>
      </c>
    </row>
    <row r="6790" spans="1:5" x14ac:dyDescent="0.25">
      <c r="A6790">
        <v>93592</v>
      </c>
      <c r="B6790" t="str">
        <f t="shared" si="105"/>
        <v>93592U</v>
      </c>
      <c r="C6790" t="s">
        <v>6154</v>
      </c>
      <c r="D6790" t="s">
        <v>5967</v>
      </c>
      <c r="E6790">
        <v>2.44</v>
      </c>
    </row>
    <row r="6791" spans="1:5" x14ac:dyDescent="0.25">
      <c r="A6791">
        <v>93593</v>
      </c>
      <c r="B6791" t="str">
        <f t="shared" si="105"/>
        <v>93593U</v>
      </c>
      <c r="C6791" t="s">
        <v>6155</v>
      </c>
      <c r="D6791" t="s">
        <v>5967</v>
      </c>
      <c r="E6791">
        <v>0.89</v>
      </c>
    </row>
    <row r="6792" spans="1:5" x14ac:dyDescent="0.25">
      <c r="A6792">
        <v>93594</v>
      </c>
      <c r="B6792" t="str">
        <f t="shared" ref="B6792:B6855" si="106">A6792&amp;"U"</f>
        <v>93594U</v>
      </c>
      <c r="C6792" t="s">
        <v>6156</v>
      </c>
      <c r="D6792" t="s">
        <v>5041</v>
      </c>
      <c r="E6792">
        <v>2.12</v>
      </c>
    </row>
    <row r="6793" spans="1:5" x14ac:dyDescent="0.25">
      <c r="A6793">
        <v>93595</v>
      </c>
      <c r="B6793" t="str">
        <f t="shared" si="106"/>
        <v>93595U</v>
      </c>
      <c r="C6793" t="s">
        <v>6157</v>
      </c>
      <c r="D6793" t="s">
        <v>5041</v>
      </c>
      <c r="E6793">
        <v>1.84</v>
      </c>
    </row>
    <row r="6794" spans="1:5" x14ac:dyDescent="0.25">
      <c r="A6794">
        <v>93596</v>
      </c>
      <c r="B6794" t="str">
        <f t="shared" si="106"/>
        <v>93596U</v>
      </c>
      <c r="C6794" t="s">
        <v>6158</v>
      </c>
      <c r="D6794" t="s">
        <v>5041</v>
      </c>
      <c r="E6794">
        <v>0.66</v>
      </c>
    </row>
    <row r="6795" spans="1:5" x14ac:dyDescent="0.25">
      <c r="A6795">
        <v>93597</v>
      </c>
      <c r="B6795" t="str">
        <f t="shared" si="106"/>
        <v>93597U</v>
      </c>
      <c r="C6795" t="s">
        <v>6159</v>
      </c>
      <c r="D6795" t="s">
        <v>5041</v>
      </c>
      <c r="E6795">
        <v>1.87</v>
      </c>
    </row>
    <row r="6796" spans="1:5" x14ac:dyDescent="0.25">
      <c r="A6796">
        <v>93598</v>
      </c>
      <c r="B6796" t="str">
        <f t="shared" si="106"/>
        <v>93598U</v>
      </c>
      <c r="C6796" t="s">
        <v>6160</v>
      </c>
      <c r="D6796" t="s">
        <v>5041</v>
      </c>
      <c r="E6796">
        <v>1.61</v>
      </c>
    </row>
    <row r="6797" spans="1:5" x14ac:dyDescent="0.25">
      <c r="A6797">
        <v>93599</v>
      </c>
      <c r="B6797" t="str">
        <f t="shared" si="106"/>
        <v>93599U</v>
      </c>
      <c r="C6797" t="s">
        <v>6161</v>
      </c>
      <c r="D6797" t="s">
        <v>5041</v>
      </c>
      <c r="E6797">
        <v>0.59</v>
      </c>
    </row>
    <row r="6798" spans="1:5" x14ac:dyDescent="0.25">
      <c r="A6798">
        <v>95425</v>
      </c>
      <c r="B6798" t="str">
        <f t="shared" si="106"/>
        <v>95425U</v>
      </c>
      <c r="C6798" t="s">
        <v>6162</v>
      </c>
      <c r="D6798" t="s">
        <v>5967</v>
      </c>
      <c r="E6798">
        <v>2.41</v>
      </c>
    </row>
    <row r="6799" spans="1:5" x14ac:dyDescent="0.25">
      <c r="A6799">
        <v>95426</v>
      </c>
      <c r="B6799" t="str">
        <f t="shared" si="106"/>
        <v>95426U</v>
      </c>
      <c r="C6799" t="s">
        <v>6163</v>
      </c>
      <c r="D6799" t="s">
        <v>5967</v>
      </c>
      <c r="E6799">
        <v>2.08</v>
      </c>
    </row>
    <row r="6800" spans="1:5" x14ac:dyDescent="0.25">
      <c r="A6800">
        <v>95427</v>
      </c>
      <c r="B6800" t="str">
        <f t="shared" si="106"/>
        <v>95427U</v>
      </c>
      <c r="C6800" t="s">
        <v>6164</v>
      </c>
      <c r="D6800" t="s">
        <v>5967</v>
      </c>
      <c r="E6800">
        <v>0.78</v>
      </c>
    </row>
    <row r="6801" spans="1:5" x14ac:dyDescent="0.25">
      <c r="A6801">
        <v>95428</v>
      </c>
      <c r="B6801" t="str">
        <f t="shared" si="106"/>
        <v>95428U</v>
      </c>
      <c r="C6801" t="s">
        <v>6165</v>
      </c>
      <c r="D6801" t="s">
        <v>5041</v>
      </c>
      <c r="E6801">
        <v>1.63</v>
      </c>
    </row>
    <row r="6802" spans="1:5" x14ac:dyDescent="0.25">
      <c r="A6802">
        <v>95429</v>
      </c>
      <c r="B6802" t="str">
        <f t="shared" si="106"/>
        <v>95429U</v>
      </c>
      <c r="C6802" t="s">
        <v>6166</v>
      </c>
      <c r="D6802" t="s">
        <v>5041</v>
      </c>
      <c r="E6802">
        <v>1.4</v>
      </c>
    </row>
    <row r="6803" spans="1:5" x14ac:dyDescent="0.25">
      <c r="A6803">
        <v>95430</v>
      </c>
      <c r="B6803" t="str">
        <f t="shared" si="106"/>
        <v>95430U</v>
      </c>
      <c r="C6803" t="s">
        <v>6167</v>
      </c>
      <c r="D6803" t="s">
        <v>5041</v>
      </c>
      <c r="E6803">
        <v>0.49</v>
      </c>
    </row>
    <row r="6804" spans="1:5" x14ac:dyDescent="0.25">
      <c r="A6804">
        <v>95875</v>
      </c>
      <c r="B6804" t="str">
        <f t="shared" si="106"/>
        <v>95875U</v>
      </c>
      <c r="C6804" t="s">
        <v>6168</v>
      </c>
      <c r="D6804" t="s">
        <v>5967</v>
      </c>
      <c r="E6804">
        <v>2.5099999999999998</v>
      </c>
    </row>
    <row r="6805" spans="1:5" x14ac:dyDescent="0.25">
      <c r="A6805">
        <v>95876</v>
      </c>
      <c r="B6805" t="str">
        <f t="shared" si="106"/>
        <v>95876U</v>
      </c>
      <c r="C6805" t="s">
        <v>6169</v>
      </c>
      <c r="D6805" t="s">
        <v>5967</v>
      </c>
      <c r="E6805">
        <v>2.21</v>
      </c>
    </row>
    <row r="6806" spans="1:5" x14ac:dyDescent="0.25">
      <c r="A6806">
        <v>95877</v>
      </c>
      <c r="B6806" t="str">
        <f t="shared" si="106"/>
        <v>95877U</v>
      </c>
      <c r="C6806" t="s">
        <v>6170</v>
      </c>
      <c r="D6806" t="s">
        <v>5967</v>
      </c>
      <c r="E6806">
        <v>1.92</v>
      </c>
    </row>
    <row r="6807" spans="1:5" x14ac:dyDescent="0.25">
      <c r="A6807">
        <v>95878</v>
      </c>
      <c r="B6807" t="str">
        <f t="shared" si="106"/>
        <v>95878U</v>
      </c>
      <c r="C6807" t="s">
        <v>6171</v>
      </c>
      <c r="D6807" t="s">
        <v>5041</v>
      </c>
      <c r="E6807">
        <v>1.69</v>
      </c>
    </row>
    <row r="6808" spans="1:5" x14ac:dyDescent="0.25">
      <c r="A6808">
        <v>95879</v>
      </c>
      <c r="B6808" t="str">
        <f t="shared" si="106"/>
        <v>95879U</v>
      </c>
      <c r="C6808" t="s">
        <v>6172</v>
      </c>
      <c r="D6808" t="s">
        <v>5041</v>
      </c>
      <c r="E6808">
        <v>1.49</v>
      </c>
    </row>
    <row r="6809" spans="1:5" x14ac:dyDescent="0.25">
      <c r="A6809">
        <v>95880</v>
      </c>
      <c r="B6809" t="str">
        <f t="shared" si="106"/>
        <v>95880U</v>
      </c>
      <c r="C6809" t="s">
        <v>6173</v>
      </c>
      <c r="D6809" t="s">
        <v>5041</v>
      </c>
      <c r="E6809">
        <v>1.29</v>
      </c>
    </row>
    <row r="6810" spans="1:5" x14ac:dyDescent="0.25">
      <c r="A6810">
        <v>97912</v>
      </c>
      <c r="B6810" t="str">
        <f t="shared" si="106"/>
        <v>97912U</v>
      </c>
      <c r="C6810" t="s">
        <v>6174</v>
      </c>
      <c r="D6810" t="s">
        <v>5967</v>
      </c>
      <c r="E6810">
        <v>3.64</v>
      </c>
    </row>
    <row r="6811" spans="1:5" x14ac:dyDescent="0.25">
      <c r="A6811">
        <v>97913</v>
      </c>
      <c r="B6811" t="str">
        <f t="shared" si="106"/>
        <v>97913U</v>
      </c>
      <c r="C6811" t="s">
        <v>6175</v>
      </c>
      <c r="D6811" t="s">
        <v>5967</v>
      </c>
      <c r="E6811">
        <v>3.16</v>
      </c>
    </row>
    <row r="6812" spans="1:5" x14ac:dyDescent="0.25">
      <c r="A6812">
        <v>97914</v>
      </c>
      <c r="B6812" t="str">
        <f t="shared" si="106"/>
        <v>97914U</v>
      </c>
      <c r="C6812" t="s">
        <v>6176</v>
      </c>
      <c r="D6812" t="s">
        <v>5967</v>
      </c>
      <c r="E6812">
        <v>2.88</v>
      </c>
    </row>
    <row r="6813" spans="1:5" x14ac:dyDescent="0.25">
      <c r="A6813">
        <v>97915</v>
      </c>
      <c r="B6813" t="str">
        <f t="shared" si="106"/>
        <v>97915U</v>
      </c>
      <c r="C6813" t="s">
        <v>6177</v>
      </c>
      <c r="D6813" t="s">
        <v>5967</v>
      </c>
      <c r="E6813">
        <v>1.1499999999999999</v>
      </c>
    </row>
    <row r="6814" spans="1:5" x14ac:dyDescent="0.25">
      <c r="A6814">
        <v>100937</v>
      </c>
      <c r="B6814" t="str">
        <f t="shared" si="106"/>
        <v>100937U</v>
      </c>
      <c r="C6814" t="s">
        <v>6178</v>
      </c>
      <c r="D6814" t="s">
        <v>5967</v>
      </c>
      <c r="E6814">
        <v>8.68</v>
      </c>
    </row>
    <row r="6815" spans="1:5" x14ac:dyDescent="0.25">
      <c r="A6815">
        <v>100938</v>
      </c>
      <c r="B6815" t="str">
        <f t="shared" si="106"/>
        <v>100938U</v>
      </c>
      <c r="C6815" t="s">
        <v>6179</v>
      </c>
      <c r="D6815" t="s">
        <v>5967</v>
      </c>
      <c r="E6815">
        <v>7.58</v>
      </c>
    </row>
    <row r="6816" spans="1:5" x14ac:dyDescent="0.25">
      <c r="A6816">
        <v>100939</v>
      </c>
      <c r="B6816" t="str">
        <f t="shared" si="106"/>
        <v>100939U</v>
      </c>
      <c r="C6816" t="s">
        <v>6180</v>
      </c>
      <c r="D6816" t="s">
        <v>5967</v>
      </c>
      <c r="E6816">
        <v>6.72</v>
      </c>
    </row>
    <row r="6817" spans="1:5" x14ac:dyDescent="0.25">
      <c r="A6817">
        <v>100940</v>
      </c>
      <c r="B6817" t="str">
        <f t="shared" si="106"/>
        <v>100940U</v>
      </c>
      <c r="C6817" t="s">
        <v>6181</v>
      </c>
      <c r="D6817" t="s">
        <v>5967</v>
      </c>
      <c r="E6817">
        <v>5.8</v>
      </c>
    </row>
    <row r="6818" spans="1:5" x14ac:dyDescent="0.25">
      <c r="A6818">
        <v>100941</v>
      </c>
      <c r="B6818" t="str">
        <f t="shared" si="106"/>
        <v>100941U</v>
      </c>
      <c r="C6818" t="s">
        <v>6182</v>
      </c>
      <c r="D6818" t="s">
        <v>5041</v>
      </c>
      <c r="E6818">
        <v>5.78</v>
      </c>
    </row>
    <row r="6819" spans="1:5" x14ac:dyDescent="0.25">
      <c r="A6819">
        <v>100942</v>
      </c>
      <c r="B6819" t="str">
        <f t="shared" si="106"/>
        <v>100942U</v>
      </c>
      <c r="C6819" t="s">
        <v>6183</v>
      </c>
      <c r="D6819" t="s">
        <v>5041</v>
      </c>
      <c r="E6819">
        <v>5.0599999999999996</v>
      </c>
    </row>
    <row r="6820" spans="1:5" x14ac:dyDescent="0.25">
      <c r="A6820">
        <v>100943</v>
      </c>
      <c r="B6820" t="str">
        <f t="shared" si="106"/>
        <v>100943U</v>
      </c>
      <c r="C6820" t="s">
        <v>6184</v>
      </c>
      <c r="D6820" t="s">
        <v>5041</v>
      </c>
      <c r="E6820">
        <v>4.46</v>
      </c>
    </row>
    <row r="6821" spans="1:5" x14ac:dyDescent="0.25">
      <c r="A6821">
        <v>100944</v>
      </c>
      <c r="B6821" t="str">
        <f t="shared" si="106"/>
        <v>100944U</v>
      </c>
      <c r="C6821" t="s">
        <v>6185</v>
      </c>
      <c r="D6821" t="s">
        <v>5041</v>
      </c>
      <c r="E6821">
        <v>3.88</v>
      </c>
    </row>
    <row r="6822" spans="1:5" x14ac:dyDescent="0.25">
      <c r="A6822">
        <v>100945</v>
      </c>
      <c r="B6822" t="str">
        <f t="shared" si="106"/>
        <v>100945U</v>
      </c>
      <c r="C6822" t="s">
        <v>6186</v>
      </c>
      <c r="D6822" t="s">
        <v>5041</v>
      </c>
      <c r="E6822">
        <v>2.9</v>
      </c>
    </row>
    <row r="6823" spans="1:5" x14ac:dyDescent="0.25">
      <c r="A6823">
        <v>100946</v>
      </c>
      <c r="B6823" t="str">
        <f t="shared" si="106"/>
        <v>100946U</v>
      </c>
      <c r="C6823" t="s">
        <v>6187</v>
      </c>
      <c r="D6823" t="s">
        <v>5041</v>
      </c>
      <c r="E6823">
        <v>2.5</v>
      </c>
    </row>
    <row r="6824" spans="1:5" x14ac:dyDescent="0.25">
      <c r="A6824">
        <v>100947</v>
      </c>
      <c r="B6824" t="str">
        <f t="shared" si="106"/>
        <v>100947U</v>
      </c>
      <c r="C6824" t="s">
        <v>6188</v>
      </c>
      <c r="D6824" t="s">
        <v>5041</v>
      </c>
      <c r="E6824">
        <v>2.2999999999999998</v>
      </c>
    </row>
    <row r="6825" spans="1:5" x14ac:dyDescent="0.25">
      <c r="A6825">
        <v>100948</v>
      </c>
      <c r="B6825" t="str">
        <f t="shared" si="106"/>
        <v>100948U</v>
      </c>
      <c r="C6825" t="s">
        <v>6189</v>
      </c>
      <c r="D6825" t="s">
        <v>5041</v>
      </c>
      <c r="E6825">
        <v>0.91</v>
      </c>
    </row>
    <row r="6826" spans="1:5" x14ac:dyDescent="0.25">
      <c r="A6826">
        <v>100949</v>
      </c>
      <c r="B6826" t="str">
        <f t="shared" si="106"/>
        <v>100949U</v>
      </c>
      <c r="C6826" t="s">
        <v>6190</v>
      </c>
      <c r="D6826" t="s">
        <v>5041</v>
      </c>
      <c r="E6826">
        <v>6.9</v>
      </c>
    </row>
    <row r="6827" spans="1:5" x14ac:dyDescent="0.25">
      <c r="A6827">
        <v>100950</v>
      </c>
      <c r="B6827" t="str">
        <f t="shared" si="106"/>
        <v>100950U</v>
      </c>
      <c r="C6827" t="s">
        <v>6191</v>
      </c>
      <c r="D6827" t="s">
        <v>5041</v>
      </c>
      <c r="E6827">
        <v>3.73</v>
      </c>
    </row>
    <row r="6828" spans="1:5" x14ac:dyDescent="0.25">
      <c r="A6828">
        <v>100951</v>
      </c>
      <c r="B6828" t="str">
        <f t="shared" si="106"/>
        <v>100951U</v>
      </c>
      <c r="C6828" t="s">
        <v>6192</v>
      </c>
      <c r="D6828" t="s">
        <v>5041</v>
      </c>
      <c r="E6828">
        <v>3.22</v>
      </c>
    </row>
    <row r="6829" spans="1:5" x14ac:dyDescent="0.25">
      <c r="A6829">
        <v>100952</v>
      </c>
      <c r="B6829" t="str">
        <f t="shared" si="106"/>
        <v>100952U</v>
      </c>
      <c r="C6829" t="s">
        <v>6193</v>
      </c>
      <c r="D6829" t="s">
        <v>5041</v>
      </c>
      <c r="E6829">
        <v>2.97</v>
      </c>
    </row>
    <row r="6830" spans="1:5" x14ac:dyDescent="0.25">
      <c r="A6830">
        <v>100953</v>
      </c>
      <c r="B6830" t="str">
        <f t="shared" si="106"/>
        <v>100953U</v>
      </c>
      <c r="C6830" t="s">
        <v>6194</v>
      </c>
      <c r="D6830" t="s">
        <v>5041</v>
      </c>
      <c r="E6830">
        <v>1.18</v>
      </c>
    </row>
    <row r="6831" spans="1:5" x14ac:dyDescent="0.25">
      <c r="A6831">
        <v>100954</v>
      </c>
      <c r="B6831" t="str">
        <f t="shared" si="106"/>
        <v>100954U</v>
      </c>
      <c r="C6831" t="s">
        <v>6195</v>
      </c>
      <c r="D6831" t="s">
        <v>5041</v>
      </c>
      <c r="E6831">
        <v>8.89</v>
      </c>
    </row>
    <row r="6832" spans="1:5" x14ac:dyDescent="0.25">
      <c r="A6832">
        <v>100955</v>
      </c>
      <c r="B6832" t="str">
        <f t="shared" si="106"/>
        <v>100955U</v>
      </c>
      <c r="C6832" t="s">
        <v>6196</v>
      </c>
      <c r="D6832" t="s">
        <v>5967</v>
      </c>
      <c r="E6832">
        <v>5.24</v>
      </c>
    </row>
    <row r="6833" spans="1:5" x14ac:dyDescent="0.25">
      <c r="A6833">
        <v>100956</v>
      </c>
      <c r="B6833" t="str">
        <f t="shared" si="106"/>
        <v>100956U</v>
      </c>
      <c r="C6833" t="s">
        <v>6197</v>
      </c>
      <c r="D6833" t="s">
        <v>5967</v>
      </c>
      <c r="E6833">
        <v>4.5599999999999996</v>
      </c>
    </row>
    <row r="6834" spans="1:5" x14ac:dyDescent="0.25">
      <c r="A6834">
        <v>100957</v>
      </c>
      <c r="B6834" t="str">
        <f t="shared" si="106"/>
        <v>100957U</v>
      </c>
      <c r="C6834" t="s">
        <v>6198</v>
      </c>
      <c r="D6834" t="s">
        <v>5967</v>
      </c>
      <c r="E6834">
        <v>4.17</v>
      </c>
    </row>
    <row r="6835" spans="1:5" x14ac:dyDescent="0.25">
      <c r="A6835">
        <v>100958</v>
      </c>
      <c r="B6835" t="str">
        <f t="shared" si="106"/>
        <v>100958U</v>
      </c>
      <c r="C6835" t="s">
        <v>6199</v>
      </c>
      <c r="D6835" t="s">
        <v>5967</v>
      </c>
      <c r="E6835">
        <v>1.67</v>
      </c>
    </row>
    <row r="6836" spans="1:5" x14ac:dyDescent="0.25">
      <c r="A6836">
        <v>100959</v>
      </c>
      <c r="B6836" t="str">
        <f t="shared" si="106"/>
        <v>100959U</v>
      </c>
      <c r="C6836" t="s">
        <v>6200</v>
      </c>
      <c r="D6836" t="s">
        <v>5967</v>
      </c>
      <c r="E6836">
        <v>12.52</v>
      </c>
    </row>
    <row r="6837" spans="1:5" x14ac:dyDescent="0.25">
      <c r="A6837">
        <v>100960</v>
      </c>
      <c r="B6837" t="str">
        <f t="shared" si="106"/>
        <v>100960U</v>
      </c>
      <c r="C6837" t="s">
        <v>6201</v>
      </c>
      <c r="D6837" t="s">
        <v>5967</v>
      </c>
      <c r="E6837">
        <v>3.87</v>
      </c>
    </row>
    <row r="6838" spans="1:5" x14ac:dyDescent="0.25">
      <c r="A6838">
        <v>100961</v>
      </c>
      <c r="B6838" t="str">
        <f t="shared" si="106"/>
        <v>100961U</v>
      </c>
      <c r="C6838" t="s">
        <v>6202</v>
      </c>
      <c r="D6838" t="s">
        <v>5967</v>
      </c>
      <c r="E6838">
        <v>3.35</v>
      </c>
    </row>
    <row r="6839" spans="1:5" x14ac:dyDescent="0.25">
      <c r="A6839">
        <v>100962</v>
      </c>
      <c r="B6839" t="str">
        <f t="shared" si="106"/>
        <v>100962U</v>
      </c>
      <c r="C6839" t="s">
        <v>6203</v>
      </c>
      <c r="D6839" t="s">
        <v>5967</v>
      </c>
      <c r="E6839">
        <v>3.06</v>
      </c>
    </row>
    <row r="6840" spans="1:5" x14ac:dyDescent="0.25">
      <c r="A6840">
        <v>100963</v>
      </c>
      <c r="B6840" t="str">
        <f t="shared" si="106"/>
        <v>100963U</v>
      </c>
      <c r="C6840" t="s">
        <v>6204</v>
      </c>
      <c r="D6840" t="s">
        <v>5967</v>
      </c>
      <c r="E6840">
        <v>1.21</v>
      </c>
    </row>
    <row r="6841" spans="1:5" x14ac:dyDescent="0.25">
      <c r="A6841">
        <v>100964</v>
      </c>
      <c r="B6841" t="str">
        <f t="shared" si="106"/>
        <v>100964U</v>
      </c>
      <c r="C6841" t="s">
        <v>6205</v>
      </c>
      <c r="D6841" t="s">
        <v>5967</v>
      </c>
      <c r="E6841">
        <v>9.2899999999999991</v>
      </c>
    </row>
    <row r="6842" spans="1:5" x14ac:dyDescent="0.25">
      <c r="A6842">
        <v>100973</v>
      </c>
      <c r="B6842" t="str">
        <f t="shared" si="106"/>
        <v>100973U</v>
      </c>
      <c r="C6842" t="s">
        <v>6206</v>
      </c>
      <c r="D6842" t="s">
        <v>80</v>
      </c>
      <c r="E6842">
        <v>8.4600000000000009</v>
      </c>
    </row>
    <row r="6843" spans="1:5" x14ac:dyDescent="0.25">
      <c r="A6843">
        <v>100974</v>
      </c>
      <c r="B6843" t="str">
        <f t="shared" si="106"/>
        <v>100974U</v>
      </c>
      <c r="C6843" t="s">
        <v>6207</v>
      </c>
      <c r="D6843" t="s">
        <v>80</v>
      </c>
      <c r="E6843">
        <v>8.4700000000000006</v>
      </c>
    </row>
    <row r="6844" spans="1:5" x14ac:dyDescent="0.25">
      <c r="A6844">
        <v>100975</v>
      </c>
      <c r="B6844" t="str">
        <f t="shared" si="106"/>
        <v>100975U</v>
      </c>
      <c r="C6844" t="s">
        <v>6208</v>
      </c>
      <c r="D6844" t="s">
        <v>80</v>
      </c>
      <c r="E6844">
        <v>8.64</v>
      </c>
    </row>
    <row r="6845" spans="1:5" x14ac:dyDescent="0.25">
      <c r="A6845">
        <v>100965</v>
      </c>
      <c r="B6845" t="str">
        <f t="shared" si="106"/>
        <v>100965U</v>
      </c>
      <c r="C6845" t="s">
        <v>6209</v>
      </c>
      <c r="D6845" t="s">
        <v>5041</v>
      </c>
      <c r="E6845">
        <v>1.92</v>
      </c>
    </row>
    <row r="6846" spans="1:5" x14ac:dyDescent="0.25">
      <c r="A6846">
        <v>100966</v>
      </c>
      <c r="B6846" t="str">
        <f t="shared" si="106"/>
        <v>100966U</v>
      </c>
      <c r="C6846" t="s">
        <v>6210</v>
      </c>
      <c r="D6846" t="s">
        <v>5041</v>
      </c>
      <c r="E6846">
        <v>1.65</v>
      </c>
    </row>
    <row r="6847" spans="1:5" x14ac:dyDescent="0.25">
      <c r="A6847">
        <v>100969</v>
      </c>
      <c r="B6847" t="str">
        <f t="shared" si="106"/>
        <v>100969U</v>
      </c>
      <c r="C6847" t="s">
        <v>6211</v>
      </c>
      <c r="D6847" t="s">
        <v>5041</v>
      </c>
      <c r="E6847">
        <v>2.57</v>
      </c>
    </row>
    <row r="6848" spans="1:5" x14ac:dyDescent="0.25">
      <c r="A6848">
        <v>100970</v>
      </c>
      <c r="B6848" t="str">
        <f t="shared" si="106"/>
        <v>100970U</v>
      </c>
      <c r="C6848" t="s">
        <v>6212</v>
      </c>
      <c r="D6848" t="s">
        <v>5041</v>
      </c>
      <c r="E6848">
        <v>2.17</v>
      </c>
    </row>
    <row r="6849" spans="1:5" x14ac:dyDescent="0.25">
      <c r="A6849">
        <v>102330</v>
      </c>
      <c r="B6849" t="str">
        <f t="shared" si="106"/>
        <v>102330U</v>
      </c>
      <c r="C6849" t="s">
        <v>6213</v>
      </c>
      <c r="D6849" t="s">
        <v>5041</v>
      </c>
      <c r="E6849">
        <v>1.54</v>
      </c>
    </row>
    <row r="6850" spans="1:5" x14ac:dyDescent="0.25">
      <c r="A6850">
        <v>102331</v>
      </c>
      <c r="B6850" t="str">
        <f t="shared" si="106"/>
        <v>102331U</v>
      </c>
      <c r="C6850" t="s">
        <v>6214</v>
      </c>
      <c r="D6850" t="s">
        <v>5041</v>
      </c>
      <c r="E6850">
        <v>0.6</v>
      </c>
    </row>
    <row r="6851" spans="1:5" x14ac:dyDescent="0.25">
      <c r="A6851">
        <v>102332</v>
      </c>
      <c r="B6851" t="str">
        <f t="shared" si="106"/>
        <v>102332U</v>
      </c>
      <c r="C6851" t="s">
        <v>6215</v>
      </c>
      <c r="D6851" t="s">
        <v>5041</v>
      </c>
      <c r="E6851">
        <v>2.0299999999999998</v>
      </c>
    </row>
    <row r="6852" spans="1:5" x14ac:dyDescent="0.25">
      <c r="A6852">
        <v>102333</v>
      </c>
      <c r="B6852" t="str">
        <f t="shared" si="106"/>
        <v>102333U</v>
      </c>
      <c r="C6852" t="s">
        <v>6216</v>
      </c>
      <c r="D6852" t="s">
        <v>5041</v>
      </c>
      <c r="E6852">
        <v>0.81</v>
      </c>
    </row>
    <row r="6853" spans="1:5" x14ac:dyDescent="0.25">
      <c r="A6853">
        <v>101019</v>
      </c>
      <c r="B6853" t="str">
        <f t="shared" si="106"/>
        <v>101019U</v>
      </c>
      <c r="C6853" t="s">
        <v>6217</v>
      </c>
      <c r="D6853" t="s">
        <v>5322</v>
      </c>
      <c r="E6853">
        <v>544.5</v>
      </c>
    </row>
    <row r="6854" spans="1:5" x14ac:dyDescent="0.25">
      <c r="A6854">
        <v>101479</v>
      </c>
      <c r="B6854" t="str">
        <f t="shared" si="106"/>
        <v>101479U</v>
      </c>
      <c r="C6854" t="s">
        <v>6218</v>
      </c>
      <c r="D6854" t="s">
        <v>5322</v>
      </c>
      <c r="E6854">
        <v>158.63999999999999</v>
      </c>
    </row>
    <row r="6855" spans="1:5" x14ac:dyDescent="0.25">
      <c r="A6855">
        <v>102568</v>
      </c>
      <c r="B6855" t="str">
        <f t="shared" si="106"/>
        <v>102568U</v>
      </c>
      <c r="C6855" t="s">
        <v>6219</v>
      </c>
      <c r="D6855" t="s">
        <v>5322</v>
      </c>
      <c r="E6855">
        <v>270.25</v>
      </c>
    </row>
    <row r="6856" spans="1:5" x14ac:dyDescent="0.25">
      <c r="A6856">
        <v>100976</v>
      </c>
      <c r="B6856" t="str">
        <f t="shared" ref="B6856:B6919" si="107">A6856&amp;"U"</f>
        <v>100976U</v>
      </c>
      <c r="C6856" t="s">
        <v>6220</v>
      </c>
      <c r="D6856" t="s">
        <v>80</v>
      </c>
      <c r="E6856">
        <v>8.56</v>
      </c>
    </row>
    <row r="6857" spans="1:5" x14ac:dyDescent="0.25">
      <c r="A6857">
        <v>100977</v>
      </c>
      <c r="B6857" t="str">
        <f t="shared" si="107"/>
        <v>100977U</v>
      </c>
      <c r="C6857" t="s">
        <v>6221</v>
      </c>
      <c r="D6857" t="s">
        <v>80</v>
      </c>
      <c r="E6857">
        <v>7.43</v>
      </c>
    </row>
    <row r="6858" spans="1:5" x14ac:dyDescent="0.25">
      <c r="A6858">
        <v>100978</v>
      </c>
      <c r="B6858" t="str">
        <f t="shared" si="107"/>
        <v>100978U</v>
      </c>
      <c r="C6858" t="s">
        <v>6222</v>
      </c>
      <c r="D6858" t="s">
        <v>80</v>
      </c>
      <c r="E6858">
        <v>6.95</v>
      </c>
    </row>
    <row r="6859" spans="1:5" x14ac:dyDescent="0.25">
      <c r="A6859">
        <v>100979</v>
      </c>
      <c r="B6859" t="str">
        <f t="shared" si="107"/>
        <v>100979U</v>
      </c>
      <c r="C6859" t="s">
        <v>6223</v>
      </c>
      <c r="D6859" t="s">
        <v>80</v>
      </c>
      <c r="E6859">
        <v>6.74</v>
      </c>
    </row>
    <row r="6860" spans="1:5" x14ac:dyDescent="0.25">
      <c r="A6860">
        <v>100980</v>
      </c>
      <c r="B6860" t="str">
        <f t="shared" si="107"/>
        <v>100980U</v>
      </c>
      <c r="C6860" t="s">
        <v>6224</v>
      </c>
      <c r="D6860" t="s">
        <v>80</v>
      </c>
      <c r="E6860">
        <v>6.46</v>
      </c>
    </row>
    <row r="6861" spans="1:5" x14ac:dyDescent="0.25">
      <c r="A6861">
        <v>100981</v>
      </c>
      <c r="B6861" t="str">
        <f t="shared" si="107"/>
        <v>100981U</v>
      </c>
      <c r="C6861" t="s">
        <v>6225</v>
      </c>
      <c r="D6861" t="s">
        <v>80</v>
      </c>
      <c r="E6861">
        <v>9.1</v>
      </c>
    </row>
    <row r="6862" spans="1:5" x14ac:dyDescent="0.25">
      <c r="A6862">
        <v>100982</v>
      </c>
      <c r="B6862" t="str">
        <f t="shared" si="107"/>
        <v>100982U</v>
      </c>
      <c r="C6862" t="s">
        <v>6226</v>
      </c>
      <c r="D6862" t="s">
        <v>80</v>
      </c>
      <c r="E6862">
        <v>9.02</v>
      </c>
    </row>
    <row r="6863" spans="1:5" x14ac:dyDescent="0.25">
      <c r="A6863">
        <v>100983</v>
      </c>
      <c r="B6863" t="str">
        <f t="shared" si="107"/>
        <v>100983U</v>
      </c>
      <c r="C6863" t="s">
        <v>6227</v>
      </c>
      <c r="D6863" t="s">
        <v>80</v>
      </c>
      <c r="E6863">
        <v>9.15</v>
      </c>
    </row>
    <row r="6864" spans="1:5" x14ac:dyDescent="0.25">
      <c r="A6864">
        <v>100984</v>
      </c>
      <c r="B6864" t="str">
        <f t="shared" si="107"/>
        <v>100984U</v>
      </c>
      <c r="C6864" t="s">
        <v>6228</v>
      </c>
      <c r="D6864" t="s">
        <v>80</v>
      </c>
      <c r="E6864">
        <v>9.0500000000000007</v>
      </c>
    </row>
    <row r="6865" spans="1:5" x14ac:dyDescent="0.25">
      <c r="A6865">
        <v>100985</v>
      </c>
      <c r="B6865" t="str">
        <f t="shared" si="107"/>
        <v>100985U</v>
      </c>
      <c r="C6865" t="s">
        <v>6229</v>
      </c>
      <c r="D6865" t="s">
        <v>80</v>
      </c>
      <c r="E6865">
        <v>7.2</v>
      </c>
    </row>
    <row r="6866" spans="1:5" x14ac:dyDescent="0.25">
      <c r="A6866">
        <v>100986</v>
      </c>
      <c r="B6866" t="str">
        <f t="shared" si="107"/>
        <v>100986U</v>
      </c>
      <c r="C6866" t="s">
        <v>6230</v>
      </c>
      <c r="D6866" t="s">
        <v>80</v>
      </c>
      <c r="E6866">
        <v>9.09</v>
      </c>
    </row>
    <row r="6867" spans="1:5" x14ac:dyDescent="0.25">
      <c r="A6867">
        <v>100987</v>
      </c>
      <c r="B6867" t="str">
        <f t="shared" si="107"/>
        <v>100987U</v>
      </c>
      <c r="C6867" t="s">
        <v>6231</v>
      </c>
      <c r="D6867" t="s">
        <v>80</v>
      </c>
      <c r="E6867">
        <v>10.59</v>
      </c>
    </row>
    <row r="6868" spans="1:5" x14ac:dyDescent="0.25">
      <c r="A6868">
        <v>100988</v>
      </c>
      <c r="B6868" t="str">
        <f t="shared" si="107"/>
        <v>100988U</v>
      </c>
      <c r="C6868" t="s">
        <v>6232</v>
      </c>
      <c r="D6868" t="s">
        <v>80</v>
      </c>
      <c r="E6868">
        <v>11.36</v>
      </c>
    </row>
    <row r="6869" spans="1:5" x14ac:dyDescent="0.25">
      <c r="A6869">
        <v>100989</v>
      </c>
      <c r="B6869" t="str">
        <f t="shared" si="107"/>
        <v>100989U</v>
      </c>
      <c r="C6869" t="s">
        <v>6233</v>
      </c>
      <c r="D6869" t="s">
        <v>5322</v>
      </c>
      <c r="E6869">
        <v>5.64</v>
      </c>
    </row>
    <row r="6870" spans="1:5" x14ac:dyDescent="0.25">
      <c r="A6870">
        <v>100990</v>
      </c>
      <c r="B6870" t="str">
        <f t="shared" si="107"/>
        <v>100990U</v>
      </c>
      <c r="C6870" t="s">
        <v>6234</v>
      </c>
      <c r="D6870" t="s">
        <v>5322</v>
      </c>
      <c r="E6870">
        <v>5.66</v>
      </c>
    </row>
    <row r="6871" spans="1:5" x14ac:dyDescent="0.25">
      <c r="A6871">
        <v>100991</v>
      </c>
      <c r="B6871" t="str">
        <f t="shared" si="107"/>
        <v>100991U</v>
      </c>
      <c r="C6871" t="s">
        <v>6235</v>
      </c>
      <c r="D6871" t="s">
        <v>5322</v>
      </c>
      <c r="E6871">
        <v>5.79</v>
      </c>
    </row>
    <row r="6872" spans="1:5" x14ac:dyDescent="0.25">
      <c r="A6872">
        <v>100992</v>
      </c>
      <c r="B6872" t="str">
        <f t="shared" si="107"/>
        <v>100992U</v>
      </c>
      <c r="C6872" t="s">
        <v>6236</v>
      </c>
      <c r="D6872" t="s">
        <v>5322</v>
      </c>
      <c r="E6872">
        <v>5.72</v>
      </c>
    </row>
    <row r="6873" spans="1:5" x14ac:dyDescent="0.25">
      <c r="A6873">
        <v>100993</v>
      </c>
      <c r="B6873" t="str">
        <f t="shared" si="107"/>
        <v>100993U</v>
      </c>
      <c r="C6873" t="s">
        <v>6237</v>
      </c>
      <c r="D6873" t="s">
        <v>5322</v>
      </c>
      <c r="E6873">
        <v>4.95</v>
      </c>
    </row>
    <row r="6874" spans="1:5" x14ac:dyDescent="0.25">
      <c r="A6874">
        <v>100994</v>
      </c>
      <c r="B6874" t="str">
        <f t="shared" si="107"/>
        <v>100994U</v>
      </c>
      <c r="C6874" t="s">
        <v>6238</v>
      </c>
      <c r="D6874" t="s">
        <v>5322</v>
      </c>
      <c r="E6874">
        <v>4.6100000000000003</v>
      </c>
    </row>
    <row r="6875" spans="1:5" x14ac:dyDescent="0.25">
      <c r="A6875">
        <v>100995</v>
      </c>
      <c r="B6875" t="str">
        <f t="shared" si="107"/>
        <v>100995U</v>
      </c>
      <c r="C6875" t="s">
        <v>6239</v>
      </c>
      <c r="D6875" t="s">
        <v>5322</v>
      </c>
      <c r="E6875">
        <v>4.51</v>
      </c>
    </row>
    <row r="6876" spans="1:5" x14ac:dyDescent="0.25">
      <c r="A6876">
        <v>100996</v>
      </c>
      <c r="B6876" t="str">
        <f t="shared" si="107"/>
        <v>100996U</v>
      </c>
      <c r="C6876" t="s">
        <v>6240</v>
      </c>
      <c r="D6876" t="s">
        <v>5322</v>
      </c>
      <c r="E6876">
        <v>4.3</v>
      </c>
    </row>
    <row r="6877" spans="1:5" x14ac:dyDescent="0.25">
      <c r="A6877">
        <v>100997</v>
      </c>
      <c r="B6877" t="str">
        <f t="shared" si="107"/>
        <v>100997U</v>
      </c>
      <c r="C6877" t="s">
        <v>6241</v>
      </c>
      <c r="D6877" t="s">
        <v>5322</v>
      </c>
      <c r="E6877">
        <v>6.08</v>
      </c>
    </row>
    <row r="6878" spans="1:5" x14ac:dyDescent="0.25">
      <c r="A6878">
        <v>100998</v>
      </c>
      <c r="B6878" t="str">
        <f t="shared" si="107"/>
        <v>100998U</v>
      </c>
      <c r="C6878" t="s">
        <v>6242</v>
      </c>
      <c r="D6878" t="s">
        <v>5322</v>
      </c>
      <c r="E6878">
        <v>6.03</v>
      </c>
    </row>
    <row r="6879" spans="1:5" x14ac:dyDescent="0.25">
      <c r="A6879">
        <v>100999</v>
      </c>
      <c r="B6879" t="str">
        <f t="shared" si="107"/>
        <v>100999U</v>
      </c>
      <c r="C6879" t="s">
        <v>6243</v>
      </c>
      <c r="D6879" t="s">
        <v>5322</v>
      </c>
      <c r="E6879">
        <v>6.13</v>
      </c>
    </row>
    <row r="6880" spans="1:5" x14ac:dyDescent="0.25">
      <c r="A6880">
        <v>101000</v>
      </c>
      <c r="B6880" t="str">
        <f t="shared" si="107"/>
        <v>101000U</v>
      </c>
      <c r="C6880" t="s">
        <v>6244</v>
      </c>
      <c r="D6880" t="s">
        <v>5322</v>
      </c>
      <c r="E6880">
        <v>6.04</v>
      </c>
    </row>
    <row r="6881" spans="1:5" x14ac:dyDescent="0.25">
      <c r="A6881">
        <v>101001</v>
      </c>
      <c r="B6881" t="str">
        <f t="shared" si="107"/>
        <v>101001U</v>
      </c>
      <c r="C6881" t="s">
        <v>6245</v>
      </c>
      <c r="D6881" t="s">
        <v>5322</v>
      </c>
      <c r="E6881">
        <v>4.8</v>
      </c>
    </row>
    <row r="6882" spans="1:5" x14ac:dyDescent="0.25">
      <c r="A6882">
        <v>101002</v>
      </c>
      <c r="B6882" t="str">
        <f t="shared" si="107"/>
        <v>101002U</v>
      </c>
      <c r="C6882" t="s">
        <v>6246</v>
      </c>
      <c r="D6882" t="s">
        <v>5322</v>
      </c>
      <c r="E6882">
        <v>6.05</v>
      </c>
    </row>
    <row r="6883" spans="1:5" x14ac:dyDescent="0.25">
      <c r="A6883">
        <v>101003</v>
      </c>
      <c r="B6883" t="str">
        <f t="shared" si="107"/>
        <v>101003U</v>
      </c>
      <c r="C6883" t="s">
        <v>6247</v>
      </c>
      <c r="D6883" t="s">
        <v>5322</v>
      </c>
      <c r="E6883">
        <v>7.04</v>
      </c>
    </row>
    <row r="6884" spans="1:5" x14ac:dyDescent="0.25">
      <c r="A6884">
        <v>101004</v>
      </c>
      <c r="B6884" t="str">
        <f t="shared" si="107"/>
        <v>101004U</v>
      </c>
      <c r="C6884" t="s">
        <v>6248</v>
      </c>
      <c r="D6884" t="s">
        <v>5322</v>
      </c>
      <c r="E6884">
        <v>7.57</v>
      </c>
    </row>
    <row r="6885" spans="1:5" x14ac:dyDescent="0.25">
      <c r="A6885">
        <v>101005</v>
      </c>
      <c r="B6885" t="str">
        <f t="shared" si="107"/>
        <v>101005U</v>
      </c>
      <c r="C6885" t="s">
        <v>6249</v>
      </c>
      <c r="D6885" t="s">
        <v>80</v>
      </c>
      <c r="E6885">
        <v>19.96</v>
      </c>
    </row>
    <row r="6886" spans="1:5" x14ac:dyDescent="0.25">
      <c r="A6886">
        <v>101006</v>
      </c>
      <c r="B6886" t="str">
        <f t="shared" si="107"/>
        <v>101006U</v>
      </c>
      <c r="C6886" t="s">
        <v>6250</v>
      </c>
      <c r="D6886" t="s">
        <v>80</v>
      </c>
      <c r="E6886">
        <v>22.04</v>
      </c>
    </row>
    <row r="6887" spans="1:5" x14ac:dyDescent="0.25">
      <c r="A6887">
        <v>101007</v>
      </c>
      <c r="B6887" t="str">
        <f t="shared" si="107"/>
        <v>101007U</v>
      </c>
      <c r="C6887" t="s">
        <v>6251</v>
      </c>
      <c r="D6887" t="s">
        <v>80</v>
      </c>
      <c r="E6887">
        <v>5.78</v>
      </c>
    </row>
    <row r="6888" spans="1:5" x14ac:dyDescent="0.25">
      <c r="A6888">
        <v>101008</v>
      </c>
      <c r="B6888" t="str">
        <f t="shared" si="107"/>
        <v>101008U</v>
      </c>
      <c r="C6888" t="s">
        <v>6252</v>
      </c>
      <c r="D6888" t="s">
        <v>80</v>
      </c>
      <c r="E6888">
        <v>5.82</v>
      </c>
    </row>
    <row r="6889" spans="1:5" x14ac:dyDescent="0.25">
      <c r="A6889">
        <v>101009</v>
      </c>
      <c r="B6889" t="str">
        <f t="shared" si="107"/>
        <v>101009U</v>
      </c>
      <c r="C6889" t="s">
        <v>6253</v>
      </c>
      <c r="D6889" t="s">
        <v>5322</v>
      </c>
      <c r="E6889">
        <v>45.05</v>
      </c>
    </row>
    <row r="6890" spans="1:5" x14ac:dyDescent="0.25">
      <c r="A6890">
        <v>101010</v>
      </c>
      <c r="B6890" t="str">
        <f t="shared" si="107"/>
        <v>101010U</v>
      </c>
      <c r="C6890" t="s">
        <v>6254</v>
      </c>
      <c r="D6890" t="s">
        <v>5322</v>
      </c>
      <c r="E6890">
        <v>28.37</v>
      </c>
    </row>
    <row r="6891" spans="1:5" x14ac:dyDescent="0.25">
      <c r="A6891">
        <v>101013</v>
      </c>
      <c r="B6891" t="str">
        <f t="shared" si="107"/>
        <v>101013U</v>
      </c>
      <c r="C6891" t="s">
        <v>6255</v>
      </c>
      <c r="D6891" t="s">
        <v>5322</v>
      </c>
      <c r="E6891">
        <v>44.98</v>
      </c>
    </row>
    <row r="6892" spans="1:5" x14ac:dyDescent="0.25">
      <c r="A6892">
        <v>101014</v>
      </c>
      <c r="B6892" t="str">
        <f t="shared" si="107"/>
        <v>101014U</v>
      </c>
      <c r="C6892" t="s">
        <v>6256</v>
      </c>
      <c r="D6892" t="s">
        <v>5322</v>
      </c>
      <c r="E6892">
        <v>41.21</v>
      </c>
    </row>
    <row r="6893" spans="1:5" x14ac:dyDescent="0.25">
      <c r="A6893">
        <v>101015</v>
      </c>
      <c r="B6893" t="str">
        <f t="shared" si="107"/>
        <v>101015U</v>
      </c>
      <c r="C6893" t="s">
        <v>6257</v>
      </c>
      <c r="D6893" t="s">
        <v>5322</v>
      </c>
      <c r="E6893">
        <v>33.86</v>
      </c>
    </row>
    <row r="6894" spans="1:5" x14ac:dyDescent="0.25">
      <c r="A6894">
        <v>101016</v>
      </c>
      <c r="B6894" t="str">
        <f t="shared" si="107"/>
        <v>101016U</v>
      </c>
      <c r="C6894" t="s">
        <v>6258</v>
      </c>
      <c r="D6894" t="s">
        <v>5322</v>
      </c>
      <c r="E6894">
        <v>39.19</v>
      </c>
    </row>
    <row r="6895" spans="1:5" x14ac:dyDescent="0.25">
      <c r="A6895">
        <v>101017</v>
      </c>
      <c r="B6895" t="str">
        <f t="shared" si="107"/>
        <v>101017U</v>
      </c>
      <c r="C6895" t="s">
        <v>6259</v>
      </c>
      <c r="D6895" t="s">
        <v>5322</v>
      </c>
      <c r="E6895">
        <v>29.72</v>
      </c>
    </row>
    <row r="6896" spans="1:5" x14ac:dyDescent="0.25">
      <c r="A6896">
        <v>101018</v>
      </c>
      <c r="B6896" t="str">
        <f t="shared" si="107"/>
        <v>101018U</v>
      </c>
      <c r="C6896" t="s">
        <v>6260</v>
      </c>
      <c r="D6896" t="s">
        <v>5322</v>
      </c>
      <c r="E6896">
        <v>24.41</v>
      </c>
    </row>
    <row r="6897" spans="1:5" x14ac:dyDescent="0.25">
      <c r="A6897">
        <v>101463</v>
      </c>
      <c r="B6897" t="str">
        <f t="shared" si="107"/>
        <v>101463U</v>
      </c>
      <c r="C6897" t="s">
        <v>6261</v>
      </c>
      <c r="D6897" t="s">
        <v>5322</v>
      </c>
      <c r="E6897">
        <v>45.12</v>
      </c>
    </row>
    <row r="6898" spans="1:5" x14ac:dyDescent="0.25">
      <c r="A6898">
        <v>101464</v>
      </c>
      <c r="B6898" t="str">
        <f t="shared" si="107"/>
        <v>101464U</v>
      </c>
      <c r="C6898" t="s">
        <v>6262</v>
      </c>
      <c r="D6898" t="s">
        <v>5322</v>
      </c>
      <c r="E6898">
        <v>34.659999999999997</v>
      </c>
    </row>
    <row r="6899" spans="1:5" x14ac:dyDescent="0.25">
      <c r="A6899">
        <v>101465</v>
      </c>
      <c r="B6899" t="str">
        <f t="shared" si="107"/>
        <v>101465U</v>
      </c>
      <c r="C6899" t="s">
        <v>6263</v>
      </c>
      <c r="D6899" t="s">
        <v>5322</v>
      </c>
      <c r="E6899">
        <v>26.5</v>
      </c>
    </row>
    <row r="6900" spans="1:5" x14ac:dyDescent="0.25">
      <c r="A6900">
        <v>101466</v>
      </c>
      <c r="B6900" t="str">
        <f t="shared" si="107"/>
        <v>101466U</v>
      </c>
      <c r="C6900" t="s">
        <v>6264</v>
      </c>
      <c r="D6900" t="s">
        <v>5322</v>
      </c>
      <c r="E6900">
        <v>21.56</v>
      </c>
    </row>
    <row r="6901" spans="1:5" x14ac:dyDescent="0.25">
      <c r="A6901">
        <v>101467</v>
      </c>
      <c r="B6901" t="str">
        <f t="shared" si="107"/>
        <v>101467U</v>
      </c>
      <c r="C6901" t="s">
        <v>6265</v>
      </c>
      <c r="D6901" t="s">
        <v>5322</v>
      </c>
      <c r="E6901">
        <v>18.04</v>
      </c>
    </row>
    <row r="6902" spans="1:5" x14ac:dyDescent="0.25">
      <c r="A6902">
        <v>101468</v>
      </c>
      <c r="B6902" t="str">
        <f t="shared" si="107"/>
        <v>101468U</v>
      </c>
      <c r="C6902" t="s">
        <v>6266</v>
      </c>
      <c r="D6902" t="s">
        <v>5322</v>
      </c>
      <c r="E6902">
        <v>16.5</v>
      </c>
    </row>
    <row r="6903" spans="1:5" x14ac:dyDescent="0.25">
      <c r="A6903">
        <v>101469</v>
      </c>
      <c r="B6903" t="str">
        <f t="shared" si="107"/>
        <v>101469U</v>
      </c>
      <c r="C6903" t="s">
        <v>6267</v>
      </c>
      <c r="D6903" t="s">
        <v>5322</v>
      </c>
      <c r="E6903">
        <v>36.92</v>
      </c>
    </row>
    <row r="6904" spans="1:5" x14ac:dyDescent="0.25">
      <c r="A6904">
        <v>101470</v>
      </c>
      <c r="B6904" t="str">
        <f t="shared" si="107"/>
        <v>101470U</v>
      </c>
      <c r="C6904" t="s">
        <v>6268</v>
      </c>
      <c r="D6904" t="s">
        <v>5322</v>
      </c>
      <c r="E6904">
        <v>29.31</v>
      </c>
    </row>
    <row r="6905" spans="1:5" x14ac:dyDescent="0.25">
      <c r="A6905">
        <v>101471</v>
      </c>
      <c r="B6905" t="str">
        <f t="shared" si="107"/>
        <v>101471U</v>
      </c>
      <c r="C6905" t="s">
        <v>6269</v>
      </c>
      <c r="D6905" t="s">
        <v>5322</v>
      </c>
      <c r="E6905">
        <v>25.14</v>
      </c>
    </row>
    <row r="6906" spans="1:5" x14ac:dyDescent="0.25">
      <c r="A6906">
        <v>101472</v>
      </c>
      <c r="B6906" t="str">
        <f t="shared" si="107"/>
        <v>101472U</v>
      </c>
      <c r="C6906" t="s">
        <v>6270</v>
      </c>
      <c r="D6906" t="s">
        <v>5322</v>
      </c>
      <c r="E6906">
        <v>19.57</v>
      </c>
    </row>
    <row r="6907" spans="1:5" x14ac:dyDescent="0.25">
      <c r="A6907">
        <v>101473</v>
      </c>
      <c r="B6907" t="str">
        <f t="shared" si="107"/>
        <v>101473U</v>
      </c>
      <c r="C6907" t="s">
        <v>6271</v>
      </c>
      <c r="D6907" t="s">
        <v>5322</v>
      </c>
      <c r="E6907">
        <v>28.18</v>
      </c>
    </row>
    <row r="6908" spans="1:5" x14ac:dyDescent="0.25">
      <c r="A6908">
        <v>101474</v>
      </c>
      <c r="B6908" t="str">
        <f t="shared" si="107"/>
        <v>101474U</v>
      </c>
      <c r="C6908" t="s">
        <v>6272</v>
      </c>
      <c r="D6908" t="s">
        <v>5322</v>
      </c>
      <c r="E6908">
        <v>20.149999999999999</v>
      </c>
    </row>
    <row r="6909" spans="1:5" x14ac:dyDescent="0.25">
      <c r="A6909">
        <v>101475</v>
      </c>
      <c r="B6909" t="str">
        <f t="shared" si="107"/>
        <v>101475U</v>
      </c>
      <c r="C6909" t="s">
        <v>6273</v>
      </c>
      <c r="D6909" t="s">
        <v>5322</v>
      </c>
      <c r="E6909">
        <v>17.89</v>
      </c>
    </row>
    <row r="6910" spans="1:5" x14ac:dyDescent="0.25">
      <c r="A6910">
        <v>101476</v>
      </c>
      <c r="B6910" t="str">
        <f t="shared" si="107"/>
        <v>101476U</v>
      </c>
      <c r="C6910" t="s">
        <v>6274</v>
      </c>
      <c r="D6910" t="s">
        <v>5322</v>
      </c>
      <c r="E6910">
        <v>15.94</v>
      </c>
    </row>
    <row r="6911" spans="1:5" x14ac:dyDescent="0.25">
      <c r="A6911">
        <v>101477</v>
      </c>
      <c r="B6911" t="str">
        <f t="shared" si="107"/>
        <v>101477U</v>
      </c>
      <c r="C6911" t="s">
        <v>6275</v>
      </c>
      <c r="D6911" t="s">
        <v>5322</v>
      </c>
      <c r="E6911">
        <v>13.06</v>
      </c>
    </row>
    <row r="6912" spans="1:5" x14ac:dyDescent="0.25">
      <c r="A6912">
        <v>101478</v>
      </c>
      <c r="B6912" t="str">
        <f t="shared" si="107"/>
        <v>101478U</v>
      </c>
      <c r="C6912" t="s">
        <v>6276</v>
      </c>
      <c r="D6912" t="s">
        <v>5322</v>
      </c>
      <c r="E6912">
        <v>11.11</v>
      </c>
    </row>
    <row r="6913" spans="1:5" x14ac:dyDescent="0.25">
      <c r="A6913">
        <v>101480</v>
      </c>
      <c r="B6913" t="str">
        <f t="shared" si="107"/>
        <v>101480U</v>
      </c>
      <c r="C6913" t="s">
        <v>6277</v>
      </c>
      <c r="D6913" t="s">
        <v>5322</v>
      </c>
      <c r="E6913">
        <v>66.03</v>
      </c>
    </row>
    <row r="6914" spans="1:5" x14ac:dyDescent="0.25">
      <c r="A6914">
        <v>101481</v>
      </c>
      <c r="B6914" t="str">
        <f t="shared" si="107"/>
        <v>101481U</v>
      </c>
      <c r="C6914" t="s">
        <v>6278</v>
      </c>
      <c r="D6914" t="s">
        <v>5322</v>
      </c>
      <c r="E6914">
        <v>47.69</v>
      </c>
    </row>
    <row r="6915" spans="1:5" x14ac:dyDescent="0.25">
      <c r="A6915">
        <v>101482</v>
      </c>
      <c r="B6915" t="str">
        <f t="shared" si="107"/>
        <v>101482U</v>
      </c>
      <c r="C6915" t="s">
        <v>6279</v>
      </c>
      <c r="D6915" t="s">
        <v>5322</v>
      </c>
      <c r="E6915">
        <v>35.65</v>
      </c>
    </row>
    <row r="6916" spans="1:5" x14ac:dyDescent="0.25">
      <c r="A6916">
        <v>101483</v>
      </c>
      <c r="B6916" t="str">
        <f t="shared" si="107"/>
        <v>101483U</v>
      </c>
      <c r="C6916" t="s">
        <v>6280</v>
      </c>
      <c r="D6916" t="s">
        <v>5322</v>
      </c>
      <c r="E6916">
        <v>37</v>
      </c>
    </row>
    <row r="6917" spans="1:5" x14ac:dyDescent="0.25">
      <c r="A6917">
        <v>101484</v>
      </c>
      <c r="B6917" t="str">
        <f t="shared" si="107"/>
        <v>101484U</v>
      </c>
      <c r="C6917" t="s">
        <v>6281</v>
      </c>
      <c r="D6917" t="s">
        <v>5322</v>
      </c>
      <c r="E6917">
        <v>191.75</v>
      </c>
    </row>
    <row r="6918" spans="1:5" x14ac:dyDescent="0.25">
      <c r="A6918">
        <v>101485</v>
      </c>
      <c r="B6918" t="str">
        <f t="shared" si="107"/>
        <v>101485U</v>
      </c>
      <c r="C6918" t="s">
        <v>6282</v>
      </c>
      <c r="D6918" t="s">
        <v>5322</v>
      </c>
      <c r="E6918">
        <v>147.19999999999999</v>
      </c>
    </row>
    <row r="6919" spans="1:5" x14ac:dyDescent="0.25">
      <c r="A6919">
        <v>101486</v>
      </c>
      <c r="B6919" t="str">
        <f t="shared" si="107"/>
        <v>101486U</v>
      </c>
      <c r="C6919" t="s">
        <v>6283</v>
      </c>
      <c r="D6919" t="s">
        <v>5322</v>
      </c>
      <c r="E6919">
        <v>132.6</v>
      </c>
    </row>
    <row r="6920" spans="1:5" x14ac:dyDescent="0.25">
      <c r="A6920">
        <v>101487</v>
      </c>
      <c r="B6920" t="str">
        <f t="shared" ref="B6920:B6983" si="108">A6920&amp;"U"</f>
        <v>101487U</v>
      </c>
      <c r="C6920" t="s">
        <v>6284</v>
      </c>
      <c r="D6920" t="s">
        <v>5322</v>
      </c>
      <c r="E6920">
        <v>97.09</v>
      </c>
    </row>
    <row r="6921" spans="1:5" x14ac:dyDescent="0.25">
      <c r="A6921">
        <v>101488</v>
      </c>
      <c r="B6921" t="str">
        <f t="shared" si="108"/>
        <v>101488U</v>
      </c>
      <c r="C6921" t="s">
        <v>6285</v>
      </c>
      <c r="D6921" t="s">
        <v>5322</v>
      </c>
      <c r="E6921">
        <v>84.01</v>
      </c>
    </row>
    <row r="6922" spans="1:5" x14ac:dyDescent="0.25">
      <c r="A6922">
        <v>101188</v>
      </c>
      <c r="B6922" t="str">
        <f t="shared" si="108"/>
        <v>101188U</v>
      </c>
      <c r="C6922" t="s">
        <v>6286</v>
      </c>
      <c r="D6922" t="s">
        <v>98</v>
      </c>
      <c r="E6922">
        <v>5.52</v>
      </c>
    </row>
    <row r="6923" spans="1:5" x14ac:dyDescent="0.25">
      <c r="A6923">
        <v>101189</v>
      </c>
      <c r="B6923" t="str">
        <f t="shared" si="108"/>
        <v>101189U</v>
      </c>
      <c r="C6923" t="s">
        <v>6287</v>
      </c>
      <c r="D6923" t="s">
        <v>98</v>
      </c>
      <c r="E6923">
        <v>64.34</v>
      </c>
    </row>
    <row r="6924" spans="1:5" x14ac:dyDescent="0.25">
      <c r="A6924">
        <v>101190</v>
      </c>
      <c r="B6924" t="str">
        <f t="shared" si="108"/>
        <v>101190U</v>
      </c>
      <c r="C6924" t="s">
        <v>6288</v>
      </c>
      <c r="D6924" t="s">
        <v>98</v>
      </c>
      <c r="E6924">
        <v>63.5</v>
      </c>
    </row>
    <row r="6925" spans="1:5" x14ac:dyDescent="0.25">
      <c r="A6925">
        <v>101191</v>
      </c>
      <c r="B6925" t="str">
        <f t="shared" si="108"/>
        <v>101191U</v>
      </c>
      <c r="C6925" t="s">
        <v>6289</v>
      </c>
      <c r="D6925" t="s">
        <v>98</v>
      </c>
      <c r="E6925">
        <v>63.92</v>
      </c>
    </row>
    <row r="6926" spans="1:5" x14ac:dyDescent="0.25">
      <c r="A6926">
        <v>101192</v>
      </c>
      <c r="B6926" t="str">
        <f t="shared" si="108"/>
        <v>101192U</v>
      </c>
      <c r="C6926" t="s">
        <v>6290</v>
      </c>
      <c r="D6926" t="s">
        <v>98</v>
      </c>
      <c r="E6926">
        <v>65.58</v>
      </c>
    </row>
    <row r="6927" spans="1:5" x14ac:dyDescent="0.25">
      <c r="A6927">
        <v>101193</v>
      </c>
      <c r="B6927" t="str">
        <f t="shared" si="108"/>
        <v>101193U</v>
      </c>
      <c r="C6927" t="s">
        <v>6291</v>
      </c>
      <c r="D6927" t="s">
        <v>98</v>
      </c>
      <c r="E6927">
        <v>57.66</v>
      </c>
    </row>
    <row r="6928" spans="1:5" x14ac:dyDescent="0.25">
      <c r="A6928">
        <v>101194</v>
      </c>
      <c r="B6928" t="str">
        <f t="shared" si="108"/>
        <v>101194U</v>
      </c>
      <c r="C6928" t="s">
        <v>6292</v>
      </c>
      <c r="D6928" t="s">
        <v>98</v>
      </c>
      <c r="E6928">
        <v>58.08</v>
      </c>
    </row>
    <row r="6929" spans="1:5" x14ac:dyDescent="0.25">
      <c r="A6929">
        <v>101197</v>
      </c>
      <c r="B6929" t="str">
        <f t="shared" si="108"/>
        <v>101197U</v>
      </c>
      <c r="C6929" t="s">
        <v>6293</v>
      </c>
      <c r="D6929" t="s">
        <v>98</v>
      </c>
      <c r="E6929">
        <v>122.16</v>
      </c>
    </row>
    <row r="6930" spans="1:5" x14ac:dyDescent="0.25">
      <c r="A6930">
        <v>101198</v>
      </c>
      <c r="B6930" t="str">
        <f t="shared" si="108"/>
        <v>101198U</v>
      </c>
      <c r="C6930" t="s">
        <v>6294</v>
      </c>
      <c r="D6930" t="s">
        <v>98</v>
      </c>
      <c r="E6930">
        <v>87.16</v>
      </c>
    </row>
    <row r="6931" spans="1:5" x14ac:dyDescent="0.25">
      <c r="A6931">
        <v>101199</v>
      </c>
      <c r="B6931" t="str">
        <f t="shared" si="108"/>
        <v>101199U</v>
      </c>
      <c r="C6931" t="s">
        <v>6295</v>
      </c>
      <c r="D6931" t="s">
        <v>98</v>
      </c>
      <c r="E6931">
        <v>88.21</v>
      </c>
    </row>
    <row r="6932" spans="1:5" x14ac:dyDescent="0.25">
      <c r="A6932">
        <v>101200</v>
      </c>
      <c r="B6932" t="str">
        <f t="shared" si="108"/>
        <v>101200U</v>
      </c>
      <c r="C6932" t="s">
        <v>6296</v>
      </c>
      <c r="D6932" t="s">
        <v>98</v>
      </c>
      <c r="E6932">
        <v>53.66</v>
      </c>
    </row>
    <row r="6933" spans="1:5" x14ac:dyDescent="0.25">
      <c r="A6933">
        <v>101201</v>
      </c>
      <c r="B6933" t="str">
        <f t="shared" si="108"/>
        <v>101201U</v>
      </c>
      <c r="C6933" t="s">
        <v>6297</v>
      </c>
      <c r="D6933" t="s">
        <v>98</v>
      </c>
      <c r="E6933">
        <v>66.52</v>
      </c>
    </row>
    <row r="6934" spans="1:5" x14ac:dyDescent="0.25">
      <c r="A6934">
        <v>101202</v>
      </c>
      <c r="B6934" t="str">
        <f t="shared" si="108"/>
        <v>101202U</v>
      </c>
      <c r="C6934" t="s">
        <v>6298</v>
      </c>
      <c r="D6934" t="s">
        <v>98</v>
      </c>
      <c r="E6934">
        <v>38.07</v>
      </c>
    </row>
    <row r="6935" spans="1:5" x14ac:dyDescent="0.25">
      <c r="A6935">
        <v>101203</v>
      </c>
      <c r="B6935" t="str">
        <f t="shared" si="108"/>
        <v>101203U</v>
      </c>
      <c r="C6935" t="s">
        <v>6299</v>
      </c>
      <c r="D6935" t="s">
        <v>98</v>
      </c>
      <c r="E6935">
        <v>37.020000000000003</v>
      </c>
    </row>
    <row r="6936" spans="1:5" x14ac:dyDescent="0.25">
      <c r="A6936">
        <v>101204</v>
      </c>
      <c r="B6936" t="str">
        <f t="shared" si="108"/>
        <v>101204U</v>
      </c>
      <c r="C6936" t="s">
        <v>6300</v>
      </c>
      <c r="D6936" t="s">
        <v>98</v>
      </c>
      <c r="E6936">
        <v>37.44</v>
      </c>
    </row>
    <row r="6937" spans="1:5" x14ac:dyDescent="0.25">
      <c r="A6937">
        <v>101205</v>
      </c>
      <c r="B6937" t="str">
        <f t="shared" si="108"/>
        <v>101205U</v>
      </c>
      <c r="C6937" t="s">
        <v>6301</v>
      </c>
      <c r="D6937" t="s">
        <v>98</v>
      </c>
      <c r="E6937">
        <v>38.07</v>
      </c>
    </row>
    <row r="6938" spans="1:5" x14ac:dyDescent="0.25">
      <c r="A6938">
        <v>102362</v>
      </c>
      <c r="B6938" t="str">
        <f t="shared" si="108"/>
        <v>102362U</v>
      </c>
      <c r="C6938" t="s">
        <v>6302</v>
      </c>
      <c r="D6938" t="s">
        <v>72</v>
      </c>
      <c r="E6938">
        <v>182.68</v>
      </c>
    </row>
    <row r="6939" spans="1:5" x14ac:dyDescent="0.25">
      <c r="A6939">
        <v>102363</v>
      </c>
      <c r="B6939" t="str">
        <f t="shared" si="108"/>
        <v>102363U</v>
      </c>
      <c r="C6939" t="s">
        <v>6303</v>
      </c>
      <c r="D6939" t="s">
        <v>72</v>
      </c>
      <c r="E6939">
        <v>195.41</v>
      </c>
    </row>
    <row r="6940" spans="1:5" x14ac:dyDescent="0.25">
      <c r="A6940">
        <v>102364</v>
      </c>
      <c r="B6940" t="str">
        <f t="shared" si="108"/>
        <v>102364U</v>
      </c>
      <c r="C6940" t="s">
        <v>6304</v>
      </c>
      <c r="D6940" t="s">
        <v>72</v>
      </c>
      <c r="E6940">
        <v>218.46</v>
      </c>
    </row>
    <row r="6941" spans="1:5" x14ac:dyDescent="0.25">
      <c r="A6941">
        <v>98509</v>
      </c>
      <c r="B6941" t="str">
        <f t="shared" si="108"/>
        <v>98509U</v>
      </c>
      <c r="C6941" t="s">
        <v>6305</v>
      </c>
      <c r="D6941" t="s">
        <v>28</v>
      </c>
      <c r="E6941">
        <v>30.66</v>
      </c>
    </row>
    <row r="6942" spans="1:5" x14ac:dyDescent="0.25">
      <c r="A6942">
        <v>98510</v>
      </c>
      <c r="B6942" t="str">
        <f t="shared" si="108"/>
        <v>98510U</v>
      </c>
      <c r="C6942" t="s">
        <v>6306</v>
      </c>
      <c r="D6942" t="s">
        <v>28</v>
      </c>
      <c r="E6942">
        <v>49.51</v>
      </c>
    </row>
    <row r="6943" spans="1:5" x14ac:dyDescent="0.25">
      <c r="A6943">
        <v>98511</v>
      </c>
      <c r="B6943" t="str">
        <f t="shared" si="108"/>
        <v>98511U</v>
      </c>
      <c r="C6943" t="s">
        <v>6307</v>
      </c>
      <c r="D6943" t="s">
        <v>28</v>
      </c>
      <c r="E6943">
        <v>92.03</v>
      </c>
    </row>
    <row r="6944" spans="1:5" x14ac:dyDescent="0.25">
      <c r="A6944">
        <v>98516</v>
      </c>
      <c r="B6944" t="str">
        <f t="shared" si="108"/>
        <v>98516U</v>
      </c>
      <c r="C6944" t="s">
        <v>6308</v>
      </c>
      <c r="D6944" t="s">
        <v>28</v>
      </c>
      <c r="E6944">
        <v>299.45</v>
      </c>
    </row>
    <row r="6945" spans="1:5" x14ac:dyDescent="0.25">
      <c r="A6945">
        <v>98519</v>
      </c>
      <c r="B6945" t="str">
        <f t="shared" si="108"/>
        <v>98519U</v>
      </c>
      <c r="C6945" t="s">
        <v>6309</v>
      </c>
      <c r="D6945" t="s">
        <v>72</v>
      </c>
      <c r="E6945">
        <v>1.6</v>
      </c>
    </row>
    <row r="6946" spans="1:5" x14ac:dyDescent="0.25">
      <c r="A6946">
        <v>98520</v>
      </c>
      <c r="B6946" t="str">
        <f t="shared" si="108"/>
        <v>98520U</v>
      </c>
      <c r="C6946" t="s">
        <v>6310</v>
      </c>
      <c r="D6946" t="s">
        <v>72</v>
      </c>
      <c r="E6946">
        <v>5.16</v>
      </c>
    </row>
    <row r="6947" spans="1:5" x14ac:dyDescent="0.25">
      <c r="A6947">
        <v>98521</v>
      </c>
      <c r="B6947" t="str">
        <f t="shared" si="108"/>
        <v>98521U</v>
      </c>
      <c r="C6947" t="s">
        <v>6311</v>
      </c>
      <c r="D6947" t="s">
        <v>72</v>
      </c>
      <c r="E6947">
        <v>0.28999999999999998</v>
      </c>
    </row>
    <row r="6948" spans="1:5" x14ac:dyDescent="0.25">
      <c r="A6948">
        <v>98522</v>
      </c>
      <c r="B6948" t="str">
        <f t="shared" si="108"/>
        <v>98522U</v>
      </c>
      <c r="C6948" t="s">
        <v>6312</v>
      </c>
      <c r="D6948" t="s">
        <v>98</v>
      </c>
      <c r="E6948">
        <v>153.71</v>
      </c>
    </row>
    <row r="6949" spans="1:5" x14ac:dyDescent="0.25">
      <c r="A6949">
        <v>98524</v>
      </c>
      <c r="B6949" t="str">
        <f t="shared" si="108"/>
        <v>98524U</v>
      </c>
      <c r="C6949" t="s">
        <v>6313</v>
      </c>
      <c r="D6949" t="s">
        <v>72</v>
      </c>
      <c r="E6949">
        <v>2.65</v>
      </c>
    </row>
    <row r="6950" spans="1:5" x14ac:dyDescent="0.25">
      <c r="A6950">
        <v>98503</v>
      </c>
      <c r="B6950" t="str">
        <f t="shared" si="108"/>
        <v>98503U</v>
      </c>
      <c r="C6950" t="s">
        <v>6314</v>
      </c>
      <c r="D6950" t="s">
        <v>72</v>
      </c>
      <c r="E6950">
        <v>20.52</v>
      </c>
    </row>
    <row r="6951" spans="1:5" x14ac:dyDescent="0.25">
      <c r="A6951">
        <v>98504</v>
      </c>
      <c r="B6951" t="str">
        <f t="shared" si="108"/>
        <v>98504U</v>
      </c>
      <c r="C6951" t="s">
        <v>12698</v>
      </c>
      <c r="D6951" t="s">
        <v>72</v>
      </c>
      <c r="E6951">
        <v>13.18</v>
      </c>
    </row>
    <row r="6952" spans="1:5" x14ac:dyDescent="0.25">
      <c r="A6952">
        <v>98505</v>
      </c>
      <c r="B6952" t="str">
        <f t="shared" si="108"/>
        <v>98505U</v>
      </c>
      <c r="C6952" t="s">
        <v>6315</v>
      </c>
      <c r="D6952" t="s">
        <v>72</v>
      </c>
      <c r="E6952">
        <v>44.49</v>
      </c>
    </row>
    <row r="6953" spans="1:5" x14ac:dyDescent="0.25">
      <c r="A6953">
        <v>103946</v>
      </c>
      <c r="B6953" t="str">
        <f t="shared" si="108"/>
        <v>103946U</v>
      </c>
      <c r="C6953" t="s">
        <v>12699</v>
      </c>
      <c r="D6953" t="s">
        <v>72</v>
      </c>
      <c r="E6953">
        <v>17.13</v>
      </c>
    </row>
    <row r="6954" spans="1:5" x14ac:dyDescent="0.25">
      <c r="A6954">
        <v>103185</v>
      </c>
      <c r="B6954" t="str">
        <f t="shared" si="108"/>
        <v>103185U</v>
      </c>
      <c r="C6954" t="s">
        <v>6316</v>
      </c>
      <c r="D6954" t="s">
        <v>28</v>
      </c>
      <c r="E6954">
        <v>6078.03</v>
      </c>
    </row>
    <row r="6955" spans="1:5" x14ac:dyDescent="0.25">
      <c r="A6955">
        <v>103186</v>
      </c>
      <c r="B6955" t="str">
        <f t="shared" si="108"/>
        <v>103186U</v>
      </c>
      <c r="C6955" t="s">
        <v>6317</v>
      </c>
      <c r="D6955" t="s">
        <v>28</v>
      </c>
      <c r="E6955">
        <v>6420.97</v>
      </c>
    </row>
    <row r="6956" spans="1:5" x14ac:dyDescent="0.25">
      <c r="A6956">
        <v>103187</v>
      </c>
      <c r="B6956" t="str">
        <f t="shared" si="108"/>
        <v>103187U</v>
      </c>
      <c r="C6956" t="s">
        <v>6318</v>
      </c>
      <c r="D6956" t="s">
        <v>28</v>
      </c>
      <c r="E6956">
        <v>4819.5</v>
      </c>
    </row>
    <row r="6957" spans="1:5" x14ac:dyDescent="0.25">
      <c r="A6957">
        <v>103188</v>
      </c>
      <c r="B6957" t="str">
        <f t="shared" si="108"/>
        <v>103188U</v>
      </c>
      <c r="C6957" t="s">
        <v>6319</v>
      </c>
      <c r="D6957" t="s">
        <v>28</v>
      </c>
      <c r="E6957">
        <v>5185.58</v>
      </c>
    </row>
    <row r="6958" spans="1:5" x14ac:dyDescent="0.25">
      <c r="A6958">
        <v>103189</v>
      </c>
      <c r="B6958" t="str">
        <f t="shared" si="108"/>
        <v>103189U</v>
      </c>
      <c r="C6958" t="s">
        <v>6320</v>
      </c>
      <c r="D6958" t="s">
        <v>28</v>
      </c>
      <c r="E6958">
        <v>2597.06</v>
      </c>
    </row>
    <row r="6959" spans="1:5" x14ac:dyDescent="0.25">
      <c r="A6959">
        <v>103190</v>
      </c>
      <c r="B6959" t="str">
        <f t="shared" si="108"/>
        <v>103190U</v>
      </c>
      <c r="C6959" t="s">
        <v>6321</v>
      </c>
      <c r="D6959" t="s">
        <v>28</v>
      </c>
      <c r="E6959">
        <v>4033.8</v>
      </c>
    </row>
    <row r="6960" spans="1:5" x14ac:dyDescent="0.25">
      <c r="A6960">
        <v>103191</v>
      </c>
      <c r="B6960" t="str">
        <f t="shared" si="108"/>
        <v>103191U</v>
      </c>
      <c r="C6960" t="s">
        <v>6322</v>
      </c>
      <c r="D6960" t="s">
        <v>28</v>
      </c>
      <c r="E6960">
        <v>2348.59</v>
      </c>
    </row>
    <row r="6961" spans="1:5" x14ac:dyDescent="0.25">
      <c r="A6961">
        <v>103192</v>
      </c>
      <c r="B6961" t="str">
        <f t="shared" si="108"/>
        <v>103192U</v>
      </c>
      <c r="C6961" t="s">
        <v>6323</v>
      </c>
      <c r="D6961" t="s">
        <v>28</v>
      </c>
      <c r="E6961">
        <v>2500.87</v>
      </c>
    </row>
    <row r="6962" spans="1:5" x14ac:dyDescent="0.25">
      <c r="A6962">
        <v>103193</v>
      </c>
      <c r="B6962" t="str">
        <f t="shared" si="108"/>
        <v>103193U</v>
      </c>
      <c r="C6962" t="s">
        <v>6324</v>
      </c>
      <c r="D6962" t="s">
        <v>28</v>
      </c>
      <c r="E6962">
        <v>1924.72</v>
      </c>
    </row>
    <row r="6963" spans="1:5" x14ac:dyDescent="0.25">
      <c r="A6963">
        <v>103194</v>
      </c>
      <c r="B6963" t="str">
        <f t="shared" si="108"/>
        <v>103194U</v>
      </c>
      <c r="C6963" t="s">
        <v>6325</v>
      </c>
      <c r="D6963" t="s">
        <v>28</v>
      </c>
      <c r="E6963">
        <v>2775.14</v>
      </c>
    </row>
    <row r="6964" spans="1:5" x14ac:dyDescent="0.25">
      <c r="A6964">
        <v>103195</v>
      </c>
      <c r="B6964" t="str">
        <f t="shared" si="108"/>
        <v>103195U</v>
      </c>
      <c r="C6964" t="s">
        <v>6326</v>
      </c>
      <c r="D6964" t="s">
        <v>28</v>
      </c>
      <c r="E6964">
        <v>2163.86</v>
      </c>
    </row>
    <row r="6965" spans="1:5" x14ac:dyDescent="0.25">
      <c r="A6965">
        <v>103205</v>
      </c>
      <c r="B6965" t="str">
        <f t="shared" si="108"/>
        <v>103205U</v>
      </c>
      <c r="C6965" t="s">
        <v>6327</v>
      </c>
      <c r="D6965" t="s">
        <v>28</v>
      </c>
      <c r="E6965">
        <v>4041.87</v>
      </c>
    </row>
    <row r="6966" spans="1:5" x14ac:dyDescent="0.25">
      <c r="A6966">
        <v>103206</v>
      </c>
      <c r="B6966" t="str">
        <f t="shared" si="108"/>
        <v>103206U</v>
      </c>
      <c r="C6966" t="s">
        <v>6328</v>
      </c>
      <c r="D6966" t="s">
        <v>28</v>
      </c>
      <c r="E6966">
        <v>2356.65</v>
      </c>
    </row>
    <row r="6967" spans="1:5" x14ac:dyDescent="0.25">
      <c r="A6967">
        <v>103207</v>
      </c>
      <c r="B6967" t="str">
        <f t="shared" si="108"/>
        <v>103207U</v>
      </c>
      <c r="C6967" t="s">
        <v>6329</v>
      </c>
      <c r="D6967" t="s">
        <v>28</v>
      </c>
      <c r="E6967">
        <v>2508.9299999999998</v>
      </c>
    </row>
    <row r="6968" spans="1:5" x14ac:dyDescent="0.25">
      <c r="A6968">
        <v>103208</v>
      </c>
      <c r="B6968" t="str">
        <f t="shared" si="108"/>
        <v>103208U</v>
      </c>
      <c r="C6968" t="s">
        <v>6330</v>
      </c>
      <c r="D6968" t="s">
        <v>28</v>
      </c>
      <c r="E6968">
        <v>1932.78</v>
      </c>
    </row>
    <row r="6969" spans="1:5" x14ac:dyDescent="0.25">
      <c r="A6969">
        <v>103209</v>
      </c>
      <c r="B6969" t="str">
        <f t="shared" si="108"/>
        <v>103209U</v>
      </c>
      <c r="C6969" t="s">
        <v>6331</v>
      </c>
      <c r="D6969" t="s">
        <v>28</v>
      </c>
      <c r="E6969">
        <v>2783.2</v>
      </c>
    </row>
    <row r="6970" spans="1:5" x14ac:dyDescent="0.25">
      <c r="A6970">
        <v>103210</v>
      </c>
      <c r="B6970" t="str">
        <f t="shared" si="108"/>
        <v>103210U</v>
      </c>
      <c r="C6970" t="s">
        <v>6332</v>
      </c>
      <c r="D6970" t="s">
        <v>28</v>
      </c>
      <c r="E6970">
        <v>2247.66</v>
      </c>
    </row>
    <row r="6971" spans="1:5" x14ac:dyDescent="0.25">
      <c r="A6971">
        <v>103304</v>
      </c>
      <c r="B6971" t="str">
        <f t="shared" si="108"/>
        <v>103304U</v>
      </c>
      <c r="C6971" t="s">
        <v>6333</v>
      </c>
      <c r="D6971" t="s">
        <v>28</v>
      </c>
      <c r="E6971">
        <v>1230.45</v>
      </c>
    </row>
    <row r="6972" spans="1:5" x14ac:dyDescent="0.25">
      <c r="A6972">
        <v>103307</v>
      </c>
      <c r="B6972" t="str">
        <f t="shared" si="108"/>
        <v>103307U</v>
      </c>
      <c r="C6972" t="s">
        <v>6334</v>
      </c>
      <c r="D6972" t="s">
        <v>28</v>
      </c>
      <c r="E6972">
        <v>1309.8800000000001</v>
      </c>
    </row>
    <row r="6973" spans="1:5" x14ac:dyDescent="0.25">
      <c r="A6973">
        <v>103310</v>
      </c>
      <c r="B6973" t="str">
        <f t="shared" si="108"/>
        <v>103310U</v>
      </c>
      <c r="C6973" t="s">
        <v>6335</v>
      </c>
      <c r="D6973" t="s">
        <v>28</v>
      </c>
      <c r="E6973">
        <v>1268.6500000000001</v>
      </c>
    </row>
    <row r="6974" spans="1:5" x14ac:dyDescent="0.25">
      <c r="A6974">
        <v>103314</v>
      </c>
      <c r="B6974" t="str">
        <f t="shared" si="108"/>
        <v>103314U</v>
      </c>
      <c r="C6974" t="s">
        <v>6336</v>
      </c>
      <c r="D6974" t="s">
        <v>72</v>
      </c>
      <c r="E6974">
        <v>264.14999999999998</v>
      </c>
    </row>
    <row r="6975" spans="1:5" x14ac:dyDescent="0.25">
      <c r="A6975">
        <v>103315</v>
      </c>
      <c r="B6975" t="str">
        <f t="shared" si="108"/>
        <v>103315U</v>
      </c>
      <c r="C6975" t="s">
        <v>6337</v>
      </c>
      <c r="D6975" t="s">
        <v>72</v>
      </c>
      <c r="E6975">
        <v>257.25</v>
      </c>
    </row>
    <row r="6976" spans="1:5" x14ac:dyDescent="0.25">
      <c r="A6976">
        <v>103769</v>
      </c>
      <c r="B6976" t="str">
        <f t="shared" si="108"/>
        <v>103769U</v>
      </c>
      <c r="C6976" t="s">
        <v>7008</v>
      </c>
      <c r="D6976" t="s">
        <v>28</v>
      </c>
      <c r="E6976">
        <v>2777.71</v>
      </c>
    </row>
    <row r="6977" spans="1:5" x14ac:dyDescent="0.25">
      <c r="A6977">
        <v>98525</v>
      </c>
      <c r="B6977" t="str">
        <f t="shared" si="108"/>
        <v>98525U</v>
      </c>
      <c r="C6977" t="s">
        <v>6338</v>
      </c>
      <c r="D6977" t="s">
        <v>72</v>
      </c>
      <c r="E6977">
        <v>0.36</v>
      </c>
    </row>
    <row r="6978" spans="1:5" x14ac:dyDescent="0.25">
      <c r="A6978">
        <v>98526</v>
      </c>
      <c r="B6978" t="str">
        <f t="shared" si="108"/>
        <v>98526U</v>
      </c>
      <c r="C6978" t="s">
        <v>6339</v>
      </c>
      <c r="D6978" t="s">
        <v>28</v>
      </c>
      <c r="E6978">
        <v>76.25</v>
      </c>
    </row>
    <row r="6979" spans="1:5" x14ac:dyDescent="0.25">
      <c r="A6979">
        <v>98527</v>
      </c>
      <c r="B6979" t="str">
        <f t="shared" si="108"/>
        <v>98527U</v>
      </c>
      <c r="C6979" t="s">
        <v>6340</v>
      </c>
      <c r="D6979" t="s">
        <v>28</v>
      </c>
      <c r="E6979">
        <v>164.17</v>
      </c>
    </row>
    <row r="6980" spans="1:5" x14ac:dyDescent="0.25">
      <c r="A6980">
        <v>98528</v>
      </c>
      <c r="B6980" t="str">
        <f t="shared" si="108"/>
        <v>98528U</v>
      </c>
      <c r="C6980" t="s">
        <v>6341</v>
      </c>
      <c r="D6980" t="s">
        <v>28</v>
      </c>
      <c r="E6980">
        <v>240.06</v>
      </c>
    </row>
    <row r="6981" spans="1:5" x14ac:dyDescent="0.25">
      <c r="A6981">
        <v>98529</v>
      </c>
      <c r="B6981" t="str">
        <f t="shared" si="108"/>
        <v>98529U</v>
      </c>
      <c r="C6981" t="s">
        <v>6342</v>
      </c>
      <c r="D6981" t="s">
        <v>28</v>
      </c>
      <c r="E6981">
        <v>57.25</v>
      </c>
    </row>
    <row r="6982" spans="1:5" x14ac:dyDescent="0.25">
      <c r="A6982">
        <v>98530</v>
      </c>
      <c r="B6982" t="str">
        <f t="shared" si="108"/>
        <v>98530U</v>
      </c>
      <c r="C6982" t="s">
        <v>6343</v>
      </c>
      <c r="D6982" t="s">
        <v>28</v>
      </c>
      <c r="E6982">
        <v>102</v>
      </c>
    </row>
    <row r="6983" spans="1:5" x14ac:dyDescent="0.25">
      <c r="A6983">
        <v>98531</v>
      </c>
      <c r="B6983" t="str">
        <f t="shared" si="108"/>
        <v>98531U</v>
      </c>
      <c r="C6983" t="s">
        <v>6344</v>
      </c>
      <c r="D6983" t="s">
        <v>28</v>
      </c>
      <c r="E6983">
        <v>246.79</v>
      </c>
    </row>
    <row r="6984" spans="1:5" x14ac:dyDescent="0.25">
      <c r="A6984">
        <v>98532</v>
      </c>
      <c r="B6984" t="str">
        <f t="shared" ref="B6984:B7047" si="109">A6984&amp;"U"</f>
        <v>98532U</v>
      </c>
      <c r="C6984" t="s">
        <v>6345</v>
      </c>
      <c r="D6984" t="s">
        <v>28</v>
      </c>
      <c r="E6984">
        <v>114.21</v>
      </c>
    </row>
    <row r="6985" spans="1:5" x14ac:dyDescent="0.25">
      <c r="A6985">
        <v>98533</v>
      </c>
      <c r="B6985" t="str">
        <f t="shared" si="109"/>
        <v>98533U</v>
      </c>
      <c r="C6985" t="s">
        <v>6346</v>
      </c>
      <c r="D6985" t="s">
        <v>28</v>
      </c>
      <c r="E6985">
        <v>301.85000000000002</v>
      </c>
    </row>
    <row r="6986" spans="1:5" x14ac:dyDescent="0.25">
      <c r="A6986">
        <v>98534</v>
      </c>
      <c r="B6986" t="str">
        <f t="shared" si="109"/>
        <v>98534U</v>
      </c>
      <c r="C6986" t="s">
        <v>6347</v>
      </c>
      <c r="D6986" t="s">
        <v>28</v>
      </c>
      <c r="E6986">
        <v>786.33</v>
      </c>
    </row>
    <row r="6987" spans="1:5" x14ac:dyDescent="0.25">
      <c r="A6987">
        <v>98535</v>
      </c>
      <c r="B6987" t="str">
        <f t="shared" si="109"/>
        <v>98535U</v>
      </c>
      <c r="C6987" t="s">
        <v>6348</v>
      </c>
      <c r="D6987" t="s">
        <v>28</v>
      </c>
      <c r="E6987">
        <v>1222.3499999999999</v>
      </c>
    </row>
    <row r="6988" spans="1:5" x14ac:dyDescent="0.25">
      <c r="A6988">
        <v>88238</v>
      </c>
      <c r="B6988" t="str">
        <f t="shared" si="109"/>
        <v>88238U</v>
      </c>
      <c r="C6988" t="s">
        <v>6349</v>
      </c>
      <c r="D6988" t="s">
        <v>180</v>
      </c>
      <c r="E6988">
        <v>17</v>
      </c>
    </row>
    <row r="6989" spans="1:5" x14ac:dyDescent="0.25">
      <c r="A6989">
        <v>88239</v>
      </c>
      <c r="B6989" t="str">
        <f t="shared" si="109"/>
        <v>88239U</v>
      </c>
      <c r="C6989" t="s">
        <v>6350</v>
      </c>
      <c r="D6989" t="s">
        <v>180</v>
      </c>
      <c r="E6989">
        <v>17.09</v>
      </c>
    </row>
    <row r="6990" spans="1:5" x14ac:dyDescent="0.25">
      <c r="A6990">
        <v>88240</v>
      </c>
      <c r="B6990" t="str">
        <f t="shared" si="109"/>
        <v>88240U</v>
      </c>
      <c r="C6990" t="s">
        <v>6351</v>
      </c>
      <c r="D6990" t="s">
        <v>180</v>
      </c>
      <c r="E6990">
        <v>18.59</v>
      </c>
    </row>
    <row r="6991" spans="1:5" x14ac:dyDescent="0.25">
      <c r="A6991">
        <v>88241</v>
      </c>
      <c r="B6991" t="str">
        <f t="shared" si="109"/>
        <v>88241U</v>
      </c>
      <c r="C6991" t="s">
        <v>6352</v>
      </c>
      <c r="D6991" t="s">
        <v>180</v>
      </c>
      <c r="E6991">
        <v>20.079999999999998</v>
      </c>
    </row>
    <row r="6992" spans="1:5" x14ac:dyDescent="0.25">
      <c r="A6992">
        <v>88242</v>
      </c>
      <c r="B6992" t="str">
        <f t="shared" si="109"/>
        <v>88242U</v>
      </c>
      <c r="C6992" t="s">
        <v>6353</v>
      </c>
      <c r="D6992" t="s">
        <v>180</v>
      </c>
      <c r="E6992">
        <v>17.03</v>
      </c>
    </row>
    <row r="6993" spans="1:5" x14ac:dyDescent="0.25">
      <c r="A6993">
        <v>88243</v>
      </c>
      <c r="B6993" t="str">
        <f t="shared" si="109"/>
        <v>88243U</v>
      </c>
      <c r="C6993" t="s">
        <v>6354</v>
      </c>
      <c r="D6993" t="s">
        <v>180</v>
      </c>
      <c r="E6993">
        <v>16.8</v>
      </c>
    </row>
    <row r="6994" spans="1:5" x14ac:dyDescent="0.25">
      <c r="A6994">
        <v>88245</v>
      </c>
      <c r="B6994" t="str">
        <f t="shared" si="109"/>
        <v>88245U</v>
      </c>
      <c r="C6994" t="s">
        <v>6355</v>
      </c>
      <c r="D6994" t="s">
        <v>180</v>
      </c>
      <c r="E6994">
        <v>23.45</v>
      </c>
    </row>
    <row r="6995" spans="1:5" x14ac:dyDescent="0.25">
      <c r="A6995">
        <v>88246</v>
      </c>
      <c r="B6995" t="str">
        <f t="shared" si="109"/>
        <v>88246U</v>
      </c>
      <c r="C6995" t="s">
        <v>6356</v>
      </c>
      <c r="D6995" t="s">
        <v>180</v>
      </c>
      <c r="E6995">
        <v>27.34</v>
      </c>
    </row>
    <row r="6996" spans="1:5" x14ac:dyDescent="0.25">
      <c r="A6996">
        <v>88247</v>
      </c>
      <c r="B6996" t="str">
        <f t="shared" si="109"/>
        <v>88247U</v>
      </c>
      <c r="C6996" t="s">
        <v>6357</v>
      </c>
      <c r="D6996" t="s">
        <v>180</v>
      </c>
      <c r="E6996">
        <v>17.440000000000001</v>
      </c>
    </row>
    <row r="6997" spans="1:5" x14ac:dyDescent="0.25">
      <c r="A6997">
        <v>88248</v>
      </c>
      <c r="B6997" t="str">
        <f t="shared" si="109"/>
        <v>88248U</v>
      </c>
      <c r="C6997" t="s">
        <v>6358</v>
      </c>
      <c r="D6997" t="s">
        <v>180</v>
      </c>
      <c r="E6997">
        <v>16.670000000000002</v>
      </c>
    </row>
    <row r="6998" spans="1:5" x14ac:dyDescent="0.25">
      <c r="A6998">
        <v>88249</v>
      </c>
      <c r="B6998" t="str">
        <f t="shared" si="109"/>
        <v>88249U</v>
      </c>
      <c r="C6998" t="s">
        <v>6359</v>
      </c>
      <c r="D6998" t="s">
        <v>180</v>
      </c>
      <c r="E6998">
        <v>21.91</v>
      </c>
    </row>
    <row r="6999" spans="1:5" x14ac:dyDescent="0.25">
      <c r="A6999">
        <v>88250</v>
      </c>
      <c r="B6999" t="str">
        <f t="shared" si="109"/>
        <v>88250U</v>
      </c>
      <c r="C6999" t="s">
        <v>6360</v>
      </c>
      <c r="D6999" t="s">
        <v>180</v>
      </c>
      <c r="E6999">
        <v>20.62</v>
      </c>
    </row>
    <row r="7000" spans="1:5" x14ac:dyDescent="0.25">
      <c r="A7000">
        <v>88251</v>
      </c>
      <c r="B7000" t="str">
        <f t="shared" si="109"/>
        <v>88251U</v>
      </c>
      <c r="C7000" t="s">
        <v>6361</v>
      </c>
      <c r="D7000" t="s">
        <v>180</v>
      </c>
      <c r="E7000">
        <v>17.18</v>
      </c>
    </row>
    <row r="7001" spans="1:5" x14ac:dyDescent="0.25">
      <c r="A7001">
        <v>88252</v>
      </c>
      <c r="B7001" t="str">
        <f t="shared" si="109"/>
        <v>88252U</v>
      </c>
      <c r="C7001" t="s">
        <v>6362</v>
      </c>
      <c r="D7001" t="s">
        <v>180</v>
      </c>
      <c r="E7001">
        <v>15.97</v>
      </c>
    </row>
    <row r="7002" spans="1:5" x14ac:dyDescent="0.25">
      <c r="A7002">
        <v>88253</v>
      </c>
      <c r="B7002" t="str">
        <f t="shared" si="109"/>
        <v>88253U</v>
      </c>
      <c r="C7002" t="s">
        <v>6363</v>
      </c>
      <c r="D7002" t="s">
        <v>180</v>
      </c>
      <c r="E7002">
        <v>9.58</v>
      </c>
    </row>
    <row r="7003" spans="1:5" x14ac:dyDescent="0.25">
      <c r="A7003">
        <v>88255</v>
      </c>
      <c r="B7003" t="str">
        <f t="shared" si="109"/>
        <v>88255U</v>
      </c>
      <c r="C7003" t="s">
        <v>6364</v>
      </c>
      <c r="D7003" t="s">
        <v>180</v>
      </c>
      <c r="E7003">
        <v>26.33</v>
      </c>
    </row>
    <row r="7004" spans="1:5" x14ac:dyDescent="0.25">
      <c r="A7004">
        <v>88256</v>
      </c>
      <c r="B7004" t="str">
        <f t="shared" si="109"/>
        <v>88256U</v>
      </c>
      <c r="C7004" t="s">
        <v>6365</v>
      </c>
      <c r="D7004" t="s">
        <v>180</v>
      </c>
      <c r="E7004">
        <v>24</v>
      </c>
    </row>
    <row r="7005" spans="1:5" x14ac:dyDescent="0.25">
      <c r="A7005">
        <v>88257</v>
      </c>
      <c r="B7005" t="str">
        <f t="shared" si="109"/>
        <v>88257U</v>
      </c>
      <c r="C7005" t="s">
        <v>6366</v>
      </c>
      <c r="D7005" t="s">
        <v>180</v>
      </c>
      <c r="E7005">
        <v>23.82</v>
      </c>
    </row>
    <row r="7006" spans="1:5" x14ac:dyDescent="0.25">
      <c r="A7006">
        <v>88258</v>
      </c>
      <c r="B7006" t="str">
        <f t="shared" si="109"/>
        <v>88258U</v>
      </c>
      <c r="C7006" t="s">
        <v>6367</v>
      </c>
      <c r="D7006" t="s">
        <v>180</v>
      </c>
      <c r="E7006">
        <v>16.16</v>
      </c>
    </row>
    <row r="7007" spans="1:5" x14ac:dyDescent="0.25">
      <c r="A7007">
        <v>88260</v>
      </c>
      <c r="B7007" t="str">
        <f t="shared" si="109"/>
        <v>88260U</v>
      </c>
      <c r="C7007" t="s">
        <v>6368</v>
      </c>
      <c r="D7007" t="s">
        <v>180</v>
      </c>
      <c r="E7007">
        <v>21.77</v>
      </c>
    </row>
    <row r="7008" spans="1:5" x14ac:dyDescent="0.25">
      <c r="A7008">
        <v>88261</v>
      </c>
      <c r="B7008" t="str">
        <f t="shared" si="109"/>
        <v>88261U</v>
      </c>
      <c r="C7008" t="s">
        <v>6369</v>
      </c>
      <c r="D7008" t="s">
        <v>180</v>
      </c>
      <c r="E7008">
        <v>22.33</v>
      </c>
    </row>
    <row r="7009" spans="1:5" x14ac:dyDescent="0.25">
      <c r="A7009">
        <v>88262</v>
      </c>
      <c r="B7009" t="str">
        <f t="shared" si="109"/>
        <v>88262U</v>
      </c>
      <c r="C7009" t="s">
        <v>6370</v>
      </c>
      <c r="D7009" t="s">
        <v>180</v>
      </c>
      <c r="E7009">
        <v>23.33</v>
      </c>
    </row>
    <row r="7010" spans="1:5" x14ac:dyDescent="0.25">
      <c r="A7010">
        <v>88263</v>
      </c>
      <c r="B7010" t="str">
        <f t="shared" si="109"/>
        <v>88263U</v>
      </c>
      <c r="C7010" t="s">
        <v>6371</v>
      </c>
      <c r="D7010" t="s">
        <v>180</v>
      </c>
      <c r="E7010">
        <v>20.63</v>
      </c>
    </row>
    <row r="7011" spans="1:5" x14ac:dyDescent="0.25">
      <c r="A7011">
        <v>88264</v>
      </c>
      <c r="B7011" t="str">
        <f t="shared" si="109"/>
        <v>88264U</v>
      </c>
      <c r="C7011" t="s">
        <v>6372</v>
      </c>
      <c r="D7011" t="s">
        <v>180</v>
      </c>
      <c r="E7011">
        <v>23.84</v>
      </c>
    </row>
    <row r="7012" spans="1:5" x14ac:dyDescent="0.25">
      <c r="A7012">
        <v>88265</v>
      </c>
      <c r="B7012" t="str">
        <f t="shared" si="109"/>
        <v>88265U</v>
      </c>
      <c r="C7012" t="s">
        <v>6373</v>
      </c>
      <c r="D7012" t="s">
        <v>180</v>
      </c>
      <c r="E7012">
        <v>23.84</v>
      </c>
    </row>
    <row r="7013" spans="1:5" x14ac:dyDescent="0.25">
      <c r="A7013">
        <v>88266</v>
      </c>
      <c r="B7013" t="str">
        <f t="shared" si="109"/>
        <v>88266U</v>
      </c>
      <c r="C7013" t="s">
        <v>6374</v>
      </c>
      <c r="D7013" t="s">
        <v>180</v>
      </c>
      <c r="E7013">
        <v>27.34</v>
      </c>
    </row>
    <row r="7014" spans="1:5" x14ac:dyDescent="0.25">
      <c r="A7014">
        <v>88267</v>
      </c>
      <c r="B7014" t="str">
        <f t="shared" si="109"/>
        <v>88267U</v>
      </c>
      <c r="C7014" t="s">
        <v>6375</v>
      </c>
      <c r="D7014" t="s">
        <v>180</v>
      </c>
      <c r="E7014">
        <v>22.97</v>
      </c>
    </row>
    <row r="7015" spans="1:5" x14ac:dyDescent="0.25">
      <c r="A7015">
        <v>88269</v>
      </c>
      <c r="B7015" t="str">
        <f t="shared" si="109"/>
        <v>88269U</v>
      </c>
      <c r="C7015" t="s">
        <v>6376</v>
      </c>
      <c r="D7015" t="s">
        <v>180</v>
      </c>
      <c r="E7015">
        <v>21.75</v>
      </c>
    </row>
    <row r="7016" spans="1:5" x14ac:dyDescent="0.25">
      <c r="A7016">
        <v>88270</v>
      </c>
      <c r="B7016" t="str">
        <f t="shared" si="109"/>
        <v>88270U</v>
      </c>
      <c r="C7016" t="s">
        <v>6377</v>
      </c>
      <c r="D7016" t="s">
        <v>180</v>
      </c>
      <c r="E7016">
        <v>23.59</v>
      </c>
    </row>
    <row r="7017" spans="1:5" x14ac:dyDescent="0.25">
      <c r="A7017">
        <v>88272</v>
      </c>
      <c r="B7017" t="str">
        <f t="shared" si="109"/>
        <v>88272U</v>
      </c>
      <c r="C7017" t="s">
        <v>6378</v>
      </c>
      <c r="D7017" t="s">
        <v>180</v>
      </c>
      <c r="E7017">
        <v>24.18</v>
      </c>
    </row>
    <row r="7018" spans="1:5" x14ac:dyDescent="0.25">
      <c r="A7018">
        <v>88273</v>
      </c>
      <c r="B7018" t="str">
        <f t="shared" si="109"/>
        <v>88273U</v>
      </c>
      <c r="C7018" t="s">
        <v>6379</v>
      </c>
      <c r="D7018" t="s">
        <v>180</v>
      </c>
      <c r="E7018">
        <v>22.06</v>
      </c>
    </row>
    <row r="7019" spans="1:5" x14ac:dyDescent="0.25">
      <c r="A7019">
        <v>88274</v>
      </c>
      <c r="B7019" t="str">
        <f t="shared" si="109"/>
        <v>88274U</v>
      </c>
      <c r="C7019" t="s">
        <v>6380</v>
      </c>
      <c r="D7019" t="s">
        <v>180</v>
      </c>
      <c r="E7019">
        <v>23.5</v>
      </c>
    </row>
    <row r="7020" spans="1:5" x14ac:dyDescent="0.25">
      <c r="A7020">
        <v>88275</v>
      </c>
      <c r="B7020" t="str">
        <f t="shared" si="109"/>
        <v>88275U</v>
      </c>
      <c r="C7020" t="s">
        <v>6381</v>
      </c>
      <c r="D7020" t="s">
        <v>180</v>
      </c>
      <c r="E7020">
        <v>32.58</v>
      </c>
    </row>
    <row r="7021" spans="1:5" x14ac:dyDescent="0.25">
      <c r="A7021">
        <v>88277</v>
      </c>
      <c r="B7021" t="str">
        <f t="shared" si="109"/>
        <v>88277U</v>
      </c>
      <c r="C7021" t="s">
        <v>6382</v>
      </c>
      <c r="D7021" t="s">
        <v>180</v>
      </c>
      <c r="E7021">
        <v>21.82</v>
      </c>
    </row>
    <row r="7022" spans="1:5" x14ac:dyDescent="0.25">
      <c r="A7022">
        <v>88278</v>
      </c>
      <c r="B7022" t="str">
        <f t="shared" si="109"/>
        <v>88278U</v>
      </c>
      <c r="C7022" t="s">
        <v>6383</v>
      </c>
      <c r="D7022" t="s">
        <v>180</v>
      </c>
      <c r="E7022">
        <v>24.2</v>
      </c>
    </row>
    <row r="7023" spans="1:5" x14ac:dyDescent="0.25">
      <c r="A7023">
        <v>88279</v>
      </c>
      <c r="B7023" t="str">
        <f t="shared" si="109"/>
        <v>88279U</v>
      </c>
      <c r="C7023" t="s">
        <v>6384</v>
      </c>
      <c r="D7023" t="s">
        <v>180</v>
      </c>
      <c r="E7023">
        <v>25.1</v>
      </c>
    </row>
    <row r="7024" spans="1:5" x14ac:dyDescent="0.25">
      <c r="A7024">
        <v>88281</v>
      </c>
      <c r="B7024" t="str">
        <f t="shared" si="109"/>
        <v>88281U</v>
      </c>
      <c r="C7024" t="s">
        <v>6385</v>
      </c>
      <c r="D7024" t="s">
        <v>180</v>
      </c>
      <c r="E7024">
        <v>23.68</v>
      </c>
    </row>
    <row r="7025" spans="1:5" x14ac:dyDescent="0.25">
      <c r="A7025">
        <v>88282</v>
      </c>
      <c r="B7025" t="str">
        <f t="shared" si="109"/>
        <v>88282U</v>
      </c>
      <c r="C7025" t="s">
        <v>6386</v>
      </c>
      <c r="D7025" t="s">
        <v>180</v>
      </c>
      <c r="E7025">
        <v>24.84</v>
      </c>
    </row>
    <row r="7026" spans="1:5" x14ac:dyDescent="0.25">
      <c r="A7026">
        <v>88283</v>
      </c>
      <c r="B7026" t="str">
        <f t="shared" si="109"/>
        <v>88283U</v>
      </c>
      <c r="C7026" t="s">
        <v>6387</v>
      </c>
      <c r="D7026" t="s">
        <v>180</v>
      </c>
      <c r="E7026">
        <v>31.67</v>
      </c>
    </row>
    <row r="7027" spans="1:5" x14ac:dyDescent="0.25">
      <c r="A7027">
        <v>88284</v>
      </c>
      <c r="B7027" t="str">
        <f t="shared" si="109"/>
        <v>88284U</v>
      </c>
      <c r="C7027" t="s">
        <v>6388</v>
      </c>
      <c r="D7027" t="s">
        <v>180</v>
      </c>
      <c r="E7027">
        <v>24.54</v>
      </c>
    </row>
    <row r="7028" spans="1:5" x14ac:dyDescent="0.25">
      <c r="A7028">
        <v>88285</v>
      </c>
      <c r="B7028" t="str">
        <f t="shared" si="109"/>
        <v>88285U</v>
      </c>
      <c r="C7028" t="s">
        <v>6389</v>
      </c>
      <c r="D7028" t="s">
        <v>180</v>
      </c>
      <c r="E7028">
        <v>27.9</v>
      </c>
    </row>
    <row r="7029" spans="1:5" x14ac:dyDescent="0.25">
      <c r="A7029">
        <v>88286</v>
      </c>
      <c r="B7029" t="str">
        <f t="shared" si="109"/>
        <v>88286U</v>
      </c>
      <c r="C7029" t="s">
        <v>6390</v>
      </c>
      <c r="D7029" t="s">
        <v>180</v>
      </c>
      <c r="E7029">
        <v>25.91</v>
      </c>
    </row>
    <row r="7030" spans="1:5" x14ac:dyDescent="0.25">
      <c r="A7030">
        <v>88288</v>
      </c>
      <c r="B7030" t="str">
        <f t="shared" si="109"/>
        <v>88288U</v>
      </c>
      <c r="C7030" t="s">
        <v>6391</v>
      </c>
      <c r="D7030" t="s">
        <v>180</v>
      </c>
      <c r="E7030">
        <v>11.78</v>
      </c>
    </row>
    <row r="7031" spans="1:5" x14ac:dyDescent="0.25">
      <c r="A7031">
        <v>88291</v>
      </c>
      <c r="B7031" t="str">
        <f t="shared" si="109"/>
        <v>88291U</v>
      </c>
      <c r="C7031" t="s">
        <v>6392</v>
      </c>
      <c r="D7031" t="s">
        <v>180</v>
      </c>
      <c r="E7031">
        <v>22.89</v>
      </c>
    </row>
    <row r="7032" spans="1:5" x14ac:dyDescent="0.25">
      <c r="A7032">
        <v>88292</v>
      </c>
      <c r="B7032" t="str">
        <f t="shared" si="109"/>
        <v>88292U</v>
      </c>
      <c r="C7032" t="s">
        <v>6393</v>
      </c>
      <c r="D7032" t="s">
        <v>180</v>
      </c>
      <c r="E7032">
        <v>24.89</v>
      </c>
    </row>
    <row r="7033" spans="1:5" x14ac:dyDescent="0.25">
      <c r="A7033">
        <v>88293</v>
      </c>
      <c r="B7033" t="str">
        <f t="shared" si="109"/>
        <v>88293U</v>
      </c>
      <c r="C7033" t="s">
        <v>6394</v>
      </c>
      <c r="D7033" t="s">
        <v>180</v>
      </c>
      <c r="E7033">
        <v>27.14</v>
      </c>
    </row>
    <row r="7034" spans="1:5" x14ac:dyDescent="0.25">
      <c r="A7034">
        <v>88294</v>
      </c>
      <c r="B7034" t="str">
        <f t="shared" si="109"/>
        <v>88294U</v>
      </c>
      <c r="C7034" t="s">
        <v>6395</v>
      </c>
      <c r="D7034" t="s">
        <v>180</v>
      </c>
      <c r="E7034">
        <v>29.38</v>
      </c>
    </row>
    <row r="7035" spans="1:5" x14ac:dyDescent="0.25">
      <c r="A7035">
        <v>88295</v>
      </c>
      <c r="B7035" t="str">
        <f t="shared" si="109"/>
        <v>88295U</v>
      </c>
      <c r="C7035" t="s">
        <v>6396</v>
      </c>
      <c r="D7035" t="s">
        <v>180</v>
      </c>
      <c r="E7035">
        <v>18.84</v>
      </c>
    </row>
    <row r="7036" spans="1:5" x14ac:dyDescent="0.25">
      <c r="A7036">
        <v>88296</v>
      </c>
      <c r="B7036" t="str">
        <f t="shared" si="109"/>
        <v>88296U</v>
      </c>
      <c r="C7036" t="s">
        <v>6397</v>
      </c>
      <c r="D7036" t="s">
        <v>180</v>
      </c>
      <c r="E7036">
        <v>24.72</v>
      </c>
    </row>
    <row r="7037" spans="1:5" x14ac:dyDescent="0.25">
      <c r="A7037">
        <v>88297</v>
      </c>
      <c r="B7037" t="str">
        <f t="shared" si="109"/>
        <v>88297U</v>
      </c>
      <c r="C7037" t="s">
        <v>6398</v>
      </c>
      <c r="D7037" t="s">
        <v>180</v>
      </c>
      <c r="E7037">
        <v>23.72</v>
      </c>
    </row>
    <row r="7038" spans="1:5" x14ac:dyDescent="0.25">
      <c r="A7038">
        <v>88298</v>
      </c>
      <c r="B7038" t="str">
        <f t="shared" si="109"/>
        <v>88298U</v>
      </c>
      <c r="C7038" t="s">
        <v>6399</v>
      </c>
      <c r="D7038" t="s">
        <v>180</v>
      </c>
      <c r="E7038">
        <v>17.98</v>
      </c>
    </row>
    <row r="7039" spans="1:5" x14ac:dyDescent="0.25">
      <c r="A7039">
        <v>88299</v>
      </c>
      <c r="B7039" t="str">
        <f t="shared" si="109"/>
        <v>88299U</v>
      </c>
      <c r="C7039" t="s">
        <v>6400</v>
      </c>
      <c r="D7039" t="s">
        <v>180</v>
      </c>
      <c r="E7039">
        <v>27.53</v>
      </c>
    </row>
    <row r="7040" spans="1:5" x14ac:dyDescent="0.25">
      <c r="A7040">
        <v>88300</v>
      </c>
      <c r="B7040" t="str">
        <f t="shared" si="109"/>
        <v>88300U</v>
      </c>
      <c r="C7040" t="s">
        <v>6401</v>
      </c>
      <c r="D7040" t="s">
        <v>180</v>
      </c>
      <c r="E7040">
        <v>32.75</v>
      </c>
    </row>
    <row r="7041" spans="1:5" x14ac:dyDescent="0.25">
      <c r="A7041">
        <v>88301</v>
      </c>
      <c r="B7041" t="str">
        <f t="shared" si="109"/>
        <v>88301U</v>
      </c>
      <c r="C7041" t="s">
        <v>6402</v>
      </c>
      <c r="D7041" t="s">
        <v>180</v>
      </c>
      <c r="E7041">
        <v>24.26</v>
      </c>
    </row>
    <row r="7042" spans="1:5" x14ac:dyDescent="0.25">
      <c r="A7042">
        <v>88302</v>
      </c>
      <c r="B7042" t="str">
        <f t="shared" si="109"/>
        <v>88302U</v>
      </c>
      <c r="C7042" t="s">
        <v>6403</v>
      </c>
      <c r="D7042" t="s">
        <v>180</v>
      </c>
      <c r="E7042">
        <v>28.26</v>
      </c>
    </row>
    <row r="7043" spans="1:5" x14ac:dyDescent="0.25">
      <c r="A7043">
        <v>88303</v>
      </c>
      <c r="B7043" t="str">
        <f t="shared" si="109"/>
        <v>88303U</v>
      </c>
      <c r="C7043" t="s">
        <v>6404</v>
      </c>
      <c r="D7043" t="s">
        <v>180</v>
      </c>
      <c r="E7043">
        <v>23.67</v>
      </c>
    </row>
    <row r="7044" spans="1:5" x14ac:dyDescent="0.25">
      <c r="A7044">
        <v>88304</v>
      </c>
      <c r="B7044" t="str">
        <f t="shared" si="109"/>
        <v>88304U</v>
      </c>
      <c r="C7044" t="s">
        <v>6405</v>
      </c>
      <c r="D7044" t="s">
        <v>180</v>
      </c>
      <c r="E7044">
        <v>24.91</v>
      </c>
    </row>
    <row r="7045" spans="1:5" x14ac:dyDescent="0.25">
      <c r="A7045">
        <v>88306</v>
      </c>
      <c r="B7045" t="str">
        <f t="shared" si="109"/>
        <v>88306U</v>
      </c>
      <c r="C7045" t="s">
        <v>6406</v>
      </c>
      <c r="D7045" t="s">
        <v>180</v>
      </c>
      <c r="E7045">
        <v>26.76</v>
      </c>
    </row>
    <row r="7046" spans="1:5" x14ac:dyDescent="0.25">
      <c r="A7046">
        <v>88307</v>
      </c>
      <c r="B7046" t="str">
        <f t="shared" si="109"/>
        <v>88307U</v>
      </c>
      <c r="C7046" t="s">
        <v>6407</v>
      </c>
      <c r="D7046" t="s">
        <v>180</v>
      </c>
      <c r="E7046">
        <v>27.12</v>
      </c>
    </row>
    <row r="7047" spans="1:5" x14ac:dyDescent="0.25">
      <c r="A7047">
        <v>88308</v>
      </c>
      <c r="B7047" t="str">
        <f t="shared" si="109"/>
        <v>88308U</v>
      </c>
      <c r="C7047" t="s">
        <v>6408</v>
      </c>
      <c r="D7047" t="s">
        <v>180</v>
      </c>
      <c r="E7047">
        <v>23.5</v>
      </c>
    </row>
    <row r="7048" spans="1:5" x14ac:dyDescent="0.25">
      <c r="A7048">
        <v>88309</v>
      </c>
      <c r="B7048" t="str">
        <f t="shared" ref="B7048:B7111" si="110">A7048&amp;"U"</f>
        <v>88309U</v>
      </c>
      <c r="C7048" t="s">
        <v>6409</v>
      </c>
      <c r="D7048" t="s">
        <v>180</v>
      </c>
      <c r="E7048">
        <v>23.59</v>
      </c>
    </row>
    <row r="7049" spans="1:5" x14ac:dyDescent="0.25">
      <c r="A7049">
        <v>88310</v>
      </c>
      <c r="B7049" t="str">
        <f t="shared" si="110"/>
        <v>88310U</v>
      </c>
      <c r="C7049" t="s">
        <v>6410</v>
      </c>
      <c r="D7049" t="s">
        <v>180</v>
      </c>
      <c r="E7049">
        <v>24.65</v>
      </c>
    </row>
    <row r="7050" spans="1:5" x14ac:dyDescent="0.25">
      <c r="A7050">
        <v>88311</v>
      </c>
      <c r="B7050" t="str">
        <f t="shared" si="110"/>
        <v>88311U</v>
      </c>
      <c r="C7050" t="s">
        <v>6411</v>
      </c>
      <c r="D7050" t="s">
        <v>180</v>
      </c>
      <c r="E7050">
        <v>24.12</v>
      </c>
    </row>
    <row r="7051" spans="1:5" x14ac:dyDescent="0.25">
      <c r="A7051">
        <v>88312</v>
      </c>
      <c r="B7051" t="str">
        <f t="shared" si="110"/>
        <v>88312U</v>
      </c>
      <c r="C7051" t="s">
        <v>6412</v>
      </c>
      <c r="D7051" t="s">
        <v>180</v>
      </c>
      <c r="E7051">
        <v>24.65</v>
      </c>
    </row>
    <row r="7052" spans="1:5" x14ac:dyDescent="0.25">
      <c r="A7052">
        <v>88313</v>
      </c>
      <c r="B7052" t="str">
        <f t="shared" si="110"/>
        <v>88313U</v>
      </c>
      <c r="C7052" t="s">
        <v>6413</v>
      </c>
      <c r="D7052" t="s">
        <v>180</v>
      </c>
      <c r="E7052">
        <v>24.35</v>
      </c>
    </row>
    <row r="7053" spans="1:5" x14ac:dyDescent="0.25">
      <c r="A7053">
        <v>88314</v>
      </c>
      <c r="B7053" t="str">
        <f t="shared" si="110"/>
        <v>88314U</v>
      </c>
      <c r="C7053" t="s">
        <v>6414</v>
      </c>
      <c r="D7053" t="s">
        <v>180</v>
      </c>
      <c r="E7053">
        <v>20.53</v>
      </c>
    </row>
    <row r="7054" spans="1:5" x14ac:dyDescent="0.25">
      <c r="A7054">
        <v>88315</v>
      </c>
      <c r="B7054" t="str">
        <f t="shared" si="110"/>
        <v>88315U</v>
      </c>
      <c r="C7054" t="s">
        <v>6415</v>
      </c>
      <c r="D7054" t="s">
        <v>180</v>
      </c>
      <c r="E7054">
        <v>23.45</v>
      </c>
    </row>
    <row r="7055" spans="1:5" x14ac:dyDescent="0.25">
      <c r="A7055">
        <v>88316</v>
      </c>
      <c r="B7055" t="str">
        <f t="shared" si="110"/>
        <v>88316U</v>
      </c>
      <c r="C7055" t="s">
        <v>6416</v>
      </c>
      <c r="D7055" t="s">
        <v>180</v>
      </c>
      <c r="E7055">
        <v>16.05</v>
      </c>
    </row>
    <row r="7056" spans="1:5" x14ac:dyDescent="0.25">
      <c r="A7056">
        <v>88317</v>
      </c>
      <c r="B7056" t="str">
        <f t="shared" si="110"/>
        <v>88317U</v>
      </c>
      <c r="C7056" t="s">
        <v>6417</v>
      </c>
      <c r="D7056" t="s">
        <v>180</v>
      </c>
      <c r="E7056">
        <v>24.27</v>
      </c>
    </row>
    <row r="7057" spans="1:5" x14ac:dyDescent="0.25">
      <c r="A7057">
        <v>88318</v>
      </c>
      <c r="B7057" t="str">
        <f t="shared" si="110"/>
        <v>88318U</v>
      </c>
      <c r="C7057" t="s">
        <v>6418</v>
      </c>
      <c r="D7057" t="s">
        <v>180</v>
      </c>
      <c r="E7057">
        <v>27.41</v>
      </c>
    </row>
    <row r="7058" spans="1:5" x14ac:dyDescent="0.25">
      <c r="A7058">
        <v>88320</v>
      </c>
      <c r="B7058" t="str">
        <f t="shared" si="110"/>
        <v>88320U</v>
      </c>
      <c r="C7058" t="s">
        <v>6419</v>
      </c>
      <c r="D7058" t="s">
        <v>180</v>
      </c>
      <c r="E7058">
        <v>23.33</v>
      </c>
    </row>
    <row r="7059" spans="1:5" x14ac:dyDescent="0.25">
      <c r="A7059">
        <v>88321</v>
      </c>
      <c r="B7059" t="str">
        <f t="shared" si="110"/>
        <v>88321U</v>
      </c>
      <c r="C7059" t="s">
        <v>6420</v>
      </c>
      <c r="D7059" t="s">
        <v>180</v>
      </c>
      <c r="E7059">
        <v>24.49</v>
      </c>
    </row>
    <row r="7060" spans="1:5" x14ac:dyDescent="0.25">
      <c r="A7060">
        <v>88322</v>
      </c>
      <c r="B7060" t="str">
        <f t="shared" si="110"/>
        <v>88322U</v>
      </c>
      <c r="C7060" t="s">
        <v>6421</v>
      </c>
      <c r="D7060" t="s">
        <v>180</v>
      </c>
      <c r="E7060">
        <v>26.7</v>
      </c>
    </row>
    <row r="7061" spans="1:5" x14ac:dyDescent="0.25">
      <c r="A7061">
        <v>88323</v>
      </c>
      <c r="B7061" t="str">
        <f t="shared" si="110"/>
        <v>88323U</v>
      </c>
      <c r="C7061" t="s">
        <v>6422</v>
      </c>
      <c r="D7061" t="s">
        <v>180</v>
      </c>
      <c r="E7061">
        <v>23.11</v>
      </c>
    </row>
    <row r="7062" spans="1:5" x14ac:dyDescent="0.25">
      <c r="A7062">
        <v>88324</v>
      </c>
      <c r="B7062" t="str">
        <f t="shared" si="110"/>
        <v>88324U</v>
      </c>
      <c r="C7062" t="s">
        <v>6423</v>
      </c>
      <c r="D7062" t="s">
        <v>180</v>
      </c>
      <c r="E7062">
        <v>24.64</v>
      </c>
    </row>
    <row r="7063" spans="1:5" x14ac:dyDescent="0.25">
      <c r="A7063">
        <v>88325</v>
      </c>
      <c r="B7063" t="str">
        <f t="shared" si="110"/>
        <v>88325U</v>
      </c>
      <c r="C7063" t="s">
        <v>6424</v>
      </c>
      <c r="D7063" t="s">
        <v>180</v>
      </c>
      <c r="E7063">
        <v>21.02</v>
      </c>
    </row>
    <row r="7064" spans="1:5" x14ac:dyDescent="0.25">
      <c r="A7064">
        <v>88326</v>
      </c>
      <c r="B7064" t="str">
        <f t="shared" si="110"/>
        <v>88326U</v>
      </c>
      <c r="C7064" t="s">
        <v>6425</v>
      </c>
      <c r="D7064" t="s">
        <v>180</v>
      </c>
      <c r="E7064">
        <v>19.8</v>
      </c>
    </row>
    <row r="7065" spans="1:5" x14ac:dyDescent="0.25">
      <c r="A7065">
        <v>88377</v>
      </c>
      <c r="B7065" t="str">
        <f t="shared" si="110"/>
        <v>88377U</v>
      </c>
      <c r="C7065" t="s">
        <v>6426</v>
      </c>
      <c r="D7065" t="s">
        <v>180</v>
      </c>
      <c r="E7065">
        <v>22.25</v>
      </c>
    </row>
    <row r="7066" spans="1:5" x14ac:dyDescent="0.25">
      <c r="A7066">
        <v>88441</v>
      </c>
      <c r="B7066" t="str">
        <f t="shared" si="110"/>
        <v>88441U</v>
      </c>
      <c r="C7066" t="s">
        <v>6427</v>
      </c>
      <c r="D7066" t="s">
        <v>180</v>
      </c>
      <c r="E7066">
        <v>21.03</v>
      </c>
    </row>
    <row r="7067" spans="1:5" x14ac:dyDescent="0.25">
      <c r="A7067">
        <v>88597</v>
      </c>
      <c r="B7067" t="str">
        <f t="shared" si="110"/>
        <v>88597U</v>
      </c>
      <c r="C7067" t="s">
        <v>6428</v>
      </c>
      <c r="D7067" t="s">
        <v>180</v>
      </c>
      <c r="E7067">
        <v>16.32</v>
      </c>
    </row>
    <row r="7068" spans="1:5" x14ac:dyDescent="0.25">
      <c r="A7068">
        <v>90766</v>
      </c>
      <c r="B7068" t="str">
        <f t="shared" si="110"/>
        <v>90766U</v>
      </c>
      <c r="C7068" t="s">
        <v>6429</v>
      </c>
      <c r="D7068" t="s">
        <v>180</v>
      </c>
      <c r="E7068">
        <v>19.41</v>
      </c>
    </row>
    <row r="7069" spans="1:5" x14ac:dyDescent="0.25">
      <c r="A7069">
        <v>90767</v>
      </c>
      <c r="B7069" t="str">
        <f t="shared" si="110"/>
        <v>90767U</v>
      </c>
      <c r="C7069" t="s">
        <v>6430</v>
      </c>
      <c r="D7069" t="s">
        <v>180</v>
      </c>
      <c r="E7069">
        <v>19.850000000000001</v>
      </c>
    </row>
    <row r="7070" spans="1:5" x14ac:dyDescent="0.25">
      <c r="A7070">
        <v>90768</v>
      </c>
      <c r="B7070" t="str">
        <f t="shared" si="110"/>
        <v>90768U</v>
      </c>
      <c r="C7070" t="s">
        <v>6431</v>
      </c>
      <c r="D7070" t="s">
        <v>180</v>
      </c>
      <c r="E7070">
        <v>69.92</v>
      </c>
    </row>
    <row r="7071" spans="1:5" x14ac:dyDescent="0.25">
      <c r="A7071">
        <v>90769</v>
      </c>
      <c r="B7071" t="str">
        <f t="shared" si="110"/>
        <v>90769U</v>
      </c>
      <c r="C7071" t="s">
        <v>6432</v>
      </c>
      <c r="D7071" t="s">
        <v>180</v>
      </c>
      <c r="E7071">
        <v>98.67</v>
      </c>
    </row>
    <row r="7072" spans="1:5" x14ac:dyDescent="0.25">
      <c r="A7072">
        <v>90770</v>
      </c>
      <c r="B7072" t="str">
        <f t="shared" si="110"/>
        <v>90770U</v>
      </c>
      <c r="C7072" t="s">
        <v>6433</v>
      </c>
      <c r="D7072" t="s">
        <v>180</v>
      </c>
      <c r="E7072">
        <v>129.96</v>
      </c>
    </row>
    <row r="7073" spans="1:5" x14ac:dyDescent="0.25">
      <c r="A7073">
        <v>90771</v>
      </c>
      <c r="B7073" t="str">
        <f t="shared" si="110"/>
        <v>90771U</v>
      </c>
      <c r="C7073" t="s">
        <v>6434</v>
      </c>
      <c r="D7073" t="s">
        <v>180</v>
      </c>
      <c r="E7073">
        <v>12.66</v>
      </c>
    </row>
    <row r="7074" spans="1:5" x14ac:dyDescent="0.25">
      <c r="A7074">
        <v>90772</v>
      </c>
      <c r="B7074" t="str">
        <f t="shared" si="110"/>
        <v>90772U</v>
      </c>
      <c r="C7074" t="s">
        <v>6435</v>
      </c>
      <c r="D7074" t="s">
        <v>180</v>
      </c>
      <c r="E7074">
        <v>16.41</v>
      </c>
    </row>
    <row r="7075" spans="1:5" x14ac:dyDescent="0.25">
      <c r="A7075">
        <v>90773</v>
      </c>
      <c r="B7075" t="str">
        <f t="shared" si="110"/>
        <v>90773U</v>
      </c>
      <c r="C7075" t="s">
        <v>6436</v>
      </c>
      <c r="D7075" t="s">
        <v>180</v>
      </c>
      <c r="E7075">
        <v>12.51</v>
      </c>
    </row>
    <row r="7076" spans="1:5" x14ac:dyDescent="0.25">
      <c r="A7076">
        <v>90775</v>
      </c>
      <c r="B7076" t="str">
        <f t="shared" si="110"/>
        <v>90775U</v>
      </c>
      <c r="C7076" t="s">
        <v>6437</v>
      </c>
      <c r="D7076" t="s">
        <v>180</v>
      </c>
      <c r="E7076">
        <v>14.92</v>
      </c>
    </row>
    <row r="7077" spans="1:5" x14ac:dyDescent="0.25">
      <c r="A7077">
        <v>90776</v>
      </c>
      <c r="B7077" t="str">
        <f t="shared" si="110"/>
        <v>90776U</v>
      </c>
      <c r="C7077" t="s">
        <v>6438</v>
      </c>
      <c r="D7077" t="s">
        <v>180</v>
      </c>
      <c r="E7077">
        <v>37.46</v>
      </c>
    </row>
    <row r="7078" spans="1:5" x14ac:dyDescent="0.25">
      <c r="A7078">
        <v>90777</v>
      </c>
      <c r="B7078" t="str">
        <f t="shared" si="110"/>
        <v>90777U</v>
      </c>
      <c r="C7078" t="s">
        <v>6439</v>
      </c>
      <c r="D7078" t="s">
        <v>180</v>
      </c>
      <c r="E7078">
        <v>94.81</v>
      </c>
    </row>
    <row r="7079" spans="1:5" x14ac:dyDescent="0.25">
      <c r="A7079">
        <v>90778</v>
      </c>
      <c r="B7079" t="str">
        <f t="shared" si="110"/>
        <v>90778U</v>
      </c>
      <c r="C7079" t="s">
        <v>6440</v>
      </c>
      <c r="D7079" t="s">
        <v>180</v>
      </c>
      <c r="E7079">
        <v>107.7</v>
      </c>
    </row>
    <row r="7080" spans="1:5" x14ac:dyDescent="0.25">
      <c r="A7080">
        <v>90779</v>
      </c>
      <c r="B7080" t="str">
        <f t="shared" si="110"/>
        <v>90779U</v>
      </c>
      <c r="C7080" t="s">
        <v>6441</v>
      </c>
      <c r="D7080" t="s">
        <v>180</v>
      </c>
      <c r="E7080">
        <v>146.66999999999999</v>
      </c>
    </row>
    <row r="7081" spans="1:5" x14ac:dyDescent="0.25">
      <c r="A7081">
        <v>90780</v>
      </c>
      <c r="B7081" t="str">
        <f t="shared" si="110"/>
        <v>90780U</v>
      </c>
      <c r="C7081" t="s">
        <v>6442</v>
      </c>
      <c r="D7081" t="s">
        <v>180</v>
      </c>
      <c r="E7081">
        <v>51.21</v>
      </c>
    </row>
    <row r="7082" spans="1:5" x14ac:dyDescent="0.25">
      <c r="A7082">
        <v>90781</v>
      </c>
      <c r="B7082" t="str">
        <f t="shared" si="110"/>
        <v>90781U</v>
      </c>
      <c r="C7082" t="s">
        <v>6443</v>
      </c>
      <c r="D7082" t="s">
        <v>180</v>
      </c>
      <c r="E7082">
        <v>19.399999999999999</v>
      </c>
    </row>
    <row r="7083" spans="1:5" x14ac:dyDescent="0.25">
      <c r="A7083">
        <v>91677</v>
      </c>
      <c r="B7083" t="str">
        <f t="shared" si="110"/>
        <v>91677U</v>
      </c>
      <c r="C7083" t="s">
        <v>6444</v>
      </c>
      <c r="D7083" t="s">
        <v>180</v>
      </c>
      <c r="E7083">
        <v>96.25</v>
      </c>
    </row>
    <row r="7084" spans="1:5" x14ac:dyDescent="0.25">
      <c r="A7084">
        <v>91678</v>
      </c>
      <c r="B7084" t="str">
        <f t="shared" si="110"/>
        <v>91678U</v>
      </c>
      <c r="C7084" t="s">
        <v>6445</v>
      </c>
      <c r="D7084" t="s">
        <v>180</v>
      </c>
      <c r="E7084">
        <v>94.08</v>
      </c>
    </row>
    <row r="7085" spans="1:5" x14ac:dyDescent="0.25">
      <c r="A7085">
        <v>93558</v>
      </c>
      <c r="B7085" t="str">
        <f t="shared" si="110"/>
        <v>93558U</v>
      </c>
      <c r="C7085" t="s">
        <v>6446</v>
      </c>
      <c r="D7085" t="s">
        <v>6447</v>
      </c>
      <c r="E7085">
        <v>4435.8500000000004</v>
      </c>
    </row>
    <row r="7086" spans="1:5" x14ac:dyDescent="0.25">
      <c r="A7086">
        <v>93559</v>
      </c>
      <c r="B7086" t="str">
        <f t="shared" si="110"/>
        <v>93559U</v>
      </c>
      <c r="C7086" t="s">
        <v>6428</v>
      </c>
      <c r="D7086" t="s">
        <v>6447</v>
      </c>
      <c r="E7086">
        <v>2898.34</v>
      </c>
    </row>
    <row r="7087" spans="1:5" x14ac:dyDescent="0.25">
      <c r="A7087">
        <v>93560</v>
      </c>
      <c r="B7087" t="str">
        <f t="shared" si="110"/>
        <v>93560U</v>
      </c>
      <c r="C7087" t="s">
        <v>6436</v>
      </c>
      <c r="D7087" t="s">
        <v>6447</v>
      </c>
      <c r="E7087">
        <v>2228.7600000000002</v>
      </c>
    </row>
    <row r="7088" spans="1:5" x14ac:dyDescent="0.25">
      <c r="A7088">
        <v>93561</v>
      </c>
      <c r="B7088" t="str">
        <f t="shared" si="110"/>
        <v>93561U</v>
      </c>
      <c r="C7088" t="s">
        <v>6437</v>
      </c>
      <c r="D7088" t="s">
        <v>6447</v>
      </c>
      <c r="E7088">
        <v>2650.36</v>
      </c>
    </row>
    <row r="7089" spans="1:5" x14ac:dyDescent="0.25">
      <c r="A7089">
        <v>93562</v>
      </c>
      <c r="B7089" t="str">
        <f t="shared" si="110"/>
        <v>93562U</v>
      </c>
      <c r="C7089" t="s">
        <v>6434</v>
      </c>
      <c r="D7089" t="s">
        <v>6447</v>
      </c>
      <c r="E7089">
        <v>2253.58</v>
      </c>
    </row>
    <row r="7090" spans="1:5" x14ac:dyDescent="0.25">
      <c r="A7090">
        <v>93563</v>
      </c>
      <c r="B7090" t="str">
        <f t="shared" si="110"/>
        <v>93563U</v>
      </c>
      <c r="C7090" t="s">
        <v>6429</v>
      </c>
      <c r="D7090" t="s">
        <v>6447</v>
      </c>
      <c r="E7090">
        <v>3442.37</v>
      </c>
    </row>
    <row r="7091" spans="1:5" x14ac:dyDescent="0.25">
      <c r="A7091">
        <v>93564</v>
      </c>
      <c r="B7091" t="str">
        <f t="shared" si="110"/>
        <v>93564U</v>
      </c>
      <c r="C7091" t="s">
        <v>6430</v>
      </c>
      <c r="D7091" t="s">
        <v>6447</v>
      </c>
      <c r="E7091">
        <v>3511.86</v>
      </c>
    </row>
    <row r="7092" spans="1:5" x14ac:dyDescent="0.25">
      <c r="A7092">
        <v>93565</v>
      </c>
      <c r="B7092" t="str">
        <f t="shared" si="110"/>
        <v>93565U</v>
      </c>
      <c r="C7092" t="s">
        <v>6439</v>
      </c>
      <c r="D7092" t="s">
        <v>6447</v>
      </c>
      <c r="E7092">
        <v>16698.61</v>
      </c>
    </row>
    <row r="7093" spans="1:5" x14ac:dyDescent="0.25">
      <c r="A7093">
        <v>93566</v>
      </c>
      <c r="B7093" t="str">
        <f t="shared" si="110"/>
        <v>93566U</v>
      </c>
      <c r="C7093" t="s">
        <v>6435</v>
      </c>
      <c r="D7093" t="s">
        <v>6447</v>
      </c>
      <c r="E7093">
        <v>2914.29</v>
      </c>
    </row>
    <row r="7094" spans="1:5" x14ac:dyDescent="0.25">
      <c r="A7094">
        <v>93567</v>
      </c>
      <c r="B7094" t="str">
        <f t="shared" si="110"/>
        <v>93567U</v>
      </c>
      <c r="C7094" t="s">
        <v>6440</v>
      </c>
      <c r="D7094" t="s">
        <v>6447</v>
      </c>
      <c r="E7094">
        <v>18966.419999999998</v>
      </c>
    </row>
    <row r="7095" spans="1:5" x14ac:dyDescent="0.25">
      <c r="A7095">
        <v>93568</v>
      </c>
      <c r="B7095" t="str">
        <f t="shared" si="110"/>
        <v>93568U</v>
      </c>
      <c r="C7095" t="s">
        <v>6441</v>
      </c>
      <c r="D7095" t="s">
        <v>6447</v>
      </c>
      <c r="E7095">
        <v>25820.32</v>
      </c>
    </row>
    <row r="7096" spans="1:5" x14ac:dyDescent="0.25">
      <c r="A7096">
        <v>93569</v>
      </c>
      <c r="B7096" t="str">
        <f t="shared" si="110"/>
        <v>93569U</v>
      </c>
      <c r="C7096" t="s">
        <v>6448</v>
      </c>
      <c r="D7096" t="s">
        <v>6447</v>
      </c>
      <c r="E7096">
        <v>12336.72</v>
      </c>
    </row>
    <row r="7097" spans="1:5" x14ac:dyDescent="0.25">
      <c r="A7097">
        <v>93570</v>
      </c>
      <c r="B7097" t="str">
        <f t="shared" si="110"/>
        <v>93570U</v>
      </c>
      <c r="C7097" t="s">
        <v>6449</v>
      </c>
      <c r="D7097" t="s">
        <v>6447</v>
      </c>
      <c r="E7097">
        <v>17401.55</v>
      </c>
    </row>
    <row r="7098" spans="1:5" x14ac:dyDescent="0.25">
      <c r="A7098">
        <v>93571</v>
      </c>
      <c r="B7098" t="str">
        <f t="shared" si="110"/>
        <v>93571U</v>
      </c>
      <c r="C7098" t="s">
        <v>6450</v>
      </c>
      <c r="D7098" t="s">
        <v>6447</v>
      </c>
      <c r="E7098">
        <v>22913.13</v>
      </c>
    </row>
    <row r="7099" spans="1:5" x14ac:dyDescent="0.25">
      <c r="A7099">
        <v>93572</v>
      </c>
      <c r="B7099" t="str">
        <f t="shared" si="110"/>
        <v>93572U</v>
      </c>
      <c r="C7099" t="s">
        <v>61</v>
      </c>
      <c r="D7099" t="s">
        <v>6447</v>
      </c>
      <c r="E7099">
        <v>6609.13</v>
      </c>
    </row>
    <row r="7100" spans="1:5" x14ac:dyDescent="0.25">
      <c r="A7100">
        <v>94295</v>
      </c>
      <c r="B7100" t="str">
        <f t="shared" si="110"/>
        <v>94295U</v>
      </c>
      <c r="C7100" t="s">
        <v>6442</v>
      </c>
      <c r="D7100" t="s">
        <v>6447</v>
      </c>
      <c r="E7100">
        <v>9027.9699999999993</v>
      </c>
    </row>
    <row r="7101" spans="1:5" x14ac:dyDescent="0.25">
      <c r="A7101">
        <v>94296</v>
      </c>
      <c r="B7101" t="str">
        <f t="shared" si="110"/>
        <v>94296U</v>
      </c>
      <c r="C7101" t="s">
        <v>6443</v>
      </c>
      <c r="D7101" t="s">
        <v>6447</v>
      </c>
      <c r="E7101">
        <v>3439.32</v>
      </c>
    </row>
    <row r="7102" spans="1:5" x14ac:dyDescent="0.25">
      <c r="A7102">
        <v>95308</v>
      </c>
      <c r="B7102" t="str">
        <f t="shared" si="110"/>
        <v>95308U</v>
      </c>
      <c r="C7102" t="s">
        <v>6451</v>
      </c>
      <c r="D7102" t="s">
        <v>180</v>
      </c>
      <c r="E7102">
        <v>0.1</v>
      </c>
    </row>
    <row r="7103" spans="1:5" x14ac:dyDescent="0.25">
      <c r="A7103">
        <v>95309</v>
      </c>
      <c r="B7103" t="str">
        <f t="shared" si="110"/>
        <v>95309U</v>
      </c>
      <c r="C7103" t="s">
        <v>6452</v>
      </c>
      <c r="D7103" t="s">
        <v>180</v>
      </c>
      <c r="E7103">
        <v>0.13</v>
      </c>
    </row>
    <row r="7104" spans="1:5" x14ac:dyDescent="0.25">
      <c r="A7104">
        <v>95310</v>
      </c>
      <c r="B7104" t="str">
        <f t="shared" si="110"/>
        <v>95310U</v>
      </c>
      <c r="C7104" t="s">
        <v>6453</v>
      </c>
      <c r="D7104" t="s">
        <v>180</v>
      </c>
      <c r="E7104">
        <v>0.13</v>
      </c>
    </row>
    <row r="7105" spans="1:5" x14ac:dyDescent="0.25">
      <c r="A7105">
        <v>95311</v>
      </c>
      <c r="B7105" t="str">
        <f t="shared" si="110"/>
        <v>95311U</v>
      </c>
      <c r="C7105" t="s">
        <v>6454</v>
      </c>
      <c r="D7105" t="s">
        <v>180</v>
      </c>
      <c r="E7105">
        <v>0.13</v>
      </c>
    </row>
    <row r="7106" spans="1:5" x14ac:dyDescent="0.25">
      <c r="A7106">
        <v>95312</v>
      </c>
      <c r="B7106" t="str">
        <f t="shared" si="110"/>
        <v>95312U</v>
      </c>
      <c r="C7106" t="s">
        <v>6455</v>
      </c>
      <c r="D7106" t="s">
        <v>180</v>
      </c>
      <c r="E7106">
        <v>0.13</v>
      </c>
    </row>
    <row r="7107" spans="1:5" x14ac:dyDescent="0.25">
      <c r="A7107">
        <v>95313</v>
      </c>
      <c r="B7107" t="str">
        <f t="shared" si="110"/>
        <v>95313U</v>
      </c>
      <c r="C7107" t="s">
        <v>6456</v>
      </c>
      <c r="D7107" t="s">
        <v>180</v>
      </c>
      <c r="E7107">
        <v>0.1</v>
      </c>
    </row>
    <row r="7108" spans="1:5" x14ac:dyDescent="0.25">
      <c r="A7108">
        <v>95314</v>
      </c>
      <c r="B7108" t="str">
        <f t="shared" si="110"/>
        <v>95314U</v>
      </c>
      <c r="C7108" t="s">
        <v>6457</v>
      </c>
      <c r="D7108" t="s">
        <v>180</v>
      </c>
      <c r="E7108">
        <v>0.16</v>
      </c>
    </row>
    <row r="7109" spans="1:5" x14ac:dyDescent="0.25">
      <c r="A7109">
        <v>95315</v>
      </c>
      <c r="B7109" t="str">
        <f t="shared" si="110"/>
        <v>95315U</v>
      </c>
      <c r="C7109" t="s">
        <v>6458</v>
      </c>
      <c r="D7109" t="s">
        <v>180</v>
      </c>
      <c r="E7109">
        <v>0.27</v>
      </c>
    </row>
    <row r="7110" spans="1:5" x14ac:dyDescent="0.25">
      <c r="A7110">
        <v>95316</v>
      </c>
      <c r="B7110" t="str">
        <f t="shared" si="110"/>
        <v>95316U</v>
      </c>
      <c r="C7110" t="s">
        <v>6459</v>
      </c>
      <c r="D7110" t="s">
        <v>180</v>
      </c>
      <c r="E7110">
        <v>0.34</v>
      </c>
    </row>
    <row r="7111" spans="1:5" x14ac:dyDescent="0.25">
      <c r="A7111">
        <v>95317</v>
      </c>
      <c r="B7111" t="str">
        <f t="shared" si="110"/>
        <v>95317U</v>
      </c>
      <c r="C7111" t="s">
        <v>6460</v>
      </c>
      <c r="D7111" t="s">
        <v>180</v>
      </c>
      <c r="E7111">
        <v>0.16</v>
      </c>
    </row>
    <row r="7112" spans="1:5" x14ac:dyDescent="0.25">
      <c r="A7112">
        <v>95318</v>
      </c>
      <c r="B7112" t="str">
        <f t="shared" ref="B7112:B7175" si="111">A7112&amp;"U"</f>
        <v>95318U</v>
      </c>
      <c r="C7112" t="s">
        <v>6461</v>
      </c>
      <c r="D7112" t="s">
        <v>180</v>
      </c>
      <c r="E7112">
        <v>0.13</v>
      </c>
    </row>
    <row r="7113" spans="1:5" x14ac:dyDescent="0.25">
      <c r="A7113">
        <v>95319</v>
      </c>
      <c r="B7113" t="str">
        <f t="shared" si="111"/>
        <v>95319U</v>
      </c>
      <c r="C7113" t="s">
        <v>6462</v>
      </c>
      <c r="D7113" t="s">
        <v>180</v>
      </c>
      <c r="E7113">
        <v>0.15</v>
      </c>
    </row>
    <row r="7114" spans="1:5" x14ac:dyDescent="0.25">
      <c r="A7114">
        <v>95320</v>
      </c>
      <c r="B7114" t="str">
        <f t="shared" si="111"/>
        <v>95320U</v>
      </c>
      <c r="C7114" t="s">
        <v>6463</v>
      </c>
      <c r="D7114" t="s">
        <v>180</v>
      </c>
      <c r="E7114">
        <v>0.1</v>
      </c>
    </row>
    <row r="7115" spans="1:5" x14ac:dyDescent="0.25">
      <c r="A7115">
        <v>95321</v>
      </c>
      <c r="B7115" t="str">
        <f t="shared" si="111"/>
        <v>95321U</v>
      </c>
      <c r="C7115" t="s">
        <v>6464</v>
      </c>
      <c r="D7115" t="s">
        <v>180</v>
      </c>
      <c r="E7115">
        <v>0.09</v>
      </c>
    </row>
    <row r="7116" spans="1:5" x14ac:dyDescent="0.25">
      <c r="A7116">
        <v>95322</v>
      </c>
      <c r="B7116" t="str">
        <f t="shared" si="111"/>
        <v>95322U</v>
      </c>
      <c r="C7116" t="s">
        <v>6465</v>
      </c>
      <c r="D7116" t="s">
        <v>180</v>
      </c>
      <c r="E7116">
        <v>0.05</v>
      </c>
    </row>
    <row r="7117" spans="1:5" x14ac:dyDescent="0.25">
      <c r="A7117">
        <v>95323</v>
      </c>
      <c r="B7117" t="str">
        <f t="shared" si="111"/>
        <v>95323U</v>
      </c>
      <c r="C7117" t="s">
        <v>6466</v>
      </c>
      <c r="D7117" t="s">
        <v>180</v>
      </c>
      <c r="E7117">
        <v>0.16</v>
      </c>
    </row>
    <row r="7118" spans="1:5" x14ac:dyDescent="0.25">
      <c r="A7118">
        <v>95324</v>
      </c>
      <c r="B7118" t="str">
        <f t="shared" si="111"/>
        <v>95324U</v>
      </c>
      <c r="C7118" t="s">
        <v>6467</v>
      </c>
      <c r="D7118" t="s">
        <v>180</v>
      </c>
      <c r="E7118">
        <v>0.21</v>
      </c>
    </row>
    <row r="7119" spans="1:5" x14ac:dyDescent="0.25">
      <c r="A7119">
        <v>95325</v>
      </c>
      <c r="B7119" t="str">
        <f t="shared" si="111"/>
        <v>95325U</v>
      </c>
      <c r="C7119" t="s">
        <v>6468</v>
      </c>
      <c r="D7119" t="s">
        <v>180</v>
      </c>
      <c r="E7119">
        <v>0.27</v>
      </c>
    </row>
    <row r="7120" spans="1:5" x14ac:dyDescent="0.25">
      <c r="A7120">
        <v>95326</v>
      </c>
      <c r="B7120" t="str">
        <f t="shared" si="111"/>
        <v>95326U</v>
      </c>
      <c r="C7120" t="s">
        <v>6469</v>
      </c>
      <c r="D7120" t="s">
        <v>180</v>
      </c>
      <c r="E7120">
        <v>0.05</v>
      </c>
    </row>
    <row r="7121" spans="1:5" x14ac:dyDescent="0.25">
      <c r="A7121">
        <v>95328</v>
      </c>
      <c r="B7121" t="str">
        <f t="shared" si="111"/>
        <v>95328U</v>
      </c>
      <c r="C7121" t="s">
        <v>6470</v>
      </c>
      <c r="D7121" t="s">
        <v>180</v>
      </c>
      <c r="E7121">
        <v>0.15</v>
      </c>
    </row>
    <row r="7122" spans="1:5" x14ac:dyDescent="0.25">
      <c r="A7122">
        <v>95329</v>
      </c>
      <c r="B7122" t="str">
        <f t="shared" si="111"/>
        <v>95329U</v>
      </c>
      <c r="C7122" t="s">
        <v>6471</v>
      </c>
      <c r="D7122" t="s">
        <v>180</v>
      </c>
      <c r="E7122">
        <v>0.2</v>
      </c>
    </row>
    <row r="7123" spans="1:5" x14ac:dyDescent="0.25">
      <c r="A7123">
        <v>95330</v>
      </c>
      <c r="B7123" t="str">
        <f t="shared" si="111"/>
        <v>95330U</v>
      </c>
      <c r="C7123" t="s">
        <v>6472</v>
      </c>
      <c r="D7123" t="s">
        <v>180</v>
      </c>
      <c r="E7123">
        <v>0.16</v>
      </c>
    </row>
    <row r="7124" spans="1:5" x14ac:dyDescent="0.25">
      <c r="A7124">
        <v>95331</v>
      </c>
      <c r="B7124" t="str">
        <f t="shared" si="111"/>
        <v>95331U</v>
      </c>
      <c r="C7124" t="s">
        <v>6473</v>
      </c>
      <c r="D7124" t="s">
        <v>180</v>
      </c>
      <c r="E7124">
        <v>0.15</v>
      </c>
    </row>
    <row r="7125" spans="1:5" x14ac:dyDescent="0.25">
      <c r="A7125">
        <v>95332</v>
      </c>
      <c r="B7125" t="str">
        <f t="shared" si="111"/>
        <v>95332U</v>
      </c>
      <c r="C7125" t="s">
        <v>6474</v>
      </c>
      <c r="D7125" t="s">
        <v>180</v>
      </c>
      <c r="E7125">
        <v>0.53</v>
      </c>
    </row>
    <row r="7126" spans="1:5" x14ac:dyDescent="0.25">
      <c r="A7126">
        <v>95333</v>
      </c>
      <c r="B7126" t="str">
        <f t="shared" si="111"/>
        <v>95333U</v>
      </c>
      <c r="C7126" t="s">
        <v>6475</v>
      </c>
      <c r="D7126" t="s">
        <v>180</v>
      </c>
      <c r="E7126">
        <v>0.53</v>
      </c>
    </row>
    <row r="7127" spans="1:5" x14ac:dyDescent="0.25">
      <c r="A7127">
        <v>95334</v>
      </c>
      <c r="B7127" t="str">
        <f t="shared" si="111"/>
        <v>95334U</v>
      </c>
      <c r="C7127" t="s">
        <v>6476</v>
      </c>
      <c r="D7127" t="s">
        <v>180</v>
      </c>
      <c r="E7127">
        <v>0.53</v>
      </c>
    </row>
    <row r="7128" spans="1:5" x14ac:dyDescent="0.25">
      <c r="A7128">
        <v>95335</v>
      </c>
      <c r="B7128" t="str">
        <f t="shared" si="111"/>
        <v>95335U</v>
      </c>
      <c r="C7128" t="s">
        <v>6477</v>
      </c>
      <c r="D7128" t="s">
        <v>180</v>
      </c>
      <c r="E7128">
        <v>0.25</v>
      </c>
    </row>
    <row r="7129" spans="1:5" x14ac:dyDescent="0.25">
      <c r="A7129">
        <v>95337</v>
      </c>
      <c r="B7129" t="str">
        <f t="shared" si="111"/>
        <v>95337U</v>
      </c>
      <c r="C7129" t="s">
        <v>6478</v>
      </c>
      <c r="D7129" t="s">
        <v>180</v>
      </c>
      <c r="E7129">
        <v>0.15</v>
      </c>
    </row>
    <row r="7130" spans="1:5" x14ac:dyDescent="0.25">
      <c r="A7130">
        <v>95338</v>
      </c>
      <c r="B7130" t="str">
        <f t="shared" si="111"/>
        <v>95338U</v>
      </c>
      <c r="C7130" t="s">
        <v>6479</v>
      </c>
      <c r="D7130" t="s">
        <v>180</v>
      </c>
      <c r="E7130">
        <v>0.3</v>
      </c>
    </row>
    <row r="7131" spans="1:5" x14ac:dyDescent="0.25">
      <c r="A7131">
        <v>95339</v>
      </c>
      <c r="B7131" t="str">
        <f t="shared" si="111"/>
        <v>95339U</v>
      </c>
      <c r="C7131" t="s">
        <v>6480</v>
      </c>
      <c r="D7131" t="s">
        <v>180</v>
      </c>
      <c r="E7131">
        <v>0.25</v>
      </c>
    </row>
    <row r="7132" spans="1:5" x14ac:dyDescent="0.25">
      <c r="A7132">
        <v>95340</v>
      </c>
      <c r="B7132" t="str">
        <f t="shared" si="111"/>
        <v>95340U</v>
      </c>
      <c r="C7132" t="s">
        <v>6481</v>
      </c>
      <c r="D7132" t="s">
        <v>180</v>
      </c>
      <c r="E7132">
        <v>0.19</v>
      </c>
    </row>
    <row r="7133" spans="1:5" x14ac:dyDescent="0.25">
      <c r="A7133">
        <v>95341</v>
      </c>
      <c r="B7133" t="str">
        <f t="shared" si="111"/>
        <v>95341U</v>
      </c>
      <c r="C7133" t="s">
        <v>6482</v>
      </c>
      <c r="D7133" t="s">
        <v>180</v>
      </c>
      <c r="E7133">
        <v>0.21</v>
      </c>
    </row>
    <row r="7134" spans="1:5" x14ac:dyDescent="0.25">
      <c r="A7134">
        <v>95342</v>
      </c>
      <c r="B7134" t="str">
        <f t="shared" si="111"/>
        <v>95342U</v>
      </c>
      <c r="C7134" t="s">
        <v>6483</v>
      </c>
      <c r="D7134" t="s">
        <v>180</v>
      </c>
      <c r="E7134">
        <v>0.16</v>
      </c>
    </row>
    <row r="7135" spans="1:5" x14ac:dyDescent="0.25">
      <c r="A7135">
        <v>95343</v>
      </c>
      <c r="B7135" t="str">
        <f t="shared" si="111"/>
        <v>95343U</v>
      </c>
      <c r="C7135" t="s">
        <v>6484</v>
      </c>
      <c r="D7135" t="s">
        <v>180</v>
      </c>
      <c r="E7135">
        <v>0.2</v>
      </c>
    </row>
    <row r="7136" spans="1:5" x14ac:dyDescent="0.25">
      <c r="A7136">
        <v>95344</v>
      </c>
      <c r="B7136" t="str">
        <f t="shared" si="111"/>
        <v>95344U</v>
      </c>
      <c r="C7136" t="s">
        <v>6485</v>
      </c>
      <c r="D7136" t="s">
        <v>180</v>
      </c>
      <c r="E7136">
        <v>0.18</v>
      </c>
    </row>
    <row r="7137" spans="1:5" x14ac:dyDescent="0.25">
      <c r="A7137">
        <v>95345</v>
      </c>
      <c r="B7137" t="str">
        <f t="shared" si="111"/>
        <v>95345U</v>
      </c>
      <c r="C7137" t="s">
        <v>6486</v>
      </c>
      <c r="D7137" t="s">
        <v>180</v>
      </c>
      <c r="E7137">
        <v>0.47</v>
      </c>
    </row>
    <row r="7138" spans="1:5" x14ac:dyDescent="0.25">
      <c r="A7138">
        <v>95346</v>
      </c>
      <c r="B7138" t="str">
        <f t="shared" si="111"/>
        <v>95346U</v>
      </c>
      <c r="C7138" t="s">
        <v>6487</v>
      </c>
      <c r="D7138" t="s">
        <v>180</v>
      </c>
      <c r="E7138">
        <v>7.0000000000000007E-2</v>
      </c>
    </row>
    <row r="7139" spans="1:5" x14ac:dyDescent="0.25">
      <c r="A7139">
        <v>95347</v>
      </c>
      <c r="B7139" t="str">
        <f t="shared" si="111"/>
        <v>95347U</v>
      </c>
      <c r="C7139" t="s">
        <v>6488</v>
      </c>
      <c r="D7139" t="s">
        <v>180</v>
      </c>
      <c r="E7139">
        <v>0.08</v>
      </c>
    </row>
    <row r="7140" spans="1:5" x14ac:dyDescent="0.25">
      <c r="A7140">
        <v>95348</v>
      </c>
      <c r="B7140" t="str">
        <f t="shared" si="111"/>
        <v>95348U</v>
      </c>
      <c r="C7140" t="s">
        <v>6489</v>
      </c>
      <c r="D7140" t="s">
        <v>180</v>
      </c>
      <c r="E7140">
        <v>0.11</v>
      </c>
    </row>
    <row r="7141" spans="1:5" x14ac:dyDescent="0.25">
      <c r="A7141">
        <v>95349</v>
      </c>
      <c r="B7141" t="str">
        <f t="shared" si="111"/>
        <v>95349U</v>
      </c>
      <c r="C7141" t="s">
        <v>6490</v>
      </c>
      <c r="D7141" t="s">
        <v>180</v>
      </c>
      <c r="E7141">
        <v>0.08</v>
      </c>
    </row>
    <row r="7142" spans="1:5" x14ac:dyDescent="0.25">
      <c r="A7142">
        <v>95350</v>
      </c>
      <c r="B7142" t="str">
        <f t="shared" si="111"/>
        <v>95350U</v>
      </c>
      <c r="C7142" t="s">
        <v>6491</v>
      </c>
      <c r="D7142" t="s">
        <v>180</v>
      </c>
      <c r="E7142">
        <v>0.09</v>
      </c>
    </row>
    <row r="7143" spans="1:5" x14ac:dyDescent="0.25">
      <c r="A7143">
        <v>95351</v>
      </c>
      <c r="B7143" t="str">
        <f t="shared" si="111"/>
        <v>95351U</v>
      </c>
      <c r="C7143" t="s">
        <v>6492</v>
      </c>
      <c r="D7143" t="s">
        <v>180</v>
      </c>
      <c r="E7143">
        <v>0.28000000000000003</v>
      </c>
    </row>
    <row r="7144" spans="1:5" x14ac:dyDescent="0.25">
      <c r="A7144">
        <v>95352</v>
      </c>
      <c r="B7144" t="str">
        <f t="shared" si="111"/>
        <v>95352U</v>
      </c>
      <c r="C7144" t="s">
        <v>6493</v>
      </c>
      <c r="D7144" t="s">
        <v>180</v>
      </c>
      <c r="E7144">
        <v>0.06</v>
      </c>
    </row>
    <row r="7145" spans="1:5" x14ac:dyDescent="0.25">
      <c r="A7145">
        <v>95354</v>
      </c>
      <c r="B7145" t="str">
        <f t="shared" si="111"/>
        <v>95354U</v>
      </c>
      <c r="C7145" t="s">
        <v>6494</v>
      </c>
      <c r="D7145" t="s">
        <v>180</v>
      </c>
      <c r="E7145">
        <v>0.12</v>
      </c>
    </row>
    <row r="7146" spans="1:5" x14ac:dyDescent="0.25">
      <c r="A7146">
        <v>95355</v>
      </c>
      <c r="B7146" t="str">
        <f t="shared" si="111"/>
        <v>95355U</v>
      </c>
      <c r="C7146" t="s">
        <v>6495</v>
      </c>
      <c r="D7146" t="s">
        <v>180</v>
      </c>
      <c r="E7146">
        <v>0.13</v>
      </c>
    </row>
    <row r="7147" spans="1:5" x14ac:dyDescent="0.25">
      <c r="A7147">
        <v>95356</v>
      </c>
      <c r="B7147" t="str">
        <f t="shared" si="111"/>
        <v>95356U</v>
      </c>
      <c r="C7147" t="s">
        <v>6496</v>
      </c>
      <c r="D7147" t="s">
        <v>180</v>
      </c>
      <c r="E7147">
        <v>0.15</v>
      </c>
    </row>
    <row r="7148" spans="1:5" x14ac:dyDescent="0.25">
      <c r="A7148">
        <v>95357</v>
      </c>
      <c r="B7148" t="str">
        <f t="shared" si="111"/>
        <v>95357U</v>
      </c>
      <c r="C7148" t="s">
        <v>6497</v>
      </c>
      <c r="D7148" t="s">
        <v>180</v>
      </c>
      <c r="E7148">
        <v>0.23</v>
      </c>
    </row>
    <row r="7149" spans="1:5" x14ac:dyDescent="0.25">
      <c r="A7149">
        <v>95358</v>
      </c>
      <c r="B7149" t="str">
        <f t="shared" si="111"/>
        <v>95358U</v>
      </c>
      <c r="C7149" t="s">
        <v>6498</v>
      </c>
      <c r="D7149" t="s">
        <v>180</v>
      </c>
      <c r="E7149">
        <v>0.18</v>
      </c>
    </row>
    <row r="7150" spans="1:5" x14ac:dyDescent="0.25">
      <c r="A7150">
        <v>95359</v>
      </c>
      <c r="B7150" t="str">
        <f t="shared" si="111"/>
        <v>95359U</v>
      </c>
      <c r="C7150" t="s">
        <v>6499</v>
      </c>
      <c r="D7150" t="s">
        <v>180</v>
      </c>
      <c r="E7150">
        <v>0.26</v>
      </c>
    </row>
    <row r="7151" spans="1:5" x14ac:dyDescent="0.25">
      <c r="A7151">
        <v>95360</v>
      </c>
      <c r="B7151" t="str">
        <f t="shared" si="111"/>
        <v>95360U</v>
      </c>
      <c r="C7151" t="s">
        <v>6500</v>
      </c>
      <c r="D7151" t="s">
        <v>180</v>
      </c>
      <c r="E7151">
        <v>0.17</v>
      </c>
    </row>
    <row r="7152" spans="1:5" x14ac:dyDescent="0.25">
      <c r="A7152">
        <v>95361</v>
      </c>
      <c r="B7152" t="str">
        <f t="shared" si="111"/>
        <v>95361U</v>
      </c>
      <c r="C7152" t="s">
        <v>6501</v>
      </c>
      <c r="D7152" t="s">
        <v>180</v>
      </c>
      <c r="E7152">
        <v>0.08</v>
      </c>
    </row>
    <row r="7153" spans="1:5" x14ac:dyDescent="0.25">
      <c r="A7153">
        <v>95362</v>
      </c>
      <c r="B7153" t="str">
        <f t="shared" si="111"/>
        <v>95362U</v>
      </c>
      <c r="C7153" t="s">
        <v>6502</v>
      </c>
      <c r="D7153" t="s">
        <v>180</v>
      </c>
      <c r="E7153">
        <v>0.15</v>
      </c>
    </row>
    <row r="7154" spans="1:5" x14ac:dyDescent="0.25">
      <c r="A7154">
        <v>95363</v>
      </c>
      <c r="B7154" t="str">
        <f t="shared" si="111"/>
        <v>95363U</v>
      </c>
      <c r="C7154" t="s">
        <v>6503</v>
      </c>
      <c r="D7154" t="s">
        <v>180</v>
      </c>
      <c r="E7154">
        <v>0.18</v>
      </c>
    </row>
    <row r="7155" spans="1:5" x14ac:dyDescent="0.25">
      <c r="A7155">
        <v>95364</v>
      </c>
      <c r="B7155" t="str">
        <f t="shared" si="111"/>
        <v>95364U</v>
      </c>
      <c r="C7155" t="s">
        <v>6504</v>
      </c>
      <c r="D7155" t="s">
        <v>180</v>
      </c>
      <c r="E7155">
        <v>0.13</v>
      </c>
    </row>
    <row r="7156" spans="1:5" x14ac:dyDescent="0.25">
      <c r="A7156">
        <v>95365</v>
      </c>
      <c r="B7156" t="str">
        <f t="shared" si="111"/>
        <v>95365U</v>
      </c>
      <c r="C7156" t="s">
        <v>6505</v>
      </c>
      <c r="D7156" t="s">
        <v>180</v>
      </c>
      <c r="E7156">
        <v>0.15</v>
      </c>
    </row>
    <row r="7157" spans="1:5" x14ac:dyDescent="0.25">
      <c r="A7157">
        <v>95366</v>
      </c>
      <c r="B7157" t="str">
        <f t="shared" si="111"/>
        <v>95366U</v>
      </c>
      <c r="C7157" t="s">
        <v>6506</v>
      </c>
      <c r="D7157" t="s">
        <v>180</v>
      </c>
      <c r="E7157">
        <v>0.12</v>
      </c>
    </row>
    <row r="7158" spans="1:5" x14ac:dyDescent="0.25">
      <c r="A7158">
        <v>95367</v>
      </c>
      <c r="B7158" t="str">
        <f t="shared" si="111"/>
        <v>95367U</v>
      </c>
      <c r="C7158" t="s">
        <v>6507</v>
      </c>
      <c r="D7158" t="s">
        <v>180</v>
      </c>
      <c r="E7158">
        <v>0.13</v>
      </c>
    </row>
    <row r="7159" spans="1:5" x14ac:dyDescent="0.25">
      <c r="A7159">
        <v>95368</v>
      </c>
      <c r="B7159" t="str">
        <f t="shared" si="111"/>
        <v>95368U</v>
      </c>
      <c r="C7159" t="s">
        <v>6508</v>
      </c>
      <c r="D7159" t="s">
        <v>180</v>
      </c>
      <c r="E7159">
        <v>0.2</v>
      </c>
    </row>
    <row r="7160" spans="1:5" x14ac:dyDescent="0.25">
      <c r="A7160">
        <v>95369</v>
      </c>
      <c r="B7160" t="str">
        <f t="shared" si="111"/>
        <v>95369U</v>
      </c>
      <c r="C7160" t="s">
        <v>6509</v>
      </c>
      <c r="D7160" t="s">
        <v>180</v>
      </c>
      <c r="E7160">
        <v>0.15</v>
      </c>
    </row>
    <row r="7161" spans="1:5" x14ac:dyDescent="0.25">
      <c r="A7161">
        <v>95370</v>
      </c>
      <c r="B7161" t="str">
        <f t="shared" si="111"/>
        <v>95370U</v>
      </c>
      <c r="C7161" t="s">
        <v>6510</v>
      </c>
      <c r="D7161" t="s">
        <v>180</v>
      </c>
      <c r="E7161">
        <v>0.21</v>
      </c>
    </row>
    <row r="7162" spans="1:5" x14ac:dyDescent="0.25">
      <c r="A7162">
        <v>95371</v>
      </c>
      <c r="B7162" t="str">
        <f t="shared" si="111"/>
        <v>95371U</v>
      </c>
      <c r="C7162" t="s">
        <v>6511</v>
      </c>
      <c r="D7162" t="s">
        <v>180</v>
      </c>
      <c r="E7162">
        <v>0.3</v>
      </c>
    </row>
    <row r="7163" spans="1:5" x14ac:dyDescent="0.25">
      <c r="A7163">
        <v>95372</v>
      </c>
      <c r="B7163" t="str">
        <f t="shared" si="111"/>
        <v>95372U</v>
      </c>
      <c r="C7163" t="s">
        <v>6512</v>
      </c>
      <c r="D7163" t="s">
        <v>180</v>
      </c>
      <c r="E7163">
        <v>0.21</v>
      </c>
    </row>
    <row r="7164" spans="1:5" x14ac:dyDescent="0.25">
      <c r="A7164">
        <v>95373</v>
      </c>
      <c r="B7164" t="str">
        <f t="shared" si="111"/>
        <v>95373U</v>
      </c>
      <c r="C7164" t="s">
        <v>6513</v>
      </c>
      <c r="D7164" t="s">
        <v>180</v>
      </c>
      <c r="E7164">
        <v>0.2</v>
      </c>
    </row>
    <row r="7165" spans="1:5" x14ac:dyDescent="0.25">
      <c r="A7165">
        <v>95374</v>
      </c>
      <c r="B7165" t="str">
        <f t="shared" si="111"/>
        <v>95374U</v>
      </c>
      <c r="C7165" t="s">
        <v>6514</v>
      </c>
      <c r="D7165" t="s">
        <v>180</v>
      </c>
      <c r="E7165">
        <v>0.21</v>
      </c>
    </row>
    <row r="7166" spans="1:5" x14ac:dyDescent="0.25">
      <c r="A7166">
        <v>95375</v>
      </c>
      <c r="B7166" t="str">
        <f t="shared" si="111"/>
        <v>95375U</v>
      </c>
      <c r="C7166" t="s">
        <v>6515</v>
      </c>
      <c r="D7166" t="s">
        <v>180</v>
      </c>
      <c r="E7166">
        <v>0.33</v>
      </c>
    </row>
    <row r="7167" spans="1:5" x14ac:dyDescent="0.25">
      <c r="A7167">
        <v>95376</v>
      </c>
      <c r="B7167" t="str">
        <f t="shared" si="111"/>
        <v>95376U</v>
      </c>
      <c r="C7167" t="s">
        <v>6516</v>
      </c>
      <c r="D7167" t="s">
        <v>180</v>
      </c>
      <c r="E7167">
        <v>0.06</v>
      </c>
    </row>
    <row r="7168" spans="1:5" x14ac:dyDescent="0.25">
      <c r="A7168">
        <v>95377</v>
      </c>
      <c r="B7168" t="str">
        <f t="shared" si="111"/>
        <v>95377U</v>
      </c>
      <c r="C7168" t="s">
        <v>6517</v>
      </c>
      <c r="D7168" t="s">
        <v>180</v>
      </c>
      <c r="E7168">
        <v>0.16</v>
      </c>
    </row>
    <row r="7169" spans="1:5" x14ac:dyDescent="0.25">
      <c r="A7169">
        <v>95378</v>
      </c>
      <c r="B7169" t="str">
        <f t="shared" si="111"/>
        <v>95378U</v>
      </c>
      <c r="C7169" t="s">
        <v>6518</v>
      </c>
      <c r="D7169" t="s">
        <v>180</v>
      </c>
      <c r="E7169">
        <v>0.17</v>
      </c>
    </row>
    <row r="7170" spans="1:5" x14ac:dyDescent="0.25">
      <c r="A7170">
        <v>95379</v>
      </c>
      <c r="B7170" t="str">
        <f t="shared" si="111"/>
        <v>95379U</v>
      </c>
      <c r="C7170" t="s">
        <v>6519</v>
      </c>
      <c r="D7170" t="s">
        <v>180</v>
      </c>
      <c r="E7170">
        <v>0.16</v>
      </c>
    </row>
    <row r="7171" spans="1:5" x14ac:dyDescent="0.25">
      <c r="A7171">
        <v>95380</v>
      </c>
      <c r="B7171" t="str">
        <f t="shared" si="111"/>
        <v>95380U</v>
      </c>
      <c r="C7171" t="s">
        <v>6520</v>
      </c>
      <c r="D7171" t="s">
        <v>180</v>
      </c>
      <c r="E7171">
        <v>0.19</v>
      </c>
    </row>
    <row r="7172" spans="1:5" x14ac:dyDescent="0.25">
      <c r="A7172">
        <v>95382</v>
      </c>
      <c r="B7172" t="str">
        <f t="shared" si="111"/>
        <v>95382U</v>
      </c>
      <c r="C7172" t="s">
        <v>6521</v>
      </c>
      <c r="D7172" t="s">
        <v>180</v>
      </c>
      <c r="E7172">
        <v>0.16</v>
      </c>
    </row>
    <row r="7173" spans="1:5" x14ac:dyDescent="0.25">
      <c r="A7173">
        <v>95383</v>
      </c>
      <c r="B7173" t="str">
        <f t="shared" si="111"/>
        <v>95383U</v>
      </c>
      <c r="C7173" t="s">
        <v>6522</v>
      </c>
      <c r="D7173" t="s">
        <v>180</v>
      </c>
      <c r="E7173">
        <v>0.15</v>
      </c>
    </row>
    <row r="7174" spans="1:5" x14ac:dyDescent="0.25">
      <c r="A7174">
        <v>95384</v>
      </c>
      <c r="B7174" t="str">
        <f t="shared" si="111"/>
        <v>95384U</v>
      </c>
      <c r="C7174" t="s">
        <v>6523</v>
      </c>
      <c r="D7174" t="s">
        <v>180</v>
      </c>
      <c r="E7174">
        <v>0.23</v>
      </c>
    </row>
    <row r="7175" spans="1:5" x14ac:dyDescent="0.25">
      <c r="A7175">
        <v>95385</v>
      </c>
      <c r="B7175" t="str">
        <f t="shared" si="111"/>
        <v>95385U</v>
      </c>
      <c r="C7175" t="s">
        <v>6524</v>
      </c>
      <c r="D7175" t="s">
        <v>180</v>
      </c>
      <c r="E7175">
        <v>0.16</v>
      </c>
    </row>
    <row r="7176" spans="1:5" x14ac:dyDescent="0.25">
      <c r="A7176">
        <v>95386</v>
      </c>
      <c r="B7176" t="str">
        <f t="shared" ref="B7176:B7239" si="112">A7176&amp;"U"</f>
        <v>95386U</v>
      </c>
      <c r="C7176" t="s">
        <v>6525</v>
      </c>
      <c r="D7176" t="s">
        <v>180</v>
      </c>
      <c r="E7176">
        <v>0.18</v>
      </c>
    </row>
    <row r="7177" spans="1:5" x14ac:dyDescent="0.25">
      <c r="A7177">
        <v>95387</v>
      </c>
      <c r="B7177" t="str">
        <f t="shared" si="112"/>
        <v>95387U</v>
      </c>
      <c r="C7177" t="s">
        <v>6526</v>
      </c>
      <c r="D7177" t="s">
        <v>180</v>
      </c>
      <c r="E7177">
        <v>0.18</v>
      </c>
    </row>
    <row r="7178" spans="1:5" x14ac:dyDescent="0.25">
      <c r="A7178">
        <v>95388</v>
      </c>
      <c r="B7178" t="str">
        <f t="shared" si="112"/>
        <v>95388U</v>
      </c>
      <c r="C7178" t="s">
        <v>6527</v>
      </c>
      <c r="D7178" t="s">
        <v>180</v>
      </c>
      <c r="E7178">
        <v>0.05</v>
      </c>
    </row>
    <row r="7179" spans="1:5" x14ac:dyDescent="0.25">
      <c r="A7179">
        <v>95389</v>
      </c>
      <c r="B7179" t="str">
        <f t="shared" si="112"/>
        <v>95389U</v>
      </c>
      <c r="C7179" t="s">
        <v>6528</v>
      </c>
      <c r="D7179" t="s">
        <v>180</v>
      </c>
      <c r="E7179">
        <v>0.11</v>
      </c>
    </row>
    <row r="7180" spans="1:5" x14ac:dyDescent="0.25">
      <c r="A7180">
        <v>95390</v>
      </c>
      <c r="B7180" t="str">
        <f t="shared" si="112"/>
        <v>95390U</v>
      </c>
      <c r="C7180" t="s">
        <v>6529</v>
      </c>
      <c r="D7180" t="s">
        <v>180</v>
      </c>
      <c r="E7180">
        <v>0.06</v>
      </c>
    </row>
    <row r="7181" spans="1:5" x14ac:dyDescent="0.25">
      <c r="A7181">
        <v>95391</v>
      </c>
      <c r="B7181" t="str">
        <f t="shared" si="112"/>
        <v>95391U</v>
      </c>
      <c r="C7181" t="s">
        <v>6530</v>
      </c>
      <c r="D7181" t="s">
        <v>180</v>
      </c>
      <c r="E7181">
        <v>0.06</v>
      </c>
    </row>
    <row r="7182" spans="1:5" x14ac:dyDescent="0.25">
      <c r="A7182">
        <v>95392</v>
      </c>
      <c r="B7182" t="str">
        <f t="shared" si="112"/>
        <v>95392U</v>
      </c>
      <c r="C7182" t="s">
        <v>6531</v>
      </c>
      <c r="D7182" t="s">
        <v>180</v>
      </c>
      <c r="E7182">
        <v>7.0000000000000007E-2</v>
      </c>
    </row>
    <row r="7183" spans="1:5" x14ac:dyDescent="0.25">
      <c r="A7183">
        <v>95393</v>
      </c>
      <c r="B7183" t="str">
        <f t="shared" si="112"/>
        <v>95393U</v>
      </c>
      <c r="C7183" t="s">
        <v>6532</v>
      </c>
      <c r="D7183" t="s">
        <v>180</v>
      </c>
      <c r="E7183">
        <v>0.3</v>
      </c>
    </row>
    <row r="7184" spans="1:5" x14ac:dyDescent="0.25">
      <c r="A7184">
        <v>95394</v>
      </c>
      <c r="B7184" t="str">
        <f t="shared" si="112"/>
        <v>95394U</v>
      </c>
      <c r="C7184" t="s">
        <v>6533</v>
      </c>
      <c r="D7184" t="s">
        <v>180</v>
      </c>
      <c r="E7184">
        <v>0.45</v>
      </c>
    </row>
    <row r="7185" spans="1:5" x14ac:dyDescent="0.25">
      <c r="A7185">
        <v>95395</v>
      </c>
      <c r="B7185" t="str">
        <f t="shared" si="112"/>
        <v>95395U</v>
      </c>
      <c r="C7185" t="s">
        <v>6534</v>
      </c>
      <c r="D7185" t="s">
        <v>180</v>
      </c>
      <c r="E7185">
        <v>0.64</v>
      </c>
    </row>
    <row r="7186" spans="1:5" x14ac:dyDescent="0.25">
      <c r="A7186">
        <v>95396</v>
      </c>
      <c r="B7186" t="str">
        <f t="shared" si="112"/>
        <v>95396U</v>
      </c>
      <c r="C7186" t="s">
        <v>6535</v>
      </c>
      <c r="D7186" t="s">
        <v>180</v>
      </c>
      <c r="E7186">
        <v>0.85</v>
      </c>
    </row>
    <row r="7187" spans="1:5" x14ac:dyDescent="0.25">
      <c r="A7187">
        <v>95397</v>
      </c>
      <c r="B7187" t="str">
        <f t="shared" si="112"/>
        <v>95397U</v>
      </c>
      <c r="C7187" t="s">
        <v>6536</v>
      </c>
      <c r="D7187" t="s">
        <v>180</v>
      </c>
      <c r="E7187">
        <v>0.04</v>
      </c>
    </row>
    <row r="7188" spans="1:5" x14ac:dyDescent="0.25">
      <c r="A7188">
        <v>95398</v>
      </c>
      <c r="B7188" t="str">
        <f t="shared" si="112"/>
        <v>95398U</v>
      </c>
      <c r="C7188" t="s">
        <v>6537</v>
      </c>
      <c r="D7188" t="s">
        <v>180</v>
      </c>
      <c r="E7188">
        <v>0.06</v>
      </c>
    </row>
    <row r="7189" spans="1:5" x14ac:dyDescent="0.25">
      <c r="A7189">
        <v>95399</v>
      </c>
      <c r="B7189" t="str">
        <f t="shared" si="112"/>
        <v>95399U</v>
      </c>
      <c r="C7189" t="s">
        <v>6538</v>
      </c>
      <c r="D7189" t="s">
        <v>180</v>
      </c>
      <c r="E7189">
        <v>0.04</v>
      </c>
    </row>
    <row r="7190" spans="1:5" x14ac:dyDescent="0.25">
      <c r="A7190">
        <v>95400</v>
      </c>
      <c r="B7190" t="str">
        <f t="shared" si="112"/>
        <v>95400U</v>
      </c>
      <c r="C7190" t="s">
        <v>6539</v>
      </c>
      <c r="D7190" t="s">
        <v>180</v>
      </c>
      <c r="E7190">
        <v>0.05</v>
      </c>
    </row>
    <row r="7191" spans="1:5" x14ac:dyDescent="0.25">
      <c r="A7191">
        <v>95401</v>
      </c>
      <c r="B7191" t="str">
        <f t="shared" si="112"/>
        <v>95401U</v>
      </c>
      <c r="C7191" t="s">
        <v>6540</v>
      </c>
      <c r="D7191" t="s">
        <v>180</v>
      </c>
      <c r="E7191">
        <v>0.59</v>
      </c>
    </row>
    <row r="7192" spans="1:5" x14ac:dyDescent="0.25">
      <c r="A7192">
        <v>95402</v>
      </c>
      <c r="B7192" t="str">
        <f t="shared" si="112"/>
        <v>95402U</v>
      </c>
      <c r="C7192" t="s">
        <v>6541</v>
      </c>
      <c r="D7192" t="s">
        <v>180</v>
      </c>
      <c r="E7192">
        <v>1.1000000000000001</v>
      </c>
    </row>
    <row r="7193" spans="1:5" x14ac:dyDescent="0.25">
      <c r="A7193">
        <v>95403</v>
      </c>
      <c r="B7193" t="str">
        <f t="shared" si="112"/>
        <v>95403U</v>
      </c>
      <c r="C7193" t="s">
        <v>6542</v>
      </c>
      <c r="D7193" t="s">
        <v>180</v>
      </c>
      <c r="E7193">
        <v>1.25</v>
      </c>
    </row>
    <row r="7194" spans="1:5" x14ac:dyDescent="0.25">
      <c r="A7194">
        <v>95404</v>
      </c>
      <c r="B7194" t="str">
        <f t="shared" si="112"/>
        <v>95404U</v>
      </c>
      <c r="C7194" t="s">
        <v>6543</v>
      </c>
      <c r="D7194" t="s">
        <v>180</v>
      </c>
      <c r="E7194">
        <v>1.72</v>
      </c>
    </row>
    <row r="7195" spans="1:5" x14ac:dyDescent="0.25">
      <c r="A7195">
        <v>95405</v>
      </c>
      <c r="B7195" t="str">
        <f t="shared" si="112"/>
        <v>95405U</v>
      </c>
      <c r="C7195" t="s">
        <v>6544</v>
      </c>
      <c r="D7195" t="s">
        <v>180</v>
      </c>
      <c r="E7195">
        <v>0.83</v>
      </c>
    </row>
    <row r="7196" spans="1:5" x14ac:dyDescent="0.25">
      <c r="A7196">
        <v>95406</v>
      </c>
      <c r="B7196" t="str">
        <f t="shared" si="112"/>
        <v>95406U</v>
      </c>
      <c r="C7196" t="s">
        <v>6545</v>
      </c>
      <c r="D7196" t="s">
        <v>180</v>
      </c>
      <c r="E7196">
        <v>0.11</v>
      </c>
    </row>
    <row r="7197" spans="1:5" x14ac:dyDescent="0.25">
      <c r="A7197">
        <v>95407</v>
      </c>
      <c r="B7197" t="str">
        <f t="shared" si="112"/>
        <v>95407U</v>
      </c>
      <c r="C7197" t="s">
        <v>6546</v>
      </c>
      <c r="D7197" t="s">
        <v>180</v>
      </c>
      <c r="E7197">
        <v>2.54</v>
      </c>
    </row>
    <row r="7198" spans="1:5" x14ac:dyDescent="0.25">
      <c r="A7198">
        <v>95408</v>
      </c>
      <c r="B7198" t="str">
        <f t="shared" si="112"/>
        <v>95408U</v>
      </c>
      <c r="C7198" t="s">
        <v>6547</v>
      </c>
      <c r="D7198" t="s">
        <v>6447</v>
      </c>
      <c r="E7198">
        <v>11.09</v>
      </c>
    </row>
    <row r="7199" spans="1:5" x14ac:dyDescent="0.25">
      <c r="A7199">
        <v>95409</v>
      </c>
      <c r="B7199" t="str">
        <f t="shared" si="112"/>
        <v>95409U</v>
      </c>
      <c r="C7199" t="s">
        <v>6548</v>
      </c>
      <c r="D7199" t="s">
        <v>6447</v>
      </c>
      <c r="E7199">
        <v>8.0399999999999991</v>
      </c>
    </row>
    <row r="7200" spans="1:5" x14ac:dyDescent="0.25">
      <c r="A7200">
        <v>95410</v>
      </c>
      <c r="B7200" t="str">
        <f t="shared" si="112"/>
        <v>95410U</v>
      </c>
      <c r="C7200" t="s">
        <v>6549</v>
      </c>
      <c r="D7200" t="s">
        <v>6447</v>
      </c>
      <c r="E7200">
        <v>5.97</v>
      </c>
    </row>
    <row r="7201" spans="1:5" x14ac:dyDescent="0.25">
      <c r="A7201">
        <v>95411</v>
      </c>
      <c r="B7201" t="str">
        <f t="shared" si="112"/>
        <v>95411U</v>
      </c>
      <c r="C7201" t="s">
        <v>6550</v>
      </c>
      <c r="D7201" t="s">
        <v>6447</v>
      </c>
      <c r="E7201">
        <v>7.28</v>
      </c>
    </row>
    <row r="7202" spans="1:5" x14ac:dyDescent="0.25">
      <c r="A7202">
        <v>95412</v>
      </c>
      <c r="B7202" t="str">
        <f t="shared" si="112"/>
        <v>95412U</v>
      </c>
      <c r="C7202" t="s">
        <v>6551</v>
      </c>
      <c r="D7202" t="s">
        <v>6447</v>
      </c>
      <c r="E7202">
        <v>6.05</v>
      </c>
    </row>
    <row r="7203" spans="1:5" x14ac:dyDescent="0.25">
      <c r="A7203">
        <v>95413</v>
      </c>
      <c r="B7203" t="str">
        <f t="shared" si="112"/>
        <v>95413U</v>
      </c>
      <c r="C7203" t="s">
        <v>6552</v>
      </c>
      <c r="D7203" t="s">
        <v>6447</v>
      </c>
      <c r="E7203">
        <v>9.69</v>
      </c>
    </row>
    <row r="7204" spans="1:5" x14ac:dyDescent="0.25">
      <c r="A7204">
        <v>95414</v>
      </c>
      <c r="B7204" t="str">
        <f t="shared" si="112"/>
        <v>95414U</v>
      </c>
      <c r="C7204" t="s">
        <v>6553</v>
      </c>
      <c r="D7204" t="s">
        <v>6447</v>
      </c>
      <c r="E7204">
        <v>41.48</v>
      </c>
    </row>
    <row r="7205" spans="1:5" x14ac:dyDescent="0.25">
      <c r="A7205">
        <v>95415</v>
      </c>
      <c r="B7205" t="str">
        <f t="shared" si="112"/>
        <v>95415U</v>
      </c>
      <c r="C7205" t="s">
        <v>6554</v>
      </c>
      <c r="D7205" t="s">
        <v>6447</v>
      </c>
      <c r="E7205">
        <v>147.97</v>
      </c>
    </row>
    <row r="7206" spans="1:5" x14ac:dyDescent="0.25">
      <c r="A7206">
        <v>95416</v>
      </c>
      <c r="B7206" t="str">
        <f t="shared" si="112"/>
        <v>95416U</v>
      </c>
      <c r="C7206" t="s">
        <v>6555</v>
      </c>
      <c r="D7206" t="s">
        <v>6447</v>
      </c>
      <c r="E7206">
        <v>8.06</v>
      </c>
    </row>
    <row r="7207" spans="1:5" x14ac:dyDescent="0.25">
      <c r="A7207">
        <v>95417</v>
      </c>
      <c r="B7207" t="str">
        <f t="shared" si="112"/>
        <v>95417U</v>
      </c>
      <c r="C7207" t="s">
        <v>6556</v>
      </c>
      <c r="D7207" t="s">
        <v>6447</v>
      </c>
      <c r="E7207">
        <v>168.42</v>
      </c>
    </row>
    <row r="7208" spans="1:5" x14ac:dyDescent="0.25">
      <c r="A7208">
        <v>95418</v>
      </c>
      <c r="B7208" t="str">
        <f t="shared" si="112"/>
        <v>95418U</v>
      </c>
      <c r="C7208" t="s">
        <v>6557</v>
      </c>
      <c r="D7208" t="s">
        <v>6447</v>
      </c>
      <c r="E7208">
        <v>230.23</v>
      </c>
    </row>
    <row r="7209" spans="1:5" x14ac:dyDescent="0.25">
      <c r="A7209">
        <v>95419</v>
      </c>
      <c r="B7209" t="str">
        <f t="shared" si="112"/>
        <v>95419U</v>
      </c>
      <c r="C7209" t="s">
        <v>6558</v>
      </c>
      <c r="D7209" t="s">
        <v>6447</v>
      </c>
      <c r="E7209">
        <v>61.12</v>
      </c>
    </row>
    <row r="7210" spans="1:5" x14ac:dyDescent="0.25">
      <c r="A7210">
        <v>95420</v>
      </c>
      <c r="B7210" t="str">
        <f t="shared" si="112"/>
        <v>95420U</v>
      </c>
      <c r="C7210" t="s">
        <v>6559</v>
      </c>
      <c r="D7210" t="s">
        <v>6447</v>
      </c>
      <c r="E7210">
        <v>86.82</v>
      </c>
    </row>
    <row r="7211" spans="1:5" x14ac:dyDescent="0.25">
      <c r="A7211">
        <v>95421</v>
      </c>
      <c r="B7211" t="str">
        <f t="shared" si="112"/>
        <v>95421U</v>
      </c>
      <c r="C7211" t="s">
        <v>6560</v>
      </c>
      <c r="D7211" t="s">
        <v>6447</v>
      </c>
      <c r="E7211">
        <v>114.79</v>
      </c>
    </row>
    <row r="7212" spans="1:5" x14ac:dyDescent="0.25">
      <c r="A7212">
        <v>95422</v>
      </c>
      <c r="B7212" t="str">
        <f t="shared" si="112"/>
        <v>95422U</v>
      </c>
      <c r="C7212" t="s">
        <v>6561</v>
      </c>
      <c r="D7212" t="s">
        <v>6447</v>
      </c>
      <c r="E7212">
        <v>80.47</v>
      </c>
    </row>
    <row r="7213" spans="1:5" x14ac:dyDescent="0.25">
      <c r="A7213">
        <v>95423</v>
      </c>
      <c r="B7213" t="str">
        <f t="shared" si="112"/>
        <v>95423U</v>
      </c>
      <c r="C7213" t="s">
        <v>6562</v>
      </c>
      <c r="D7213" t="s">
        <v>6447</v>
      </c>
      <c r="E7213">
        <v>111.75</v>
      </c>
    </row>
    <row r="7214" spans="1:5" x14ac:dyDescent="0.25">
      <c r="A7214">
        <v>95424</v>
      </c>
      <c r="B7214" t="str">
        <f t="shared" si="112"/>
        <v>95424U</v>
      </c>
      <c r="C7214" t="s">
        <v>6563</v>
      </c>
      <c r="D7214" t="s">
        <v>6447</v>
      </c>
      <c r="E7214">
        <v>15.95</v>
      </c>
    </row>
    <row r="7215" spans="1:5" x14ac:dyDescent="0.25">
      <c r="A7215">
        <v>100288</v>
      </c>
      <c r="B7215" t="str">
        <f t="shared" si="112"/>
        <v>100288U</v>
      </c>
      <c r="C7215" t="s">
        <v>6564</v>
      </c>
      <c r="D7215" t="s">
        <v>180</v>
      </c>
      <c r="E7215">
        <v>0.04</v>
      </c>
    </row>
    <row r="7216" spans="1:5" x14ac:dyDescent="0.25">
      <c r="A7216">
        <v>100289</v>
      </c>
      <c r="B7216" t="str">
        <f t="shared" si="112"/>
        <v>100289U</v>
      </c>
      <c r="C7216" t="s">
        <v>6565</v>
      </c>
      <c r="D7216" t="s">
        <v>180</v>
      </c>
      <c r="E7216">
        <v>15.98</v>
      </c>
    </row>
    <row r="7217" spans="1:5" x14ac:dyDescent="0.25">
      <c r="A7217">
        <v>100290</v>
      </c>
      <c r="B7217" t="str">
        <f t="shared" si="112"/>
        <v>100290U</v>
      </c>
      <c r="C7217" t="s">
        <v>6566</v>
      </c>
      <c r="D7217" t="s">
        <v>180</v>
      </c>
      <c r="E7217">
        <v>0.04</v>
      </c>
    </row>
    <row r="7218" spans="1:5" x14ac:dyDescent="0.25">
      <c r="A7218">
        <v>100291</v>
      </c>
      <c r="B7218" t="str">
        <f t="shared" si="112"/>
        <v>100291U</v>
      </c>
      <c r="C7218" t="s">
        <v>6567</v>
      </c>
      <c r="D7218" t="s">
        <v>180</v>
      </c>
      <c r="E7218">
        <v>0.12</v>
      </c>
    </row>
    <row r="7219" spans="1:5" x14ac:dyDescent="0.25">
      <c r="A7219">
        <v>100292</v>
      </c>
      <c r="B7219" t="str">
        <f t="shared" si="112"/>
        <v>100292U</v>
      </c>
      <c r="C7219" t="s">
        <v>6568</v>
      </c>
      <c r="D7219" t="s">
        <v>180</v>
      </c>
      <c r="E7219">
        <v>0.55000000000000004</v>
      </c>
    </row>
    <row r="7220" spans="1:5" x14ac:dyDescent="0.25">
      <c r="A7220">
        <v>100293</v>
      </c>
      <c r="B7220" t="str">
        <f t="shared" si="112"/>
        <v>100293U</v>
      </c>
      <c r="C7220" t="s">
        <v>6569</v>
      </c>
      <c r="D7220" t="s">
        <v>180</v>
      </c>
      <c r="E7220">
        <v>0.13</v>
      </c>
    </row>
    <row r="7221" spans="1:5" x14ac:dyDescent="0.25">
      <c r="A7221">
        <v>100294</v>
      </c>
      <c r="B7221" t="str">
        <f t="shared" si="112"/>
        <v>100294U</v>
      </c>
      <c r="C7221" t="s">
        <v>6570</v>
      </c>
      <c r="D7221" t="s">
        <v>180</v>
      </c>
      <c r="E7221">
        <v>0.27</v>
      </c>
    </row>
    <row r="7222" spans="1:5" x14ac:dyDescent="0.25">
      <c r="A7222">
        <v>100295</v>
      </c>
      <c r="B7222" t="str">
        <f t="shared" si="112"/>
        <v>100295U</v>
      </c>
      <c r="C7222" t="s">
        <v>6571</v>
      </c>
      <c r="D7222" t="s">
        <v>180</v>
      </c>
      <c r="E7222">
        <v>0.37</v>
      </c>
    </row>
    <row r="7223" spans="1:5" x14ac:dyDescent="0.25">
      <c r="A7223">
        <v>100296</v>
      </c>
      <c r="B7223" t="str">
        <f t="shared" si="112"/>
        <v>100296U</v>
      </c>
      <c r="C7223" t="s">
        <v>6572</v>
      </c>
      <c r="D7223" t="s">
        <v>180</v>
      </c>
      <c r="E7223">
        <v>0.87</v>
      </c>
    </row>
    <row r="7224" spans="1:5" x14ac:dyDescent="0.25">
      <c r="A7224">
        <v>100297</v>
      </c>
      <c r="B7224" t="str">
        <f t="shared" si="112"/>
        <v>100297U</v>
      </c>
      <c r="C7224" t="s">
        <v>6573</v>
      </c>
      <c r="D7224" t="s">
        <v>180</v>
      </c>
      <c r="E7224">
        <v>0.99</v>
      </c>
    </row>
    <row r="7225" spans="1:5" x14ac:dyDescent="0.25">
      <c r="A7225">
        <v>100298</v>
      </c>
      <c r="B7225" t="str">
        <f t="shared" si="112"/>
        <v>100298U</v>
      </c>
      <c r="C7225" t="s">
        <v>6574</v>
      </c>
      <c r="D7225" t="s">
        <v>180</v>
      </c>
      <c r="E7225">
        <v>0.39</v>
      </c>
    </row>
    <row r="7226" spans="1:5" x14ac:dyDescent="0.25">
      <c r="A7226">
        <v>100299</v>
      </c>
      <c r="B7226" t="str">
        <f t="shared" si="112"/>
        <v>100299U</v>
      </c>
      <c r="C7226" t="s">
        <v>6575</v>
      </c>
      <c r="D7226" t="s">
        <v>180</v>
      </c>
      <c r="E7226">
        <v>0.34</v>
      </c>
    </row>
    <row r="7227" spans="1:5" x14ac:dyDescent="0.25">
      <c r="A7227">
        <v>100300</v>
      </c>
      <c r="B7227" t="str">
        <f t="shared" si="112"/>
        <v>100300U</v>
      </c>
      <c r="C7227" t="s">
        <v>6576</v>
      </c>
      <c r="D7227" t="s">
        <v>180</v>
      </c>
      <c r="E7227">
        <v>12.34</v>
      </c>
    </row>
    <row r="7228" spans="1:5" x14ac:dyDescent="0.25">
      <c r="A7228">
        <v>100301</v>
      </c>
      <c r="B7228" t="str">
        <f t="shared" si="112"/>
        <v>100301U</v>
      </c>
      <c r="C7228" t="s">
        <v>6577</v>
      </c>
      <c r="D7228" t="s">
        <v>180</v>
      </c>
      <c r="E7228">
        <v>17.52</v>
      </c>
    </row>
    <row r="7229" spans="1:5" x14ac:dyDescent="0.25">
      <c r="A7229">
        <v>100302</v>
      </c>
      <c r="B7229" t="str">
        <f t="shared" si="112"/>
        <v>100302U</v>
      </c>
      <c r="C7229" t="s">
        <v>6578</v>
      </c>
      <c r="D7229" t="s">
        <v>180</v>
      </c>
      <c r="E7229">
        <v>137.19</v>
      </c>
    </row>
    <row r="7230" spans="1:5" x14ac:dyDescent="0.25">
      <c r="A7230">
        <v>100303</v>
      </c>
      <c r="B7230" t="str">
        <f t="shared" si="112"/>
        <v>100303U</v>
      </c>
      <c r="C7230" t="s">
        <v>6579</v>
      </c>
      <c r="D7230" t="s">
        <v>180</v>
      </c>
      <c r="E7230">
        <v>17.03</v>
      </c>
    </row>
    <row r="7231" spans="1:5" x14ac:dyDescent="0.25">
      <c r="A7231">
        <v>100304</v>
      </c>
      <c r="B7231" t="str">
        <f t="shared" si="112"/>
        <v>100304U</v>
      </c>
      <c r="C7231" t="s">
        <v>6580</v>
      </c>
      <c r="D7231" t="s">
        <v>180</v>
      </c>
      <c r="E7231">
        <v>69.72</v>
      </c>
    </row>
    <row r="7232" spans="1:5" x14ac:dyDescent="0.25">
      <c r="A7232">
        <v>100305</v>
      </c>
      <c r="B7232" t="str">
        <f t="shared" si="112"/>
        <v>100305U</v>
      </c>
      <c r="C7232" t="s">
        <v>6581</v>
      </c>
      <c r="D7232" t="s">
        <v>180</v>
      </c>
      <c r="E7232">
        <v>95.92</v>
      </c>
    </row>
    <row r="7233" spans="1:5" x14ac:dyDescent="0.25">
      <c r="A7233">
        <v>100306</v>
      </c>
      <c r="B7233" t="str">
        <f t="shared" si="112"/>
        <v>100306U</v>
      </c>
      <c r="C7233" t="s">
        <v>56</v>
      </c>
      <c r="D7233" t="s">
        <v>180</v>
      </c>
      <c r="E7233">
        <v>108.03</v>
      </c>
    </row>
    <row r="7234" spans="1:5" x14ac:dyDescent="0.25">
      <c r="A7234">
        <v>100307</v>
      </c>
      <c r="B7234" t="str">
        <f t="shared" si="112"/>
        <v>100307U</v>
      </c>
      <c r="C7234" t="s">
        <v>6582</v>
      </c>
      <c r="D7234" t="s">
        <v>180</v>
      </c>
      <c r="E7234">
        <v>20.95</v>
      </c>
    </row>
    <row r="7235" spans="1:5" x14ac:dyDescent="0.25">
      <c r="A7235">
        <v>100308</v>
      </c>
      <c r="B7235" t="str">
        <f t="shared" si="112"/>
        <v>100308U</v>
      </c>
      <c r="C7235" t="s">
        <v>6583</v>
      </c>
      <c r="D7235" t="s">
        <v>180</v>
      </c>
      <c r="E7235">
        <v>23.65</v>
      </c>
    </row>
    <row r="7236" spans="1:5" x14ac:dyDescent="0.25">
      <c r="A7236">
        <v>100309</v>
      </c>
      <c r="B7236" t="str">
        <f t="shared" si="112"/>
        <v>100309U</v>
      </c>
      <c r="C7236" t="s">
        <v>6584</v>
      </c>
      <c r="D7236" t="s">
        <v>180</v>
      </c>
      <c r="E7236">
        <v>25.65</v>
      </c>
    </row>
    <row r="7237" spans="1:5" x14ac:dyDescent="0.25">
      <c r="A7237">
        <v>100310</v>
      </c>
      <c r="B7237" t="str">
        <f t="shared" si="112"/>
        <v>100310U</v>
      </c>
      <c r="C7237" t="s">
        <v>6585</v>
      </c>
      <c r="D7237" t="s">
        <v>6447</v>
      </c>
      <c r="E7237">
        <v>5.85</v>
      </c>
    </row>
    <row r="7238" spans="1:5" x14ac:dyDescent="0.25">
      <c r="A7238">
        <v>100311</v>
      </c>
      <c r="B7238" t="str">
        <f t="shared" si="112"/>
        <v>100311U</v>
      </c>
      <c r="C7238" t="s">
        <v>6586</v>
      </c>
      <c r="D7238" t="s">
        <v>6447</v>
      </c>
      <c r="E7238">
        <v>73.89</v>
      </c>
    </row>
    <row r="7239" spans="1:5" x14ac:dyDescent="0.25">
      <c r="A7239">
        <v>100312</v>
      </c>
      <c r="B7239" t="str">
        <f t="shared" si="112"/>
        <v>100312U</v>
      </c>
      <c r="C7239" t="s">
        <v>6587</v>
      </c>
      <c r="D7239" t="s">
        <v>6447</v>
      </c>
      <c r="E7239">
        <v>97.06</v>
      </c>
    </row>
    <row r="7240" spans="1:5" x14ac:dyDescent="0.25">
      <c r="A7240">
        <v>100313</v>
      </c>
      <c r="B7240" t="str">
        <f t="shared" ref="B7240:B7303" si="113">A7240&amp;"U"</f>
        <v>100313U</v>
      </c>
      <c r="C7240" t="s">
        <v>6588</v>
      </c>
      <c r="D7240" t="s">
        <v>6447</v>
      </c>
      <c r="E7240">
        <v>117.13</v>
      </c>
    </row>
    <row r="7241" spans="1:5" x14ac:dyDescent="0.25">
      <c r="A7241">
        <v>100314</v>
      </c>
      <c r="B7241" t="str">
        <f t="shared" si="113"/>
        <v>100314U</v>
      </c>
      <c r="C7241" t="s">
        <v>6589</v>
      </c>
      <c r="D7241" t="s">
        <v>6447</v>
      </c>
      <c r="E7241">
        <v>132.15</v>
      </c>
    </row>
    <row r="7242" spans="1:5" x14ac:dyDescent="0.25">
      <c r="A7242">
        <v>100315</v>
      </c>
      <c r="B7242" t="str">
        <f t="shared" si="113"/>
        <v>100315U</v>
      </c>
      <c r="C7242" t="s">
        <v>6590</v>
      </c>
      <c r="D7242" t="s">
        <v>6447</v>
      </c>
      <c r="E7242">
        <v>46.42</v>
      </c>
    </row>
    <row r="7243" spans="1:5" x14ac:dyDescent="0.25">
      <c r="A7243">
        <v>100316</v>
      </c>
      <c r="B7243" t="str">
        <f t="shared" si="113"/>
        <v>100316U</v>
      </c>
      <c r="C7243" t="s">
        <v>6576</v>
      </c>
      <c r="D7243" t="s">
        <v>6447</v>
      </c>
      <c r="E7243">
        <v>2198.08</v>
      </c>
    </row>
    <row r="7244" spans="1:5" x14ac:dyDescent="0.25">
      <c r="A7244">
        <v>100317</v>
      </c>
      <c r="B7244" t="str">
        <f t="shared" si="113"/>
        <v>100317U</v>
      </c>
      <c r="C7244" t="s">
        <v>6591</v>
      </c>
      <c r="D7244" t="s">
        <v>6447</v>
      </c>
      <c r="E7244">
        <v>24200.7</v>
      </c>
    </row>
    <row r="7245" spans="1:5" x14ac:dyDescent="0.25">
      <c r="A7245">
        <v>100318</v>
      </c>
      <c r="B7245" t="str">
        <f t="shared" si="113"/>
        <v>100318U</v>
      </c>
      <c r="C7245" t="s">
        <v>6580</v>
      </c>
      <c r="D7245" t="s">
        <v>6447</v>
      </c>
      <c r="E7245">
        <v>12370.11</v>
      </c>
    </row>
    <row r="7246" spans="1:5" x14ac:dyDescent="0.25">
      <c r="A7246">
        <v>100319</v>
      </c>
      <c r="B7246" t="str">
        <f t="shared" si="113"/>
        <v>100319U</v>
      </c>
      <c r="C7246" t="s">
        <v>6581</v>
      </c>
      <c r="D7246" t="s">
        <v>6447</v>
      </c>
      <c r="E7246">
        <v>16904.98</v>
      </c>
    </row>
    <row r="7247" spans="1:5" x14ac:dyDescent="0.25">
      <c r="A7247">
        <v>100320</v>
      </c>
      <c r="B7247" t="str">
        <f t="shared" si="113"/>
        <v>100320U</v>
      </c>
      <c r="C7247" t="s">
        <v>56</v>
      </c>
      <c r="D7247" t="s">
        <v>6447</v>
      </c>
      <c r="E7247">
        <v>19035.03</v>
      </c>
    </row>
    <row r="7248" spans="1:5" x14ac:dyDescent="0.25">
      <c r="A7248">
        <v>100321</v>
      </c>
      <c r="B7248" t="str">
        <f t="shared" si="113"/>
        <v>100321U</v>
      </c>
      <c r="C7248" t="s">
        <v>6584</v>
      </c>
      <c r="D7248" t="s">
        <v>6447</v>
      </c>
      <c r="E7248">
        <v>4532.6099999999997</v>
      </c>
    </row>
    <row r="7249" spans="1:5" x14ac:dyDescent="0.25">
      <c r="A7249">
        <v>100533</v>
      </c>
      <c r="B7249" t="str">
        <f t="shared" si="113"/>
        <v>100533U</v>
      </c>
      <c r="C7249" t="s">
        <v>6592</v>
      </c>
      <c r="D7249" t="s">
        <v>180</v>
      </c>
      <c r="E7249">
        <v>15.75</v>
      </c>
    </row>
    <row r="7250" spans="1:5" x14ac:dyDescent="0.25">
      <c r="A7250">
        <v>100534</v>
      </c>
      <c r="B7250" t="str">
        <f t="shared" si="113"/>
        <v>100534U</v>
      </c>
      <c r="C7250" t="s">
        <v>6592</v>
      </c>
      <c r="D7250" t="s">
        <v>6447</v>
      </c>
      <c r="E7250">
        <v>2803.43</v>
      </c>
    </row>
    <row r="7251" spans="1:5" x14ac:dyDescent="0.25">
      <c r="A7251">
        <v>100535</v>
      </c>
      <c r="B7251" t="str">
        <f t="shared" si="113"/>
        <v>100535U</v>
      </c>
      <c r="C7251" t="s">
        <v>6593</v>
      </c>
      <c r="D7251" t="s">
        <v>180</v>
      </c>
      <c r="E7251">
        <v>0.2</v>
      </c>
    </row>
    <row r="7252" spans="1:5" x14ac:dyDescent="0.25">
      <c r="A7252">
        <v>100536</v>
      </c>
      <c r="B7252" t="str">
        <f t="shared" si="113"/>
        <v>100536U</v>
      </c>
      <c r="C7252" t="s">
        <v>6594</v>
      </c>
      <c r="D7252" t="s">
        <v>6447</v>
      </c>
      <c r="E7252">
        <v>27.44</v>
      </c>
    </row>
    <row r="7253" spans="1:5" x14ac:dyDescent="0.25">
      <c r="A7253">
        <v>101284</v>
      </c>
      <c r="B7253" t="str">
        <f t="shared" si="113"/>
        <v>101284U</v>
      </c>
      <c r="C7253" t="s">
        <v>6595</v>
      </c>
      <c r="D7253" t="s">
        <v>180</v>
      </c>
      <c r="E7253">
        <v>1.35</v>
      </c>
    </row>
    <row r="7254" spans="1:5" x14ac:dyDescent="0.25">
      <c r="A7254">
        <v>101285</v>
      </c>
      <c r="B7254" t="str">
        <f t="shared" si="113"/>
        <v>101285U</v>
      </c>
      <c r="C7254" t="s">
        <v>6596</v>
      </c>
      <c r="D7254" t="s">
        <v>180</v>
      </c>
      <c r="E7254">
        <v>0.37</v>
      </c>
    </row>
    <row r="7255" spans="1:5" x14ac:dyDescent="0.25">
      <c r="A7255">
        <v>101286</v>
      </c>
      <c r="B7255" t="str">
        <f t="shared" si="113"/>
        <v>101286U</v>
      </c>
      <c r="C7255" t="s">
        <v>6597</v>
      </c>
      <c r="D7255" t="s">
        <v>6447</v>
      </c>
      <c r="E7255">
        <v>14.2</v>
      </c>
    </row>
    <row r="7256" spans="1:5" x14ac:dyDescent="0.25">
      <c r="A7256">
        <v>101287</v>
      </c>
      <c r="B7256" t="str">
        <f t="shared" si="113"/>
        <v>101287U</v>
      </c>
      <c r="C7256" t="s">
        <v>6598</v>
      </c>
      <c r="D7256" t="s">
        <v>6447</v>
      </c>
      <c r="E7256">
        <v>47.04</v>
      </c>
    </row>
    <row r="7257" spans="1:5" x14ac:dyDescent="0.25">
      <c r="A7257">
        <v>101288</v>
      </c>
      <c r="B7257" t="str">
        <f t="shared" si="113"/>
        <v>101288U</v>
      </c>
      <c r="C7257" t="s">
        <v>6599</v>
      </c>
      <c r="D7257" t="s">
        <v>6447</v>
      </c>
      <c r="E7257">
        <v>17.5</v>
      </c>
    </row>
    <row r="7258" spans="1:5" x14ac:dyDescent="0.25">
      <c r="A7258">
        <v>101289</v>
      </c>
      <c r="B7258" t="str">
        <f t="shared" si="113"/>
        <v>101289U</v>
      </c>
      <c r="C7258" t="s">
        <v>6600</v>
      </c>
      <c r="D7258" t="s">
        <v>6447</v>
      </c>
      <c r="E7258">
        <v>18.04</v>
      </c>
    </row>
    <row r="7259" spans="1:5" x14ac:dyDescent="0.25">
      <c r="A7259">
        <v>101290</v>
      </c>
      <c r="B7259" t="str">
        <f t="shared" si="113"/>
        <v>101290U</v>
      </c>
      <c r="C7259" t="s">
        <v>6601</v>
      </c>
      <c r="D7259" t="s">
        <v>6447</v>
      </c>
      <c r="E7259">
        <v>17.18</v>
      </c>
    </row>
    <row r="7260" spans="1:5" x14ac:dyDescent="0.25">
      <c r="A7260">
        <v>101291</v>
      </c>
      <c r="B7260" t="str">
        <f t="shared" si="113"/>
        <v>101291U</v>
      </c>
      <c r="C7260" t="s">
        <v>6602</v>
      </c>
      <c r="D7260" t="s">
        <v>6447</v>
      </c>
      <c r="E7260">
        <v>14.45</v>
      </c>
    </row>
    <row r="7261" spans="1:5" x14ac:dyDescent="0.25">
      <c r="A7261">
        <v>101292</v>
      </c>
      <c r="B7261" t="str">
        <f t="shared" si="113"/>
        <v>101292U</v>
      </c>
      <c r="C7261" t="s">
        <v>6603</v>
      </c>
      <c r="D7261" t="s">
        <v>6447</v>
      </c>
      <c r="E7261">
        <v>14.11</v>
      </c>
    </row>
    <row r="7262" spans="1:5" x14ac:dyDescent="0.25">
      <c r="A7262">
        <v>101293</v>
      </c>
      <c r="B7262" t="str">
        <f t="shared" si="113"/>
        <v>101293U</v>
      </c>
      <c r="C7262" t="s">
        <v>6604</v>
      </c>
      <c r="D7262" t="s">
        <v>6447</v>
      </c>
      <c r="E7262">
        <v>22.21</v>
      </c>
    </row>
    <row r="7263" spans="1:5" x14ac:dyDescent="0.25">
      <c r="A7263">
        <v>101294</v>
      </c>
      <c r="B7263" t="str">
        <f t="shared" si="113"/>
        <v>101294U</v>
      </c>
      <c r="C7263" t="s">
        <v>6605</v>
      </c>
      <c r="D7263" t="s">
        <v>6447</v>
      </c>
      <c r="E7263">
        <v>36.24</v>
      </c>
    </row>
    <row r="7264" spans="1:5" x14ac:dyDescent="0.25">
      <c r="A7264">
        <v>101295</v>
      </c>
      <c r="B7264" t="str">
        <f t="shared" si="113"/>
        <v>101295U</v>
      </c>
      <c r="C7264" t="s">
        <v>6606</v>
      </c>
      <c r="D7264" t="s">
        <v>6447</v>
      </c>
      <c r="E7264">
        <v>18.21</v>
      </c>
    </row>
    <row r="7265" spans="1:5" x14ac:dyDescent="0.25">
      <c r="A7265">
        <v>101296</v>
      </c>
      <c r="B7265" t="str">
        <f t="shared" si="113"/>
        <v>101296U</v>
      </c>
      <c r="C7265" t="s">
        <v>6607</v>
      </c>
      <c r="D7265" t="s">
        <v>6447</v>
      </c>
      <c r="E7265">
        <v>22.6</v>
      </c>
    </row>
    <row r="7266" spans="1:5" x14ac:dyDescent="0.25">
      <c r="A7266">
        <v>101297</v>
      </c>
      <c r="B7266" t="str">
        <f t="shared" si="113"/>
        <v>101297U</v>
      </c>
      <c r="C7266" t="s">
        <v>6608</v>
      </c>
      <c r="D7266" t="s">
        <v>6447</v>
      </c>
      <c r="E7266">
        <v>18.149999999999999</v>
      </c>
    </row>
    <row r="7267" spans="1:5" x14ac:dyDescent="0.25">
      <c r="A7267">
        <v>101298</v>
      </c>
      <c r="B7267" t="str">
        <f t="shared" si="113"/>
        <v>101298U</v>
      </c>
      <c r="C7267" t="s">
        <v>6609</v>
      </c>
      <c r="D7267" t="s">
        <v>6447</v>
      </c>
      <c r="E7267">
        <v>20.010000000000002</v>
      </c>
    </row>
    <row r="7268" spans="1:5" x14ac:dyDescent="0.25">
      <c r="A7268">
        <v>101299</v>
      </c>
      <c r="B7268" t="str">
        <f t="shared" si="113"/>
        <v>101299U</v>
      </c>
      <c r="C7268" t="s">
        <v>6610</v>
      </c>
      <c r="D7268" t="s">
        <v>6447</v>
      </c>
      <c r="E7268">
        <v>18.21</v>
      </c>
    </row>
    <row r="7269" spans="1:5" x14ac:dyDescent="0.25">
      <c r="A7269">
        <v>101300</v>
      </c>
      <c r="B7269" t="str">
        <f t="shared" si="113"/>
        <v>101300U</v>
      </c>
      <c r="C7269" t="s">
        <v>6611</v>
      </c>
      <c r="D7269" t="s">
        <v>6447</v>
      </c>
      <c r="E7269">
        <v>13.08</v>
      </c>
    </row>
    <row r="7270" spans="1:5" x14ac:dyDescent="0.25">
      <c r="A7270">
        <v>101301</v>
      </c>
      <c r="B7270" t="str">
        <f t="shared" si="113"/>
        <v>101301U</v>
      </c>
      <c r="C7270" t="s">
        <v>6612</v>
      </c>
      <c r="D7270" t="s">
        <v>6447</v>
      </c>
      <c r="E7270">
        <v>7.18</v>
      </c>
    </row>
    <row r="7271" spans="1:5" x14ac:dyDescent="0.25">
      <c r="A7271">
        <v>101302</v>
      </c>
      <c r="B7271" t="str">
        <f t="shared" si="113"/>
        <v>101302U</v>
      </c>
      <c r="C7271" t="s">
        <v>6613</v>
      </c>
      <c r="D7271" t="s">
        <v>6447</v>
      </c>
      <c r="E7271">
        <v>22.17</v>
      </c>
    </row>
    <row r="7272" spans="1:5" x14ac:dyDescent="0.25">
      <c r="A7272">
        <v>101303</v>
      </c>
      <c r="B7272" t="str">
        <f t="shared" si="113"/>
        <v>101303U</v>
      </c>
      <c r="C7272" t="s">
        <v>6614</v>
      </c>
      <c r="D7272" t="s">
        <v>6447</v>
      </c>
      <c r="E7272">
        <v>50.61</v>
      </c>
    </row>
    <row r="7273" spans="1:5" x14ac:dyDescent="0.25">
      <c r="A7273">
        <v>101304</v>
      </c>
      <c r="B7273" t="str">
        <f t="shared" si="113"/>
        <v>101304U</v>
      </c>
      <c r="C7273" t="s">
        <v>6615</v>
      </c>
      <c r="D7273" t="s">
        <v>6447</v>
      </c>
      <c r="E7273">
        <v>29.28</v>
      </c>
    </row>
    <row r="7274" spans="1:5" x14ac:dyDescent="0.25">
      <c r="A7274">
        <v>101305</v>
      </c>
      <c r="B7274" t="str">
        <f t="shared" si="113"/>
        <v>101305U</v>
      </c>
      <c r="C7274" t="s">
        <v>6616</v>
      </c>
      <c r="D7274" t="s">
        <v>6447</v>
      </c>
      <c r="E7274">
        <v>37.35</v>
      </c>
    </row>
    <row r="7275" spans="1:5" x14ac:dyDescent="0.25">
      <c r="A7275">
        <v>101307</v>
      </c>
      <c r="B7275" t="str">
        <f t="shared" si="113"/>
        <v>101307U</v>
      </c>
      <c r="C7275" t="s">
        <v>6617</v>
      </c>
      <c r="D7275" t="s">
        <v>6447</v>
      </c>
      <c r="E7275">
        <v>20.12</v>
      </c>
    </row>
    <row r="7276" spans="1:5" x14ac:dyDescent="0.25">
      <c r="A7276">
        <v>101308</v>
      </c>
      <c r="B7276" t="str">
        <f t="shared" si="113"/>
        <v>101308U</v>
      </c>
      <c r="C7276" t="s">
        <v>6618</v>
      </c>
      <c r="D7276" t="s">
        <v>6447</v>
      </c>
      <c r="E7276">
        <v>24.47</v>
      </c>
    </row>
    <row r="7277" spans="1:5" x14ac:dyDescent="0.25">
      <c r="A7277">
        <v>101309</v>
      </c>
      <c r="B7277" t="str">
        <f t="shared" si="113"/>
        <v>101309U</v>
      </c>
      <c r="C7277" t="s">
        <v>6619</v>
      </c>
      <c r="D7277" t="s">
        <v>6447</v>
      </c>
      <c r="E7277">
        <v>18.53</v>
      </c>
    </row>
    <row r="7278" spans="1:5" x14ac:dyDescent="0.25">
      <c r="A7278">
        <v>101310</v>
      </c>
      <c r="B7278" t="str">
        <f t="shared" si="113"/>
        <v>101310U</v>
      </c>
      <c r="C7278" t="s">
        <v>6620</v>
      </c>
      <c r="D7278" t="s">
        <v>6447</v>
      </c>
      <c r="E7278">
        <v>26.81</v>
      </c>
    </row>
    <row r="7279" spans="1:5" x14ac:dyDescent="0.25">
      <c r="A7279">
        <v>101311</v>
      </c>
      <c r="B7279" t="str">
        <f t="shared" si="113"/>
        <v>101311U</v>
      </c>
      <c r="C7279" t="s">
        <v>6621</v>
      </c>
      <c r="D7279" t="s">
        <v>6447</v>
      </c>
      <c r="E7279">
        <v>22.21</v>
      </c>
    </row>
    <row r="7280" spans="1:5" x14ac:dyDescent="0.25">
      <c r="A7280">
        <v>101312</v>
      </c>
      <c r="B7280" t="str">
        <f t="shared" si="113"/>
        <v>101312U</v>
      </c>
      <c r="C7280" t="s">
        <v>6622</v>
      </c>
      <c r="D7280" t="s">
        <v>6447</v>
      </c>
      <c r="E7280">
        <v>20.03</v>
      </c>
    </row>
    <row r="7281" spans="1:5" x14ac:dyDescent="0.25">
      <c r="A7281">
        <v>101313</v>
      </c>
      <c r="B7281" t="str">
        <f t="shared" si="113"/>
        <v>101313U</v>
      </c>
      <c r="C7281" t="s">
        <v>6623</v>
      </c>
      <c r="D7281" t="s">
        <v>6447</v>
      </c>
      <c r="E7281">
        <v>72.27</v>
      </c>
    </row>
    <row r="7282" spans="1:5" x14ac:dyDescent="0.25">
      <c r="A7282">
        <v>101314</v>
      </c>
      <c r="B7282" t="str">
        <f t="shared" si="113"/>
        <v>101314U</v>
      </c>
      <c r="C7282" t="s">
        <v>6624</v>
      </c>
      <c r="D7282" t="s">
        <v>6447</v>
      </c>
      <c r="E7282">
        <v>72.27</v>
      </c>
    </row>
    <row r="7283" spans="1:5" x14ac:dyDescent="0.25">
      <c r="A7283">
        <v>101315</v>
      </c>
      <c r="B7283" t="str">
        <f t="shared" si="113"/>
        <v>101315U</v>
      </c>
      <c r="C7283" t="s">
        <v>6625</v>
      </c>
      <c r="D7283" t="s">
        <v>6447</v>
      </c>
      <c r="E7283">
        <v>71.569999999999993</v>
      </c>
    </row>
    <row r="7284" spans="1:5" x14ac:dyDescent="0.25">
      <c r="A7284">
        <v>101316</v>
      </c>
      <c r="B7284" t="str">
        <f t="shared" si="113"/>
        <v>101316U</v>
      </c>
      <c r="C7284" t="s">
        <v>6626</v>
      </c>
      <c r="D7284" t="s">
        <v>6447</v>
      </c>
      <c r="E7284">
        <v>34.729999999999997</v>
      </c>
    </row>
    <row r="7285" spans="1:5" x14ac:dyDescent="0.25">
      <c r="A7285">
        <v>101317</v>
      </c>
      <c r="B7285" t="str">
        <f t="shared" si="113"/>
        <v>101317U</v>
      </c>
      <c r="C7285" t="s">
        <v>6627</v>
      </c>
      <c r="D7285" t="s">
        <v>6447</v>
      </c>
      <c r="E7285">
        <v>181.1</v>
      </c>
    </row>
    <row r="7286" spans="1:5" x14ac:dyDescent="0.25">
      <c r="A7286">
        <v>101318</v>
      </c>
      <c r="B7286" t="str">
        <f t="shared" si="113"/>
        <v>101318U</v>
      </c>
      <c r="C7286" t="s">
        <v>6628</v>
      </c>
      <c r="D7286" t="s">
        <v>6447</v>
      </c>
      <c r="E7286">
        <v>341.48</v>
      </c>
    </row>
    <row r="7287" spans="1:5" x14ac:dyDescent="0.25">
      <c r="A7287">
        <v>101319</v>
      </c>
      <c r="B7287" t="str">
        <f t="shared" si="113"/>
        <v>101319U</v>
      </c>
      <c r="C7287" t="s">
        <v>6629</v>
      </c>
      <c r="D7287" t="s">
        <v>6447</v>
      </c>
      <c r="E7287">
        <v>50.4</v>
      </c>
    </row>
    <row r="7288" spans="1:5" x14ac:dyDescent="0.25">
      <c r="A7288">
        <v>101320</v>
      </c>
      <c r="B7288" t="str">
        <f t="shared" si="113"/>
        <v>101320U</v>
      </c>
      <c r="C7288" t="s">
        <v>6630</v>
      </c>
      <c r="D7288" t="s">
        <v>6447</v>
      </c>
      <c r="E7288">
        <v>17.149999999999999</v>
      </c>
    </row>
    <row r="7289" spans="1:5" x14ac:dyDescent="0.25">
      <c r="A7289">
        <v>101322</v>
      </c>
      <c r="B7289" t="str">
        <f t="shared" si="113"/>
        <v>101322U</v>
      </c>
      <c r="C7289" t="s">
        <v>6631</v>
      </c>
      <c r="D7289" t="s">
        <v>6447</v>
      </c>
      <c r="E7289">
        <v>20.11</v>
      </c>
    </row>
    <row r="7290" spans="1:5" x14ac:dyDescent="0.25">
      <c r="A7290">
        <v>101323</v>
      </c>
      <c r="B7290" t="str">
        <f t="shared" si="113"/>
        <v>101323U</v>
      </c>
      <c r="C7290" t="s">
        <v>6632</v>
      </c>
      <c r="D7290" t="s">
        <v>6447</v>
      </c>
      <c r="E7290">
        <v>40.99</v>
      </c>
    </row>
    <row r="7291" spans="1:5" x14ac:dyDescent="0.25">
      <c r="A7291">
        <v>101324</v>
      </c>
      <c r="B7291" t="str">
        <f t="shared" si="113"/>
        <v>101324U</v>
      </c>
      <c r="C7291" t="s">
        <v>6633</v>
      </c>
      <c r="D7291" t="s">
        <v>6447</v>
      </c>
      <c r="E7291">
        <v>10.46</v>
      </c>
    </row>
    <row r="7292" spans="1:5" x14ac:dyDescent="0.25">
      <c r="A7292">
        <v>101325</v>
      </c>
      <c r="B7292" t="str">
        <f t="shared" si="113"/>
        <v>101325U</v>
      </c>
      <c r="C7292" t="s">
        <v>6634</v>
      </c>
      <c r="D7292" t="s">
        <v>6447</v>
      </c>
      <c r="E7292">
        <v>27.5</v>
      </c>
    </row>
    <row r="7293" spans="1:5" x14ac:dyDescent="0.25">
      <c r="A7293">
        <v>101326</v>
      </c>
      <c r="B7293" t="str">
        <f t="shared" si="113"/>
        <v>101326U</v>
      </c>
      <c r="C7293" t="s">
        <v>6635</v>
      </c>
      <c r="D7293" t="s">
        <v>6447</v>
      </c>
      <c r="E7293">
        <v>8.43</v>
      </c>
    </row>
    <row r="7294" spans="1:5" x14ac:dyDescent="0.25">
      <c r="A7294">
        <v>101327</v>
      </c>
      <c r="B7294" t="str">
        <f t="shared" si="113"/>
        <v>101327U</v>
      </c>
      <c r="C7294" t="s">
        <v>6636</v>
      </c>
      <c r="D7294" t="s">
        <v>6447</v>
      </c>
      <c r="E7294">
        <v>7.93</v>
      </c>
    </row>
    <row r="7295" spans="1:5" x14ac:dyDescent="0.25">
      <c r="A7295">
        <v>101328</v>
      </c>
      <c r="B7295" t="str">
        <f t="shared" si="113"/>
        <v>101328U</v>
      </c>
      <c r="C7295" t="s">
        <v>6637</v>
      </c>
      <c r="D7295" t="s">
        <v>6447</v>
      </c>
      <c r="E7295">
        <v>14.81</v>
      </c>
    </row>
    <row r="7296" spans="1:5" x14ac:dyDescent="0.25">
      <c r="A7296">
        <v>101329</v>
      </c>
      <c r="B7296" t="str">
        <f t="shared" si="113"/>
        <v>101329U</v>
      </c>
      <c r="C7296" t="s">
        <v>6638</v>
      </c>
      <c r="D7296" t="s">
        <v>6447</v>
      </c>
      <c r="E7296">
        <v>34.369999999999997</v>
      </c>
    </row>
    <row r="7297" spans="1:5" x14ac:dyDescent="0.25">
      <c r="A7297">
        <v>101330</v>
      </c>
      <c r="B7297" t="str">
        <f t="shared" si="113"/>
        <v>101330U</v>
      </c>
      <c r="C7297" t="s">
        <v>6639</v>
      </c>
      <c r="D7297" t="s">
        <v>6447</v>
      </c>
      <c r="E7297">
        <v>26.38</v>
      </c>
    </row>
    <row r="7298" spans="1:5" x14ac:dyDescent="0.25">
      <c r="A7298">
        <v>101331</v>
      </c>
      <c r="B7298" t="str">
        <f t="shared" si="113"/>
        <v>101331U</v>
      </c>
      <c r="C7298" t="s">
        <v>6640</v>
      </c>
      <c r="D7298" t="s">
        <v>6447</v>
      </c>
      <c r="E7298">
        <v>28.47</v>
      </c>
    </row>
    <row r="7299" spans="1:5" x14ac:dyDescent="0.25">
      <c r="A7299">
        <v>101332</v>
      </c>
      <c r="B7299" t="str">
        <f t="shared" si="113"/>
        <v>101332U</v>
      </c>
      <c r="C7299" t="s">
        <v>6641</v>
      </c>
      <c r="D7299" t="s">
        <v>6447</v>
      </c>
      <c r="E7299">
        <v>10.92</v>
      </c>
    </row>
    <row r="7300" spans="1:5" x14ac:dyDescent="0.25">
      <c r="A7300">
        <v>101333</v>
      </c>
      <c r="B7300" t="str">
        <f t="shared" si="113"/>
        <v>101333U</v>
      </c>
      <c r="C7300" t="s">
        <v>6642</v>
      </c>
      <c r="D7300" t="s">
        <v>6447</v>
      </c>
      <c r="E7300">
        <v>25.13</v>
      </c>
    </row>
    <row r="7301" spans="1:5" x14ac:dyDescent="0.25">
      <c r="A7301">
        <v>101334</v>
      </c>
      <c r="B7301" t="str">
        <f t="shared" si="113"/>
        <v>101334U</v>
      </c>
      <c r="C7301" t="s">
        <v>6643</v>
      </c>
      <c r="D7301" t="s">
        <v>6447</v>
      </c>
      <c r="E7301">
        <v>53.38</v>
      </c>
    </row>
    <row r="7302" spans="1:5" x14ac:dyDescent="0.25">
      <c r="A7302">
        <v>101335</v>
      </c>
      <c r="B7302" t="str">
        <f t="shared" si="113"/>
        <v>101335U</v>
      </c>
      <c r="C7302" t="s">
        <v>6644</v>
      </c>
      <c r="D7302" t="s">
        <v>6447</v>
      </c>
      <c r="E7302">
        <v>12.75</v>
      </c>
    </row>
    <row r="7303" spans="1:5" x14ac:dyDescent="0.25">
      <c r="A7303">
        <v>101336</v>
      </c>
      <c r="B7303" t="str">
        <f t="shared" si="113"/>
        <v>101336U</v>
      </c>
      <c r="C7303" t="s">
        <v>6645</v>
      </c>
      <c r="D7303" t="s">
        <v>6447</v>
      </c>
      <c r="E7303">
        <v>37.67</v>
      </c>
    </row>
    <row r="7304" spans="1:5" x14ac:dyDescent="0.25">
      <c r="A7304">
        <v>101337</v>
      </c>
      <c r="B7304" t="str">
        <f t="shared" ref="B7304:B7367" si="114">A7304&amp;"U"</f>
        <v>101337U</v>
      </c>
      <c r="C7304" t="s">
        <v>6646</v>
      </c>
      <c r="D7304" t="s">
        <v>6447</v>
      </c>
      <c r="E7304">
        <v>9.16</v>
      </c>
    </row>
    <row r="7305" spans="1:5" x14ac:dyDescent="0.25">
      <c r="A7305">
        <v>101338</v>
      </c>
      <c r="B7305" t="str">
        <f t="shared" si="114"/>
        <v>101338U</v>
      </c>
      <c r="C7305" t="s">
        <v>6647</v>
      </c>
      <c r="D7305" t="s">
        <v>6447</v>
      </c>
      <c r="E7305">
        <v>20.22</v>
      </c>
    </row>
    <row r="7306" spans="1:5" x14ac:dyDescent="0.25">
      <c r="A7306">
        <v>101339</v>
      </c>
      <c r="B7306" t="str">
        <f t="shared" si="114"/>
        <v>101339U</v>
      </c>
      <c r="C7306" t="s">
        <v>6648</v>
      </c>
      <c r="D7306" t="s">
        <v>6447</v>
      </c>
      <c r="E7306">
        <v>16.45</v>
      </c>
    </row>
    <row r="7307" spans="1:5" x14ac:dyDescent="0.25">
      <c r="A7307">
        <v>101340</v>
      </c>
      <c r="B7307" t="str">
        <f t="shared" si="114"/>
        <v>101340U</v>
      </c>
      <c r="C7307" t="s">
        <v>6649</v>
      </c>
      <c r="D7307" t="s">
        <v>6447</v>
      </c>
      <c r="E7307">
        <v>15.87</v>
      </c>
    </row>
    <row r="7308" spans="1:5" x14ac:dyDescent="0.25">
      <c r="A7308">
        <v>101341</v>
      </c>
      <c r="B7308" t="str">
        <f t="shared" si="114"/>
        <v>101341U</v>
      </c>
      <c r="C7308" t="s">
        <v>6650</v>
      </c>
      <c r="D7308" t="s">
        <v>6447</v>
      </c>
      <c r="E7308">
        <v>18.239999999999998</v>
      </c>
    </row>
    <row r="7309" spans="1:5" x14ac:dyDescent="0.25">
      <c r="A7309">
        <v>101342</v>
      </c>
      <c r="B7309" t="str">
        <f t="shared" si="114"/>
        <v>101342U</v>
      </c>
      <c r="C7309" t="s">
        <v>6651</v>
      </c>
      <c r="D7309" t="s">
        <v>6447</v>
      </c>
      <c r="E7309">
        <v>20.239999999999998</v>
      </c>
    </row>
    <row r="7310" spans="1:5" x14ac:dyDescent="0.25">
      <c r="A7310">
        <v>101343</v>
      </c>
      <c r="B7310" t="str">
        <f t="shared" si="114"/>
        <v>101343U</v>
      </c>
      <c r="C7310" t="s">
        <v>6652</v>
      </c>
      <c r="D7310" t="s">
        <v>6447</v>
      </c>
      <c r="E7310">
        <v>30.87</v>
      </c>
    </row>
    <row r="7311" spans="1:5" x14ac:dyDescent="0.25">
      <c r="A7311">
        <v>101344</v>
      </c>
      <c r="B7311" t="str">
        <f t="shared" si="114"/>
        <v>101344U</v>
      </c>
      <c r="C7311" t="s">
        <v>6653</v>
      </c>
      <c r="D7311" t="s">
        <v>6447</v>
      </c>
      <c r="E7311">
        <v>25.24</v>
      </c>
    </row>
    <row r="7312" spans="1:5" x14ac:dyDescent="0.25">
      <c r="A7312">
        <v>101345</v>
      </c>
      <c r="B7312" t="str">
        <f t="shared" si="114"/>
        <v>101345U</v>
      </c>
      <c r="C7312" t="s">
        <v>6654</v>
      </c>
      <c r="D7312" t="s">
        <v>6447</v>
      </c>
      <c r="E7312">
        <v>35.58</v>
      </c>
    </row>
    <row r="7313" spans="1:5" x14ac:dyDescent="0.25">
      <c r="A7313">
        <v>101346</v>
      </c>
      <c r="B7313" t="str">
        <f t="shared" si="114"/>
        <v>101346U</v>
      </c>
      <c r="C7313" t="s">
        <v>6655</v>
      </c>
      <c r="D7313" t="s">
        <v>6447</v>
      </c>
      <c r="E7313">
        <v>27.64</v>
      </c>
    </row>
    <row r="7314" spans="1:5" x14ac:dyDescent="0.25">
      <c r="A7314">
        <v>101347</v>
      </c>
      <c r="B7314" t="str">
        <f t="shared" si="114"/>
        <v>101347U</v>
      </c>
      <c r="C7314" t="s">
        <v>6656</v>
      </c>
      <c r="D7314" t="s">
        <v>6447</v>
      </c>
      <c r="E7314">
        <v>23.89</v>
      </c>
    </row>
    <row r="7315" spans="1:5" x14ac:dyDescent="0.25">
      <c r="A7315">
        <v>101348</v>
      </c>
      <c r="B7315" t="str">
        <f t="shared" si="114"/>
        <v>101348U</v>
      </c>
      <c r="C7315" t="s">
        <v>6657</v>
      </c>
      <c r="D7315" t="s">
        <v>6447</v>
      </c>
      <c r="E7315">
        <v>12.07</v>
      </c>
    </row>
    <row r="7316" spans="1:5" x14ac:dyDescent="0.25">
      <c r="A7316">
        <v>101349</v>
      </c>
      <c r="B7316" t="str">
        <f t="shared" si="114"/>
        <v>101349U</v>
      </c>
      <c r="C7316" t="s">
        <v>6658</v>
      </c>
      <c r="D7316" t="s">
        <v>6447</v>
      </c>
      <c r="E7316">
        <v>20.59</v>
      </c>
    </row>
    <row r="7317" spans="1:5" x14ac:dyDescent="0.25">
      <c r="A7317">
        <v>101350</v>
      </c>
      <c r="B7317" t="str">
        <f t="shared" si="114"/>
        <v>101350U</v>
      </c>
      <c r="C7317" t="s">
        <v>6659</v>
      </c>
      <c r="D7317" t="s">
        <v>6447</v>
      </c>
      <c r="E7317">
        <v>25.26</v>
      </c>
    </row>
    <row r="7318" spans="1:5" x14ac:dyDescent="0.25">
      <c r="A7318">
        <v>101351</v>
      </c>
      <c r="B7318" t="str">
        <f t="shared" si="114"/>
        <v>101351U</v>
      </c>
      <c r="C7318" t="s">
        <v>6660</v>
      </c>
      <c r="D7318" t="s">
        <v>6447</v>
      </c>
      <c r="E7318">
        <v>17.66</v>
      </c>
    </row>
    <row r="7319" spans="1:5" x14ac:dyDescent="0.25">
      <c r="A7319">
        <v>101352</v>
      </c>
      <c r="B7319" t="str">
        <f t="shared" si="114"/>
        <v>101352U</v>
      </c>
      <c r="C7319" t="s">
        <v>6661</v>
      </c>
      <c r="D7319" t="s">
        <v>6447</v>
      </c>
      <c r="E7319">
        <v>21.25</v>
      </c>
    </row>
    <row r="7320" spans="1:5" x14ac:dyDescent="0.25">
      <c r="A7320">
        <v>101353</v>
      </c>
      <c r="B7320" t="str">
        <f t="shared" si="114"/>
        <v>101353U</v>
      </c>
      <c r="C7320" t="s">
        <v>6662</v>
      </c>
      <c r="D7320" t="s">
        <v>6447</v>
      </c>
      <c r="E7320">
        <v>17.16</v>
      </c>
    </row>
    <row r="7321" spans="1:5" x14ac:dyDescent="0.25">
      <c r="A7321">
        <v>101354</v>
      </c>
      <c r="B7321" t="str">
        <f t="shared" si="114"/>
        <v>101354U</v>
      </c>
      <c r="C7321" t="s">
        <v>6663</v>
      </c>
      <c r="D7321" t="s">
        <v>6447</v>
      </c>
      <c r="E7321">
        <v>25.01</v>
      </c>
    </row>
    <row r="7322" spans="1:5" x14ac:dyDescent="0.25">
      <c r="A7322">
        <v>101355</v>
      </c>
      <c r="B7322" t="str">
        <f t="shared" si="114"/>
        <v>101355U</v>
      </c>
      <c r="C7322" t="s">
        <v>6664</v>
      </c>
      <c r="D7322" t="s">
        <v>6447</v>
      </c>
      <c r="E7322">
        <v>18.25</v>
      </c>
    </row>
    <row r="7323" spans="1:5" x14ac:dyDescent="0.25">
      <c r="A7323">
        <v>101356</v>
      </c>
      <c r="B7323" t="str">
        <f t="shared" si="114"/>
        <v>101356U</v>
      </c>
      <c r="C7323" t="s">
        <v>6665</v>
      </c>
      <c r="D7323" t="s">
        <v>6447</v>
      </c>
      <c r="E7323">
        <v>28.47</v>
      </c>
    </row>
    <row r="7324" spans="1:5" x14ac:dyDescent="0.25">
      <c r="A7324">
        <v>101357</v>
      </c>
      <c r="B7324" t="str">
        <f t="shared" si="114"/>
        <v>101357U</v>
      </c>
      <c r="C7324" t="s">
        <v>6666</v>
      </c>
      <c r="D7324" t="s">
        <v>6447</v>
      </c>
      <c r="E7324">
        <v>40.98</v>
      </c>
    </row>
    <row r="7325" spans="1:5" x14ac:dyDescent="0.25">
      <c r="A7325">
        <v>101358</v>
      </c>
      <c r="B7325" t="str">
        <f t="shared" si="114"/>
        <v>101358U</v>
      </c>
      <c r="C7325" t="s">
        <v>6667</v>
      </c>
      <c r="D7325" t="s">
        <v>6447</v>
      </c>
      <c r="E7325">
        <v>28.47</v>
      </c>
    </row>
    <row r="7326" spans="1:5" x14ac:dyDescent="0.25">
      <c r="A7326">
        <v>101359</v>
      </c>
      <c r="B7326" t="str">
        <f t="shared" si="114"/>
        <v>101359U</v>
      </c>
      <c r="C7326" t="s">
        <v>6668</v>
      </c>
      <c r="D7326" t="s">
        <v>6447</v>
      </c>
      <c r="E7326">
        <v>27.64</v>
      </c>
    </row>
    <row r="7327" spans="1:5" x14ac:dyDescent="0.25">
      <c r="A7327">
        <v>101360</v>
      </c>
      <c r="B7327" t="str">
        <f t="shared" si="114"/>
        <v>101360U</v>
      </c>
      <c r="C7327" t="s">
        <v>6669</v>
      </c>
      <c r="D7327" t="s">
        <v>6447</v>
      </c>
      <c r="E7327">
        <v>28.47</v>
      </c>
    </row>
    <row r="7328" spans="1:5" x14ac:dyDescent="0.25">
      <c r="A7328">
        <v>101361</v>
      </c>
      <c r="B7328" t="str">
        <f t="shared" si="114"/>
        <v>101361U</v>
      </c>
      <c r="C7328" t="s">
        <v>6670</v>
      </c>
      <c r="D7328" t="s">
        <v>6447</v>
      </c>
      <c r="E7328">
        <v>45.15</v>
      </c>
    </row>
    <row r="7329" spans="1:5" x14ac:dyDescent="0.25">
      <c r="A7329">
        <v>101362</v>
      </c>
      <c r="B7329" t="str">
        <f t="shared" si="114"/>
        <v>101362U</v>
      </c>
      <c r="C7329" t="s">
        <v>6671</v>
      </c>
      <c r="D7329" t="s">
        <v>6447</v>
      </c>
      <c r="E7329">
        <v>8.74</v>
      </c>
    </row>
    <row r="7330" spans="1:5" x14ac:dyDescent="0.25">
      <c r="A7330">
        <v>101363</v>
      </c>
      <c r="B7330" t="str">
        <f t="shared" si="114"/>
        <v>101363U</v>
      </c>
      <c r="C7330" t="s">
        <v>6672</v>
      </c>
      <c r="D7330" t="s">
        <v>6447</v>
      </c>
      <c r="E7330">
        <v>22.21</v>
      </c>
    </row>
    <row r="7331" spans="1:5" x14ac:dyDescent="0.25">
      <c r="A7331">
        <v>101364</v>
      </c>
      <c r="B7331" t="str">
        <f t="shared" si="114"/>
        <v>101364U</v>
      </c>
      <c r="C7331" t="s">
        <v>6673</v>
      </c>
      <c r="D7331" t="s">
        <v>6447</v>
      </c>
      <c r="E7331">
        <v>24.14</v>
      </c>
    </row>
    <row r="7332" spans="1:5" x14ac:dyDescent="0.25">
      <c r="A7332">
        <v>101365</v>
      </c>
      <c r="B7332" t="str">
        <f t="shared" si="114"/>
        <v>101365U</v>
      </c>
      <c r="C7332" t="s">
        <v>6674</v>
      </c>
      <c r="D7332" t="s">
        <v>6447</v>
      </c>
      <c r="E7332">
        <v>22.21</v>
      </c>
    </row>
    <row r="7333" spans="1:5" x14ac:dyDescent="0.25">
      <c r="A7333">
        <v>101366</v>
      </c>
      <c r="B7333" t="str">
        <f t="shared" si="114"/>
        <v>101366U</v>
      </c>
      <c r="C7333" t="s">
        <v>6675</v>
      </c>
      <c r="D7333" t="s">
        <v>6447</v>
      </c>
      <c r="E7333">
        <v>26.1</v>
      </c>
    </row>
    <row r="7334" spans="1:5" x14ac:dyDescent="0.25">
      <c r="A7334">
        <v>101367</v>
      </c>
      <c r="B7334" t="str">
        <f t="shared" si="114"/>
        <v>101367U</v>
      </c>
      <c r="C7334" t="s">
        <v>6676</v>
      </c>
      <c r="D7334" t="s">
        <v>6447</v>
      </c>
      <c r="E7334">
        <v>22.21</v>
      </c>
    </row>
    <row r="7335" spans="1:5" x14ac:dyDescent="0.25">
      <c r="A7335">
        <v>101368</v>
      </c>
      <c r="B7335" t="str">
        <f t="shared" si="114"/>
        <v>101368U</v>
      </c>
      <c r="C7335" t="s">
        <v>6677</v>
      </c>
      <c r="D7335" t="s">
        <v>6447</v>
      </c>
      <c r="E7335">
        <v>20.46</v>
      </c>
    </row>
    <row r="7336" spans="1:5" x14ac:dyDescent="0.25">
      <c r="A7336">
        <v>101369</v>
      </c>
      <c r="B7336" t="str">
        <f t="shared" si="114"/>
        <v>101369U</v>
      </c>
      <c r="C7336" t="s">
        <v>6678</v>
      </c>
      <c r="D7336" t="s">
        <v>6447</v>
      </c>
      <c r="E7336">
        <v>31.11</v>
      </c>
    </row>
    <row r="7337" spans="1:5" x14ac:dyDescent="0.25">
      <c r="A7337">
        <v>101370</v>
      </c>
      <c r="B7337" t="str">
        <f t="shared" si="114"/>
        <v>101370U</v>
      </c>
      <c r="C7337" t="s">
        <v>6679</v>
      </c>
      <c r="D7337" t="s">
        <v>6447</v>
      </c>
      <c r="E7337">
        <v>21.95</v>
      </c>
    </row>
    <row r="7338" spans="1:5" x14ac:dyDescent="0.25">
      <c r="A7338">
        <v>101371</v>
      </c>
      <c r="B7338" t="str">
        <f t="shared" si="114"/>
        <v>101371U</v>
      </c>
      <c r="C7338" t="s">
        <v>6680</v>
      </c>
      <c r="D7338" t="s">
        <v>6447</v>
      </c>
      <c r="E7338">
        <v>24.55</v>
      </c>
    </row>
    <row r="7339" spans="1:5" x14ac:dyDescent="0.25">
      <c r="A7339">
        <v>101372</v>
      </c>
      <c r="B7339" t="str">
        <f t="shared" si="114"/>
        <v>101372U</v>
      </c>
      <c r="C7339" t="s">
        <v>6681</v>
      </c>
      <c r="D7339" t="s">
        <v>6447</v>
      </c>
      <c r="E7339">
        <v>5.75</v>
      </c>
    </row>
    <row r="7340" spans="1:5" x14ac:dyDescent="0.25">
      <c r="A7340">
        <v>101373</v>
      </c>
      <c r="B7340" t="str">
        <f t="shared" si="114"/>
        <v>101373U</v>
      </c>
      <c r="C7340" t="s">
        <v>6682</v>
      </c>
      <c r="D7340" t="s">
        <v>180</v>
      </c>
      <c r="E7340">
        <v>147.47</v>
      </c>
    </row>
    <row r="7341" spans="1:5" x14ac:dyDescent="0.25">
      <c r="A7341">
        <v>101374</v>
      </c>
      <c r="B7341" t="str">
        <f t="shared" si="114"/>
        <v>101374U</v>
      </c>
      <c r="C7341" t="s">
        <v>6349</v>
      </c>
      <c r="D7341" t="s">
        <v>6447</v>
      </c>
      <c r="E7341">
        <v>3063.38</v>
      </c>
    </row>
    <row r="7342" spans="1:5" x14ac:dyDescent="0.25">
      <c r="A7342">
        <v>101375</v>
      </c>
      <c r="B7342" t="str">
        <f t="shared" si="114"/>
        <v>101375U</v>
      </c>
      <c r="C7342" t="s">
        <v>6683</v>
      </c>
      <c r="D7342" t="s">
        <v>6447</v>
      </c>
      <c r="E7342">
        <v>3136.13</v>
      </c>
    </row>
    <row r="7343" spans="1:5" x14ac:dyDescent="0.25">
      <c r="A7343">
        <v>101376</v>
      </c>
      <c r="B7343" t="str">
        <f t="shared" si="114"/>
        <v>101376U</v>
      </c>
      <c r="C7343" t="s">
        <v>6684</v>
      </c>
      <c r="D7343" t="s">
        <v>6447</v>
      </c>
      <c r="E7343">
        <v>3330.31</v>
      </c>
    </row>
    <row r="7344" spans="1:5" x14ac:dyDescent="0.25">
      <c r="A7344">
        <v>101377</v>
      </c>
      <c r="B7344" t="str">
        <f t="shared" si="114"/>
        <v>101377U</v>
      </c>
      <c r="C7344" t="s">
        <v>6352</v>
      </c>
      <c r="D7344" t="s">
        <v>6447</v>
      </c>
      <c r="E7344">
        <v>3607.82</v>
      </c>
    </row>
    <row r="7345" spans="1:5" x14ac:dyDescent="0.25">
      <c r="A7345">
        <v>101378</v>
      </c>
      <c r="B7345" t="str">
        <f t="shared" si="114"/>
        <v>101378U</v>
      </c>
      <c r="C7345" t="s">
        <v>6577</v>
      </c>
      <c r="D7345" t="s">
        <v>6447</v>
      </c>
      <c r="E7345">
        <v>3171.52</v>
      </c>
    </row>
    <row r="7346" spans="1:5" x14ac:dyDescent="0.25">
      <c r="A7346">
        <v>101379</v>
      </c>
      <c r="B7346" t="str">
        <f t="shared" si="114"/>
        <v>101379U</v>
      </c>
      <c r="C7346" t="s">
        <v>6685</v>
      </c>
      <c r="D7346" t="s">
        <v>6447</v>
      </c>
      <c r="E7346">
        <v>3099.05</v>
      </c>
    </row>
    <row r="7347" spans="1:5" x14ac:dyDescent="0.25">
      <c r="A7347">
        <v>101380</v>
      </c>
      <c r="B7347" t="str">
        <f t="shared" si="114"/>
        <v>101380U</v>
      </c>
      <c r="C7347" t="s">
        <v>6354</v>
      </c>
      <c r="D7347" t="s">
        <v>6447</v>
      </c>
      <c r="E7347">
        <v>3028.48</v>
      </c>
    </row>
    <row r="7348" spans="1:5" x14ac:dyDescent="0.25">
      <c r="A7348">
        <v>101381</v>
      </c>
      <c r="B7348" t="str">
        <f t="shared" si="114"/>
        <v>101381U</v>
      </c>
      <c r="C7348" t="s">
        <v>6355</v>
      </c>
      <c r="D7348" t="s">
        <v>6447</v>
      </c>
      <c r="E7348">
        <v>4199.1499999999996</v>
      </c>
    </row>
    <row r="7349" spans="1:5" x14ac:dyDescent="0.25">
      <c r="A7349">
        <v>101382</v>
      </c>
      <c r="B7349" t="str">
        <f t="shared" si="114"/>
        <v>101382U</v>
      </c>
      <c r="C7349" t="s">
        <v>6686</v>
      </c>
      <c r="D7349" t="s">
        <v>6447</v>
      </c>
      <c r="E7349">
        <v>4866.2299999999996</v>
      </c>
    </row>
    <row r="7350" spans="1:5" x14ac:dyDescent="0.25">
      <c r="A7350">
        <v>101383</v>
      </c>
      <c r="B7350" t="str">
        <f t="shared" si="114"/>
        <v>101383U</v>
      </c>
      <c r="C7350" t="s">
        <v>6579</v>
      </c>
      <c r="D7350" t="s">
        <v>6447</v>
      </c>
      <c r="E7350">
        <v>3067.39</v>
      </c>
    </row>
    <row r="7351" spans="1:5" x14ac:dyDescent="0.25">
      <c r="A7351">
        <v>101384</v>
      </c>
      <c r="B7351" t="str">
        <f t="shared" si="114"/>
        <v>101384U</v>
      </c>
      <c r="C7351" t="s">
        <v>6358</v>
      </c>
      <c r="D7351" t="s">
        <v>6447</v>
      </c>
      <c r="E7351">
        <v>3001.17</v>
      </c>
    </row>
    <row r="7352" spans="1:5" x14ac:dyDescent="0.25">
      <c r="A7352">
        <v>101385</v>
      </c>
      <c r="B7352" t="str">
        <f t="shared" si="114"/>
        <v>101385U</v>
      </c>
      <c r="C7352" t="s">
        <v>6687</v>
      </c>
      <c r="D7352" t="s">
        <v>6447</v>
      </c>
      <c r="E7352">
        <v>3882.5</v>
      </c>
    </row>
    <row r="7353" spans="1:5" x14ac:dyDescent="0.25">
      <c r="A7353">
        <v>101386</v>
      </c>
      <c r="B7353" t="str">
        <f t="shared" si="114"/>
        <v>101386U</v>
      </c>
      <c r="C7353" t="s">
        <v>6360</v>
      </c>
      <c r="D7353" t="s">
        <v>6447</v>
      </c>
      <c r="E7353">
        <v>3686.86</v>
      </c>
    </row>
    <row r="7354" spans="1:5" x14ac:dyDescent="0.25">
      <c r="A7354">
        <v>101387</v>
      </c>
      <c r="B7354" t="str">
        <f t="shared" si="114"/>
        <v>101387U</v>
      </c>
      <c r="C7354" t="s">
        <v>6688</v>
      </c>
      <c r="D7354" t="s">
        <v>6447</v>
      </c>
      <c r="E7354">
        <v>3067.39</v>
      </c>
    </row>
    <row r="7355" spans="1:5" x14ac:dyDescent="0.25">
      <c r="A7355">
        <v>101388</v>
      </c>
      <c r="B7355" t="str">
        <f t="shared" si="114"/>
        <v>101388U</v>
      </c>
      <c r="C7355" t="s">
        <v>6362</v>
      </c>
      <c r="D7355" t="s">
        <v>6447</v>
      </c>
      <c r="E7355">
        <v>2882.89</v>
      </c>
    </row>
    <row r="7356" spans="1:5" x14ac:dyDescent="0.25">
      <c r="A7356">
        <v>101389</v>
      </c>
      <c r="B7356" t="str">
        <f t="shared" si="114"/>
        <v>101389U</v>
      </c>
      <c r="C7356" t="s">
        <v>6363</v>
      </c>
      <c r="D7356" t="s">
        <v>6447</v>
      </c>
      <c r="E7356">
        <v>1709.75</v>
      </c>
    </row>
    <row r="7357" spans="1:5" x14ac:dyDescent="0.25">
      <c r="A7357">
        <v>101390</v>
      </c>
      <c r="B7357" t="str">
        <f t="shared" si="114"/>
        <v>101390U</v>
      </c>
      <c r="C7357" t="s">
        <v>6689</v>
      </c>
      <c r="D7357" t="s">
        <v>6447</v>
      </c>
      <c r="E7357">
        <v>4659.63</v>
      </c>
    </row>
    <row r="7358" spans="1:5" x14ac:dyDescent="0.25">
      <c r="A7358">
        <v>101391</v>
      </c>
      <c r="B7358" t="str">
        <f t="shared" si="114"/>
        <v>101391U</v>
      </c>
      <c r="C7358" t="s">
        <v>6690</v>
      </c>
      <c r="D7358" t="s">
        <v>6447</v>
      </c>
      <c r="E7358">
        <v>4295.25</v>
      </c>
    </row>
    <row r="7359" spans="1:5" x14ac:dyDescent="0.25">
      <c r="A7359">
        <v>101392</v>
      </c>
      <c r="B7359" t="str">
        <f t="shared" si="114"/>
        <v>101392U</v>
      </c>
      <c r="C7359" t="s">
        <v>6691</v>
      </c>
      <c r="D7359" t="s">
        <v>6447</v>
      </c>
      <c r="E7359">
        <v>4249.5</v>
      </c>
    </row>
    <row r="7360" spans="1:5" x14ac:dyDescent="0.25">
      <c r="A7360">
        <v>101394</v>
      </c>
      <c r="B7360" t="str">
        <f t="shared" si="114"/>
        <v>101394U</v>
      </c>
      <c r="C7360" t="s">
        <v>6368</v>
      </c>
      <c r="D7360" t="s">
        <v>6447</v>
      </c>
      <c r="E7360">
        <v>3902.12</v>
      </c>
    </row>
    <row r="7361" spans="1:5" x14ac:dyDescent="0.25">
      <c r="A7361">
        <v>101395</v>
      </c>
      <c r="B7361" t="str">
        <f t="shared" si="114"/>
        <v>101395U</v>
      </c>
      <c r="C7361" t="s">
        <v>6692</v>
      </c>
      <c r="D7361" t="s">
        <v>6447</v>
      </c>
      <c r="E7361">
        <v>3081.37</v>
      </c>
    </row>
    <row r="7362" spans="1:5" x14ac:dyDescent="0.25">
      <c r="A7362">
        <v>101396</v>
      </c>
      <c r="B7362" t="str">
        <f t="shared" si="114"/>
        <v>101396U</v>
      </c>
      <c r="C7362" t="s">
        <v>6693</v>
      </c>
      <c r="D7362" t="s">
        <v>6447</v>
      </c>
      <c r="E7362">
        <v>3999.41</v>
      </c>
    </row>
    <row r="7363" spans="1:5" x14ac:dyDescent="0.25">
      <c r="A7363">
        <v>101397</v>
      </c>
      <c r="B7363" t="str">
        <f t="shared" si="114"/>
        <v>101397U</v>
      </c>
      <c r="C7363" t="s">
        <v>6370</v>
      </c>
      <c r="D7363" t="s">
        <v>6447</v>
      </c>
      <c r="E7363">
        <v>4177.3900000000003</v>
      </c>
    </row>
    <row r="7364" spans="1:5" x14ac:dyDescent="0.25">
      <c r="A7364">
        <v>101398</v>
      </c>
      <c r="B7364" t="str">
        <f t="shared" si="114"/>
        <v>101398U</v>
      </c>
      <c r="C7364" t="s">
        <v>6694</v>
      </c>
      <c r="D7364" t="s">
        <v>6447</v>
      </c>
      <c r="E7364">
        <v>3689.5</v>
      </c>
    </row>
    <row r="7365" spans="1:5" x14ac:dyDescent="0.25">
      <c r="A7365">
        <v>101399</v>
      </c>
      <c r="B7365" t="str">
        <f t="shared" si="114"/>
        <v>101399U</v>
      </c>
      <c r="C7365" t="s">
        <v>6372</v>
      </c>
      <c r="D7365" t="s">
        <v>6447</v>
      </c>
      <c r="E7365">
        <v>4253.7</v>
      </c>
    </row>
    <row r="7366" spans="1:5" x14ac:dyDescent="0.25">
      <c r="A7366">
        <v>101400</v>
      </c>
      <c r="B7366" t="str">
        <f t="shared" si="114"/>
        <v>101400U</v>
      </c>
      <c r="C7366" t="s">
        <v>6695</v>
      </c>
      <c r="D7366" t="s">
        <v>6447</v>
      </c>
      <c r="E7366">
        <v>4253.7</v>
      </c>
    </row>
    <row r="7367" spans="1:5" x14ac:dyDescent="0.25">
      <c r="A7367">
        <v>101401</v>
      </c>
      <c r="B7367" t="str">
        <f t="shared" si="114"/>
        <v>101401U</v>
      </c>
      <c r="C7367" t="s">
        <v>6374</v>
      </c>
      <c r="D7367" t="s">
        <v>6447</v>
      </c>
      <c r="E7367">
        <v>4871.72</v>
      </c>
    </row>
    <row r="7368" spans="1:5" x14ac:dyDescent="0.25">
      <c r="A7368">
        <v>101402</v>
      </c>
      <c r="B7368" t="str">
        <f t="shared" ref="B7368:B7425" si="115">A7368&amp;"U"</f>
        <v>101402U</v>
      </c>
      <c r="C7368" t="s">
        <v>6375</v>
      </c>
      <c r="D7368" t="s">
        <v>6447</v>
      </c>
      <c r="E7368">
        <v>4105.6400000000003</v>
      </c>
    </row>
    <row r="7369" spans="1:5" x14ac:dyDescent="0.25">
      <c r="A7369">
        <v>101403</v>
      </c>
      <c r="B7369" t="str">
        <f t="shared" si="115"/>
        <v>101403U</v>
      </c>
      <c r="C7369" t="s">
        <v>6682</v>
      </c>
      <c r="D7369" t="s">
        <v>6447</v>
      </c>
      <c r="E7369">
        <v>25978.45</v>
      </c>
    </row>
    <row r="7370" spans="1:5" x14ac:dyDescent="0.25">
      <c r="A7370">
        <v>101404</v>
      </c>
      <c r="B7370" t="str">
        <f t="shared" si="115"/>
        <v>101404U</v>
      </c>
      <c r="C7370" t="s">
        <v>6444</v>
      </c>
      <c r="D7370" t="s">
        <v>6447</v>
      </c>
      <c r="E7370">
        <v>16892.12</v>
      </c>
    </row>
    <row r="7371" spans="1:5" x14ac:dyDescent="0.25">
      <c r="A7371">
        <v>101405</v>
      </c>
      <c r="B7371" t="str">
        <f t="shared" si="115"/>
        <v>101405U</v>
      </c>
      <c r="C7371" t="s">
        <v>6445</v>
      </c>
      <c r="D7371" t="s">
        <v>6447</v>
      </c>
      <c r="E7371">
        <v>16601.04</v>
      </c>
    </row>
    <row r="7372" spans="1:5" x14ac:dyDescent="0.25">
      <c r="A7372">
        <v>101407</v>
      </c>
      <c r="B7372" t="str">
        <f t="shared" si="115"/>
        <v>101407U</v>
      </c>
      <c r="C7372" t="s">
        <v>6376</v>
      </c>
      <c r="D7372" t="s">
        <v>6447</v>
      </c>
      <c r="E7372">
        <v>3901.03</v>
      </c>
    </row>
    <row r="7373" spans="1:5" x14ac:dyDescent="0.25">
      <c r="A7373">
        <v>101408</v>
      </c>
      <c r="B7373" t="str">
        <f t="shared" si="115"/>
        <v>101408U</v>
      </c>
      <c r="C7373" t="s">
        <v>6377</v>
      </c>
      <c r="D7373" t="s">
        <v>6447</v>
      </c>
      <c r="E7373">
        <v>4218.6899999999996</v>
      </c>
    </row>
    <row r="7374" spans="1:5" x14ac:dyDescent="0.25">
      <c r="A7374">
        <v>101409</v>
      </c>
      <c r="B7374" t="str">
        <f t="shared" si="115"/>
        <v>101409U</v>
      </c>
      <c r="C7374" t="s">
        <v>6696</v>
      </c>
      <c r="D7374" t="s">
        <v>6447</v>
      </c>
      <c r="E7374">
        <v>3897.78</v>
      </c>
    </row>
    <row r="7375" spans="1:5" x14ac:dyDescent="0.25">
      <c r="A7375">
        <v>101410</v>
      </c>
      <c r="B7375" t="str">
        <f t="shared" si="115"/>
        <v>101410U</v>
      </c>
      <c r="C7375" t="s">
        <v>6427</v>
      </c>
      <c r="D7375" t="s">
        <v>6447</v>
      </c>
      <c r="E7375">
        <v>3778</v>
      </c>
    </row>
    <row r="7376" spans="1:5" x14ac:dyDescent="0.25">
      <c r="A7376">
        <v>101411</v>
      </c>
      <c r="B7376" t="str">
        <f t="shared" si="115"/>
        <v>101411U</v>
      </c>
      <c r="C7376" t="s">
        <v>6697</v>
      </c>
      <c r="D7376" t="s">
        <v>6447</v>
      </c>
      <c r="E7376">
        <v>2871.19</v>
      </c>
    </row>
    <row r="7377" spans="1:5" x14ac:dyDescent="0.25">
      <c r="A7377">
        <v>101412</v>
      </c>
      <c r="B7377" t="str">
        <f t="shared" si="115"/>
        <v>101412U</v>
      </c>
      <c r="C7377" t="s">
        <v>6698</v>
      </c>
      <c r="D7377" t="s">
        <v>6447</v>
      </c>
      <c r="E7377">
        <v>4334.51</v>
      </c>
    </row>
    <row r="7378" spans="1:5" x14ac:dyDescent="0.25">
      <c r="A7378">
        <v>101413</v>
      </c>
      <c r="B7378" t="str">
        <f t="shared" si="115"/>
        <v>101413U</v>
      </c>
      <c r="C7378" t="s">
        <v>6379</v>
      </c>
      <c r="D7378" t="s">
        <v>6447</v>
      </c>
      <c r="E7378">
        <v>3952.48</v>
      </c>
    </row>
    <row r="7379" spans="1:5" x14ac:dyDescent="0.25">
      <c r="A7379">
        <v>101414</v>
      </c>
      <c r="B7379" t="str">
        <f t="shared" si="115"/>
        <v>101414U</v>
      </c>
      <c r="C7379" t="s">
        <v>6699</v>
      </c>
      <c r="D7379" t="s">
        <v>6447</v>
      </c>
      <c r="E7379">
        <v>4205.41</v>
      </c>
    </row>
    <row r="7380" spans="1:5" x14ac:dyDescent="0.25">
      <c r="A7380">
        <v>101415</v>
      </c>
      <c r="B7380" t="str">
        <f t="shared" si="115"/>
        <v>101415U</v>
      </c>
      <c r="C7380" t="s">
        <v>6700</v>
      </c>
      <c r="D7380" t="s">
        <v>6447</v>
      </c>
      <c r="E7380">
        <v>5801.04</v>
      </c>
    </row>
    <row r="7381" spans="1:5" x14ac:dyDescent="0.25">
      <c r="A7381">
        <v>101416</v>
      </c>
      <c r="B7381" t="str">
        <f t="shared" si="115"/>
        <v>101416U</v>
      </c>
      <c r="C7381" t="s">
        <v>6583</v>
      </c>
      <c r="D7381" t="s">
        <v>6447</v>
      </c>
      <c r="E7381">
        <v>4227.5600000000004</v>
      </c>
    </row>
    <row r="7382" spans="1:5" x14ac:dyDescent="0.25">
      <c r="A7382">
        <v>101417</v>
      </c>
      <c r="B7382" t="str">
        <f t="shared" si="115"/>
        <v>101417U</v>
      </c>
      <c r="C7382" t="s">
        <v>6701</v>
      </c>
      <c r="D7382" t="s">
        <v>6447</v>
      </c>
      <c r="E7382">
        <v>3753.01</v>
      </c>
    </row>
    <row r="7383" spans="1:5" x14ac:dyDescent="0.25">
      <c r="A7383">
        <v>101418</v>
      </c>
      <c r="B7383" t="str">
        <f t="shared" si="115"/>
        <v>101418U</v>
      </c>
      <c r="C7383" t="s">
        <v>6702</v>
      </c>
      <c r="D7383" t="s">
        <v>6447</v>
      </c>
      <c r="E7383">
        <v>4318.32</v>
      </c>
    </row>
    <row r="7384" spans="1:5" x14ac:dyDescent="0.25">
      <c r="A7384">
        <v>101419</v>
      </c>
      <c r="B7384" t="str">
        <f t="shared" si="115"/>
        <v>101419U</v>
      </c>
      <c r="C7384" t="s">
        <v>6703</v>
      </c>
      <c r="D7384" t="s">
        <v>6447</v>
      </c>
      <c r="E7384">
        <v>4433.2700000000004</v>
      </c>
    </row>
    <row r="7385" spans="1:5" x14ac:dyDescent="0.25">
      <c r="A7385">
        <v>101420</v>
      </c>
      <c r="B7385" t="str">
        <f t="shared" si="115"/>
        <v>101420U</v>
      </c>
      <c r="C7385" t="s">
        <v>6704</v>
      </c>
      <c r="D7385" t="s">
        <v>6447</v>
      </c>
      <c r="E7385">
        <v>4232.22</v>
      </c>
    </row>
    <row r="7386" spans="1:5" x14ac:dyDescent="0.25">
      <c r="A7386">
        <v>101421</v>
      </c>
      <c r="B7386" t="str">
        <f t="shared" si="115"/>
        <v>101421U</v>
      </c>
      <c r="C7386" t="s">
        <v>6705</v>
      </c>
      <c r="D7386" t="s">
        <v>6447</v>
      </c>
      <c r="E7386">
        <v>5639.6</v>
      </c>
    </row>
    <row r="7387" spans="1:5" x14ac:dyDescent="0.25">
      <c r="A7387">
        <v>101422</v>
      </c>
      <c r="B7387" t="str">
        <f t="shared" si="115"/>
        <v>101422U</v>
      </c>
      <c r="C7387" t="s">
        <v>6706</v>
      </c>
      <c r="D7387" t="s">
        <v>6447</v>
      </c>
      <c r="E7387">
        <v>4381.37</v>
      </c>
    </row>
    <row r="7388" spans="1:5" x14ac:dyDescent="0.25">
      <c r="A7388">
        <v>101423</v>
      </c>
      <c r="B7388" t="str">
        <f t="shared" si="115"/>
        <v>101423U</v>
      </c>
      <c r="C7388" t="s">
        <v>6707</v>
      </c>
      <c r="D7388" t="s">
        <v>6447</v>
      </c>
      <c r="E7388">
        <v>4975.49</v>
      </c>
    </row>
    <row r="7389" spans="1:5" x14ac:dyDescent="0.25">
      <c r="A7389">
        <v>101424</v>
      </c>
      <c r="B7389" t="str">
        <f t="shared" si="115"/>
        <v>101424U</v>
      </c>
      <c r="C7389" t="s">
        <v>6708</v>
      </c>
      <c r="D7389" t="s">
        <v>6447</v>
      </c>
      <c r="E7389">
        <v>4615.1899999999996</v>
      </c>
    </row>
    <row r="7390" spans="1:5" x14ac:dyDescent="0.25">
      <c r="A7390">
        <v>101425</v>
      </c>
      <c r="B7390" t="str">
        <f t="shared" si="115"/>
        <v>101425U</v>
      </c>
      <c r="C7390" t="s">
        <v>6709</v>
      </c>
      <c r="D7390" t="s">
        <v>6447</v>
      </c>
      <c r="E7390">
        <v>2100.23</v>
      </c>
    </row>
    <row r="7391" spans="1:5" x14ac:dyDescent="0.25">
      <c r="A7391">
        <v>101426</v>
      </c>
      <c r="B7391" t="str">
        <f t="shared" si="115"/>
        <v>101426U</v>
      </c>
      <c r="C7391" t="s">
        <v>6710</v>
      </c>
      <c r="D7391" t="s">
        <v>6447</v>
      </c>
      <c r="E7391">
        <v>4833.3599999999997</v>
      </c>
    </row>
    <row r="7392" spans="1:5" x14ac:dyDescent="0.25">
      <c r="A7392">
        <v>101427</v>
      </c>
      <c r="B7392" t="str">
        <f t="shared" si="115"/>
        <v>101427U</v>
      </c>
      <c r="C7392" t="s">
        <v>6392</v>
      </c>
      <c r="D7392" t="s">
        <v>6447</v>
      </c>
      <c r="E7392">
        <v>4089.33</v>
      </c>
    </row>
    <row r="7393" spans="1:5" x14ac:dyDescent="0.25">
      <c r="A7393">
        <v>101428</v>
      </c>
      <c r="B7393" t="str">
        <f t="shared" si="115"/>
        <v>101428U</v>
      </c>
      <c r="C7393" t="s">
        <v>6711</v>
      </c>
      <c r="D7393" t="s">
        <v>6447</v>
      </c>
      <c r="E7393">
        <v>3975.96</v>
      </c>
    </row>
    <row r="7394" spans="1:5" x14ac:dyDescent="0.25">
      <c r="A7394">
        <v>101429</v>
      </c>
      <c r="B7394" t="str">
        <f t="shared" si="115"/>
        <v>101429U</v>
      </c>
      <c r="C7394" t="s">
        <v>6712</v>
      </c>
      <c r="D7394" t="s">
        <v>6447</v>
      </c>
      <c r="E7394">
        <v>4442.71</v>
      </c>
    </row>
    <row r="7395" spans="1:5" x14ac:dyDescent="0.25">
      <c r="A7395">
        <v>101430</v>
      </c>
      <c r="B7395" t="str">
        <f t="shared" si="115"/>
        <v>101430U</v>
      </c>
      <c r="C7395" t="s">
        <v>6713</v>
      </c>
      <c r="D7395" t="s">
        <v>6447</v>
      </c>
      <c r="E7395">
        <v>4837.5</v>
      </c>
    </row>
    <row r="7396" spans="1:5" x14ac:dyDescent="0.25">
      <c r="A7396">
        <v>101431</v>
      </c>
      <c r="B7396" t="str">
        <f t="shared" si="115"/>
        <v>101431U</v>
      </c>
      <c r="C7396" t="s">
        <v>6395</v>
      </c>
      <c r="D7396" t="s">
        <v>6447</v>
      </c>
      <c r="E7396">
        <v>5227.09</v>
      </c>
    </row>
    <row r="7397" spans="1:5" x14ac:dyDescent="0.25">
      <c r="A7397">
        <v>101432</v>
      </c>
      <c r="B7397" t="str">
        <f t="shared" si="115"/>
        <v>101432U</v>
      </c>
      <c r="C7397" t="s">
        <v>6714</v>
      </c>
      <c r="D7397" t="s">
        <v>6447</v>
      </c>
      <c r="E7397">
        <v>3372.42</v>
      </c>
    </row>
    <row r="7398" spans="1:5" x14ac:dyDescent="0.25">
      <c r="A7398">
        <v>101433</v>
      </c>
      <c r="B7398" t="str">
        <f t="shared" si="115"/>
        <v>101433U</v>
      </c>
      <c r="C7398" t="s">
        <v>6397</v>
      </c>
      <c r="D7398" t="s">
        <v>6447</v>
      </c>
      <c r="E7398">
        <v>4406.03</v>
      </c>
    </row>
    <row r="7399" spans="1:5" x14ac:dyDescent="0.25">
      <c r="A7399">
        <v>101434</v>
      </c>
      <c r="B7399" t="str">
        <f t="shared" si="115"/>
        <v>101434U</v>
      </c>
      <c r="C7399" t="s">
        <v>6715</v>
      </c>
      <c r="D7399" t="s">
        <v>6447</v>
      </c>
      <c r="E7399">
        <v>4768.1899999999996</v>
      </c>
    </row>
    <row r="7400" spans="1:5" x14ac:dyDescent="0.25">
      <c r="A7400">
        <v>101435</v>
      </c>
      <c r="B7400" t="str">
        <f t="shared" si="115"/>
        <v>101435U</v>
      </c>
      <c r="C7400" t="s">
        <v>6716</v>
      </c>
      <c r="D7400" t="s">
        <v>6447</v>
      </c>
      <c r="E7400">
        <v>4236.04</v>
      </c>
    </row>
    <row r="7401" spans="1:5" x14ac:dyDescent="0.25">
      <c r="A7401">
        <v>101436</v>
      </c>
      <c r="B7401" t="str">
        <f t="shared" si="115"/>
        <v>101436U</v>
      </c>
      <c r="C7401" t="s">
        <v>6399</v>
      </c>
      <c r="D7401" t="s">
        <v>6447</v>
      </c>
      <c r="E7401">
        <v>3226.69</v>
      </c>
    </row>
    <row r="7402" spans="1:5" x14ac:dyDescent="0.25">
      <c r="A7402">
        <v>101437</v>
      </c>
      <c r="B7402" t="str">
        <f t="shared" si="115"/>
        <v>101437U</v>
      </c>
      <c r="C7402" t="s">
        <v>6717</v>
      </c>
      <c r="D7402" t="s">
        <v>6447</v>
      </c>
      <c r="E7402">
        <v>4905.51</v>
      </c>
    </row>
    <row r="7403" spans="1:5" x14ac:dyDescent="0.25">
      <c r="A7403">
        <v>101438</v>
      </c>
      <c r="B7403" t="str">
        <f t="shared" si="115"/>
        <v>101438U</v>
      </c>
      <c r="C7403" t="s">
        <v>6401</v>
      </c>
      <c r="D7403" t="s">
        <v>6447</v>
      </c>
      <c r="E7403">
        <v>5826</v>
      </c>
    </row>
    <row r="7404" spans="1:5" x14ac:dyDescent="0.25">
      <c r="A7404">
        <v>101439</v>
      </c>
      <c r="B7404" t="str">
        <f t="shared" si="115"/>
        <v>101439U</v>
      </c>
      <c r="C7404" t="s">
        <v>6402</v>
      </c>
      <c r="D7404" t="s">
        <v>6447</v>
      </c>
      <c r="E7404">
        <v>4328.92</v>
      </c>
    </row>
    <row r="7405" spans="1:5" x14ac:dyDescent="0.25">
      <c r="A7405">
        <v>101440</v>
      </c>
      <c r="B7405" t="str">
        <f t="shared" si="115"/>
        <v>101440U</v>
      </c>
      <c r="C7405" t="s">
        <v>6718</v>
      </c>
      <c r="D7405" t="s">
        <v>6447</v>
      </c>
      <c r="E7405">
        <v>5037.01</v>
      </c>
    </row>
    <row r="7406" spans="1:5" x14ac:dyDescent="0.25">
      <c r="A7406">
        <v>101441</v>
      </c>
      <c r="B7406" t="str">
        <f t="shared" si="115"/>
        <v>101441U</v>
      </c>
      <c r="C7406" t="s">
        <v>6404</v>
      </c>
      <c r="D7406" t="s">
        <v>6447</v>
      </c>
      <c r="E7406">
        <v>4229.3100000000004</v>
      </c>
    </row>
    <row r="7407" spans="1:5" x14ac:dyDescent="0.25">
      <c r="A7407">
        <v>101442</v>
      </c>
      <c r="B7407" t="str">
        <f t="shared" si="115"/>
        <v>101442U</v>
      </c>
      <c r="C7407" t="s">
        <v>6719</v>
      </c>
      <c r="D7407" t="s">
        <v>6447</v>
      </c>
      <c r="E7407">
        <v>4395.46</v>
      </c>
    </row>
    <row r="7408" spans="1:5" x14ac:dyDescent="0.25">
      <c r="A7408">
        <v>101443</v>
      </c>
      <c r="B7408" t="str">
        <f t="shared" si="115"/>
        <v>101443U</v>
      </c>
      <c r="C7408" t="s">
        <v>6405</v>
      </c>
      <c r="D7408" t="s">
        <v>6447</v>
      </c>
      <c r="E7408">
        <v>4445.2700000000004</v>
      </c>
    </row>
    <row r="7409" spans="1:5" x14ac:dyDescent="0.25">
      <c r="A7409">
        <v>101444</v>
      </c>
      <c r="B7409" t="str">
        <f t="shared" si="115"/>
        <v>101444U</v>
      </c>
      <c r="C7409" t="s">
        <v>6408</v>
      </c>
      <c r="D7409" t="s">
        <v>6447</v>
      </c>
      <c r="E7409">
        <v>4205.41</v>
      </c>
    </row>
    <row r="7410" spans="1:5" x14ac:dyDescent="0.25">
      <c r="A7410">
        <v>101445</v>
      </c>
      <c r="B7410" t="str">
        <f t="shared" si="115"/>
        <v>101445U</v>
      </c>
      <c r="C7410" t="s">
        <v>6409</v>
      </c>
      <c r="D7410" t="s">
        <v>6447</v>
      </c>
      <c r="E7410">
        <v>4217.92</v>
      </c>
    </row>
    <row r="7411" spans="1:5" x14ac:dyDescent="0.25">
      <c r="A7411">
        <v>101446</v>
      </c>
      <c r="B7411" t="str">
        <f t="shared" si="115"/>
        <v>101446U</v>
      </c>
      <c r="C7411" t="s">
        <v>6410</v>
      </c>
      <c r="D7411" t="s">
        <v>6447</v>
      </c>
      <c r="E7411">
        <v>4423.26</v>
      </c>
    </row>
    <row r="7412" spans="1:5" x14ac:dyDescent="0.25">
      <c r="A7412">
        <v>101447</v>
      </c>
      <c r="B7412" t="str">
        <f t="shared" si="115"/>
        <v>101447U</v>
      </c>
      <c r="C7412" t="s">
        <v>6411</v>
      </c>
      <c r="D7412" t="s">
        <v>6447</v>
      </c>
      <c r="E7412">
        <v>4331.8900000000003</v>
      </c>
    </row>
    <row r="7413" spans="1:5" x14ac:dyDescent="0.25">
      <c r="A7413">
        <v>101448</v>
      </c>
      <c r="B7413" t="str">
        <f t="shared" si="115"/>
        <v>101448U</v>
      </c>
      <c r="C7413" t="s">
        <v>6412</v>
      </c>
      <c r="D7413" t="s">
        <v>6447</v>
      </c>
      <c r="E7413">
        <v>4423.26</v>
      </c>
    </row>
    <row r="7414" spans="1:5" x14ac:dyDescent="0.25">
      <c r="A7414">
        <v>101449</v>
      </c>
      <c r="B7414" t="str">
        <f t="shared" si="115"/>
        <v>101449U</v>
      </c>
      <c r="C7414" t="s">
        <v>6720</v>
      </c>
      <c r="D7414" t="s">
        <v>6447</v>
      </c>
      <c r="E7414">
        <v>4339</v>
      </c>
    </row>
    <row r="7415" spans="1:5" x14ac:dyDescent="0.25">
      <c r="A7415">
        <v>101450</v>
      </c>
      <c r="B7415" t="str">
        <f t="shared" si="115"/>
        <v>101450U</v>
      </c>
      <c r="C7415" t="s">
        <v>6414</v>
      </c>
      <c r="D7415" t="s">
        <v>6447</v>
      </c>
      <c r="E7415">
        <v>3675.59</v>
      </c>
    </row>
    <row r="7416" spans="1:5" x14ac:dyDescent="0.25">
      <c r="A7416">
        <v>101451</v>
      </c>
      <c r="B7416" t="str">
        <f t="shared" si="115"/>
        <v>101451U</v>
      </c>
      <c r="C7416" t="s">
        <v>6415</v>
      </c>
      <c r="D7416" t="s">
        <v>6447</v>
      </c>
      <c r="E7416">
        <v>4199.1499999999996</v>
      </c>
    </row>
    <row r="7417" spans="1:5" x14ac:dyDescent="0.25">
      <c r="A7417">
        <v>101452</v>
      </c>
      <c r="B7417" t="str">
        <f t="shared" si="115"/>
        <v>101452U</v>
      </c>
      <c r="C7417" t="s">
        <v>6721</v>
      </c>
      <c r="D7417" t="s">
        <v>6447</v>
      </c>
      <c r="E7417">
        <v>2893.95</v>
      </c>
    </row>
    <row r="7418" spans="1:5" x14ac:dyDescent="0.25">
      <c r="A7418">
        <v>101453</v>
      </c>
      <c r="B7418" t="str">
        <f t="shared" si="115"/>
        <v>101453U</v>
      </c>
      <c r="C7418" t="s">
        <v>6417</v>
      </c>
      <c r="D7418" t="s">
        <v>6447</v>
      </c>
      <c r="E7418">
        <v>4354.0200000000004</v>
      </c>
    </row>
    <row r="7419" spans="1:5" x14ac:dyDescent="0.25">
      <c r="A7419">
        <v>101454</v>
      </c>
      <c r="B7419" t="str">
        <f t="shared" si="115"/>
        <v>101454U</v>
      </c>
      <c r="C7419" t="s">
        <v>6722</v>
      </c>
      <c r="D7419" t="s">
        <v>6447</v>
      </c>
      <c r="E7419">
        <v>4905.8500000000004</v>
      </c>
    </row>
    <row r="7420" spans="1:5" x14ac:dyDescent="0.25">
      <c r="A7420">
        <v>101455</v>
      </c>
      <c r="B7420" t="str">
        <f t="shared" si="115"/>
        <v>101455U</v>
      </c>
      <c r="C7420" t="s">
        <v>6419</v>
      </c>
      <c r="D7420" t="s">
        <v>6447</v>
      </c>
      <c r="E7420">
        <v>4177.3900000000003</v>
      </c>
    </row>
    <row r="7421" spans="1:5" x14ac:dyDescent="0.25">
      <c r="A7421">
        <v>101456</v>
      </c>
      <c r="B7421" t="str">
        <f t="shared" si="115"/>
        <v>101456U</v>
      </c>
      <c r="C7421" t="s">
        <v>6723</v>
      </c>
      <c r="D7421" t="s">
        <v>6447</v>
      </c>
      <c r="E7421">
        <v>4336.1499999999996</v>
      </c>
    </row>
    <row r="7422" spans="1:5" x14ac:dyDescent="0.25">
      <c r="A7422">
        <v>101457</v>
      </c>
      <c r="B7422" t="str">
        <f t="shared" si="115"/>
        <v>101457U</v>
      </c>
      <c r="C7422" t="s">
        <v>6724</v>
      </c>
      <c r="D7422" t="s">
        <v>6447</v>
      </c>
      <c r="E7422">
        <v>5261.18</v>
      </c>
    </row>
    <row r="7423" spans="1:5" x14ac:dyDescent="0.25">
      <c r="A7423">
        <v>101458</v>
      </c>
      <c r="B7423" t="str">
        <f t="shared" si="115"/>
        <v>101458U</v>
      </c>
      <c r="C7423" t="s">
        <v>6725</v>
      </c>
      <c r="D7423" t="s">
        <v>6447</v>
      </c>
      <c r="E7423">
        <v>4139.93</v>
      </c>
    </row>
    <row r="7424" spans="1:5" x14ac:dyDescent="0.25">
      <c r="A7424">
        <v>101459</v>
      </c>
      <c r="B7424" t="str">
        <f t="shared" si="115"/>
        <v>101459U</v>
      </c>
      <c r="C7424" t="s">
        <v>6424</v>
      </c>
      <c r="D7424" t="s">
        <v>6447</v>
      </c>
      <c r="E7424">
        <v>3770.57</v>
      </c>
    </row>
    <row r="7425" spans="1:5" x14ac:dyDescent="0.25">
      <c r="A7425">
        <v>101460</v>
      </c>
      <c r="B7425" t="str">
        <f t="shared" si="115"/>
        <v>101460U</v>
      </c>
      <c r="C7425" t="s">
        <v>6565</v>
      </c>
      <c r="D7425" t="s">
        <v>6447</v>
      </c>
      <c r="E7425">
        <v>2887.26</v>
      </c>
    </row>
  </sheetData>
  <pageMargins left="0.51180555555555496" right="0.51180555555555496" top="0.78749999999999998" bottom="0.78749999999999998" header="0.51180555555555496" footer="0.51180555555555496"/>
  <pageSetup paperSize="9" scale="61" firstPageNumber="0"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558ED5"/>
    <pageSetUpPr fitToPage="1"/>
  </sheetPr>
  <dimension ref="A1:S120"/>
  <sheetViews>
    <sheetView tabSelected="1" view="pageBreakPreview" zoomScale="85" zoomScaleNormal="70" zoomScaleSheetLayoutView="85" zoomScalePageLayoutView="70" workbookViewId="0">
      <selection activeCell="N117" sqref="N117"/>
    </sheetView>
  </sheetViews>
  <sheetFormatPr defaultRowHeight="15" x14ac:dyDescent="0.25"/>
  <cols>
    <col min="1" max="1" width="10.7109375" style="14" customWidth="1"/>
    <col min="2" max="2" width="23.42578125" style="15" customWidth="1"/>
    <col min="3" max="3" width="65.85546875" style="15" customWidth="1"/>
    <col min="4" max="6" width="10.5703125" style="16" customWidth="1"/>
    <col min="7" max="7" width="16.140625" style="16" customWidth="1"/>
    <col min="8" max="8" width="12.7109375" style="16" customWidth="1"/>
    <col min="9" max="9" width="18.7109375" style="16" customWidth="1"/>
    <col min="10" max="10" width="20.28515625" style="16" customWidth="1"/>
    <col min="11" max="13" width="18.85546875" style="16" customWidth="1"/>
    <col min="14" max="15" width="9.140625" style="17" customWidth="1"/>
    <col min="16" max="16" width="15.85546875" style="17" customWidth="1"/>
    <col min="17" max="17" width="15.42578125" style="17" customWidth="1"/>
    <col min="18" max="18" width="15.85546875" style="17" customWidth="1"/>
    <col min="19" max="19" width="15.28515625" style="17" customWidth="1"/>
    <col min="20" max="1025" width="8.7109375" customWidth="1"/>
  </cols>
  <sheetData>
    <row r="1" spans="1:19" s="19" customFormat="1" ht="22.5" customHeight="1" x14ac:dyDescent="0.25">
      <c r="A1" s="281" t="s">
        <v>153</v>
      </c>
      <c r="B1" s="281"/>
      <c r="C1" s="281"/>
      <c r="D1" s="282" t="s">
        <v>23</v>
      </c>
      <c r="E1" s="282"/>
      <c r="F1" s="282"/>
      <c r="G1" s="282"/>
      <c r="H1" s="282"/>
      <c r="I1" s="282"/>
      <c r="J1" s="282"/>
      <c r="K1" s="18"/>
      <c r="L1" s="18"/>
      <c r="M1" s="18"/>
    </row>
    <row r="2" spans="1:19" s="19" customFormat="1" ht="22.5" customHeight="1" x14ac:dyDescent="0.25">
      <c r="A2" s="281"/>
      <c r="B2" s="281"/>
      <c r="C2" s="281"/>
      <c r="D2" s="283" t="str">
        <f>"OBRA: "&amp;'CAPA-DADOS'!D10</f>
        <v>OBRA: EXECUÇÃO DE ESTUDIO DE TV</v>
      </c>
      <c r="E2" s="283"/>
      <c r="F2" s="283"/>
      <c r="G2" s="283"/>
      <c r="H2" s="283"/>
      <c r="I2" s="283"/>
      <c r="J2" s="20">
        <f>'CAPA-DADOS'!E13</f>
        <v>44957</v>
      </c>
      <c r="K2" s="18"/>
      <c r="L2" s="18"/>
      <c r="M2" s="18"/>
    </row>
    <row r="3" spans="1:19" s="19" customFormat="1" ht="22.5" customHeight="1" x14ac:dyDescent="0.25">
      <c r="A3" s="281"/>
      <c r="B3" s="281"/>
      <c r="C3" s="281"/>
      <c r="D3" s="283"/>
      <c r="E3" s="283"/>
      <c r="F3" s="283"/>
      <c r="G3" s="283"/>
      <c r="H3" s="283"/>
      <c r="I3" s="283"/>
      <c r="J3" s="21" t="str">
        <f>'CAPA-DADOS'!E16</f>
        <v>SINAPI-DEZ/2022</v>
      </c>
      <c r="K3" s="18"/>
      <c r="L3" s="18"/>
      <c r="M3" s="18"/>
      <c r="S3" s="22" t="e">
        <f>SUM(S7:S103)</f>
        <v>#N/A</v>
      </c>
    </row>
    <row r="4" spans="1:19" s="24" customFormat="1" ht="15" customHeight="1" x14ac:dyDescent="0.25">
      <c r="A4" s="284" t="s">
        <v>24</v>
      </c>
      <c r="B4" s="285" t="s">
        <v>25</v>
      </c>
      <c r="C4" s="285" t="s">
        <v>26</v>
      </c>
      <c r="D4" s="284" t="s">
        <v>27</v>
      </c>
      <c r="E4" s="284" t="s">
        <v>28</v>
      </c>
      <c r="F4" s="286" t="s">
        <v>29</v>
      </c>
      <c r="G4" s="287" t="s">
        <v>30</v>
      </c>
      <c r="H4" s="287"/>
      <c r="I4" s="287" t="s">
        <v>31</v>
      </c>
      <c r="J4" s="287"/>
      <c r="K4" s="287" t="s">
        <v>32</v>
      </c>
      <c r="L4" s="287"/>
      <c r="M4" s="287" t="s">
        <v>33</v>
      </c>
    </row>
    <row r="5" spans="1:19" s="24" customFormat="1" x14ac:dyDescent="0.25">
      <c r="A5" s="284"/>
      <c r="B5" s="285"/>
      <c r="C5" s="285"/>
      <c r="D5" s="284"/>
      <c r="E5" s="284"/>
      <c r="F5" s="286"/>
      <c r="G5" s="23" t="s">
        <v>34</v>
      </c>
      <c r="H5" s="23" t="s">
        <v>35</v>
      </c>
      <c r="I5" s="23" t="s">
        <v>34</v>
      </c>
      <c r="J5" s="23" t="s">
        <v>35</v>
      </c>
      <c r="K5" s="23" t="s">
        <v>34</v>
      </c>
      <c r="L5" s="23" t="s">
        <v>35</v>
      </c>
      <c r="M5" s="287"/>
      <c r="P5" s="288" t="s">
        <v>36</v>
      </c>
      <c r="Q5" s="288"/>
      <c r="R5" s="288"/>
      <c r="S5" s="288"/>
    </row>
    <row r="6" spans="1:19" s="16" customFormat="1" x14ac:dyDescent="0.25">
      <c r="A6" s="26" t="s">
        <v>37</v>
      </c>
      <c r="B6" s="27" t="s">
        <v>38</v>
      </c>
      <c r="C6" s="27" t="s">
        <v>39</v>
      </c>
      <c r="D6" s="26" t="s">
        <v>40</v>
      </c>
      <c r="E6" s="26" t="s">
        <v>41</v>
      </c>
      <c r="F6" s="28" t="s">
        <v>42</v>
      </c>
      <c r="G6" s="29" t="s">
        <v>43</v>
      </c>
      <c r="H6" s="29" t="s">
        <v>44</v>
      </c>
      <c r="I6" s="29" t="s">
        <v>45</v>
      </c>
      <c r="J6" s="29" t="s">
        <v>46</v>
      </c>
      <c r="K6" s="29" t="s">
        <v>47</v>
      </c>
      <c r="L6" s="29" t="s">
        <v>48</v>
      </c>
      <c r="M6" s="29" t="s">
        <v>49</v>
      </c>
      <c r="P6" s="25" t="s">
        <v>50</v>
      </c>
      <c r="Q6" s="25" t="s">
        <v>51</v>
      </c>
      <c r="R6" s="25" t="s">
        <v>52</v>
      </c>
      <c r="S6" s="30" t="s">
        <v>53</v>
      </c>
    </row>
    <row r="7" spans="1:19" s="147" customFormat="1" x14ac:dyDescent="0.2">
      <c r="A7" s="194">
        <v>1</v>
      </c>
      <c r="B7" s="194"/>
      <c r="C7" s="203" t="s">
        <v>7011</v>
      </c>
      <c r="D7" s="196"/>
      <c r="E7" s="196"/>
      <c r="F7" s="197"/>
      <c r="G7" s="198"/>
      <c r="H7" s="198"/>
      <c r="I7" s="198">
        <f t="shared" ref="I7:M7" si="0">SUBTOTAL(9,I8:I11)</f>
        <v>2118.17</v>
      </c>
      <c r="J7" s="198">
        <f t="shared" si="0"/>
        <v>31449.961413000005</v>
      </c>
      <c r="K7" s="198">
        <f t="shared" si="0"/>
        <v>2580.1428769999993</v>
      </c>
      <c r="L7" s="198">
        <f t="shared" si="0"/>
        <v>40513.840292226603</v>
      </c>
      <c r="M7" s="198">
        <f t="shared" si="0"/>
        <v>43093.983169226602</v>
      </c>
      <c r="N7" s="16"/>
      <c r="O7" s="16"/>
      <c r="P7" s="184"/>
      <c r="Q7" s="185"/>
      <c r="R7" s="184"/>
      <c r="S7" s="184"/>
    </row>
    <row r="8" spans="1:19" s="147" customFormat="1" x14ac:dyDescent="0.2">
      <c r="A8" s="195" t="s">
        <v>54</v>
      </c>
      <c r="B8" s="194" t="s">
        <v>55</v>
      </c>
      <c r="C8" s="203" t="s">
        <v>56</v>
      </c>
      <c r="D8" s="196" t="s">
        <v>57</v>
      </c>
      <c r="E8" s="196" t="s">
        <v>58</v>
      </c>
      <c r="F8" s="197">
        <v>1</v>
      </c>
      <c r="G8" s="29">
        <f>VLOOKUP(B8,'03_COMPOSIÇÕES'!A:G,6,0)</f>
        <v>363.35</v>
      </c>
      <c r="H8" s="29">
        <f>VLOOKUP(B8,'03_COMPOSIÇÕES'!A:G,7,0)</f>
        <v>18048.259242000004</v>
      </c>
      <c r="I8" s="198">
        <f>$F8*$G8</f>
        <v>363.35</v>
      </c>
      <c r="J8" s="198">
        <f>$F8*$H8</f>
        <v>18048.259242000004</v>
      </c>
      <c r="K8" s="198">
        <f>$I8*(1+BDI_MAT)</f>
        <v>442.59663499999999</v>
      </c>
      <c r="L8" s="198">
        <f>$J8*(1+BDI_MDO)</f>
        <v>23249.767555544404</v>
      </c>
      <c r="M8" s="198">
        <f>SUM(K8:L8)</f>
        <v>23692.364190544406</v>
      </c>
      <c r="N8" s="16"/>
      <c r="O8" s="16"/>
      <c r="P8" s="184">
        <f>G8+H8</f>
        <v>18411.609242000002</v>
      </c>
      <c r="Q8" s="185">
        <f>VLOOKUP(B8,'SERVICOS SINAPI'!B:E,4,FALSE)</f>
        <v>19035.03</v>
      </c>
      <c r="R8" s="184">
        <f>P8-Q8</f>
        <v>-623.42075799999657</v>
      </c>
      <c r="S8" s="184">
        <f>R8*F8</f>
        <v>-623.42075799999657</v>
      </c>
    </row>
    <row r="9" spans="1:19" s="147" customFormat="1" ht="25.5" x14ac:dyDescent="0.2">
      <c r="A9" s="195" t="s">
        <v>59</v>
      </c>
      <c r="B9" s="194" t="s">
        <v>60</v>
      </c>
      <c r="C9" s="203" t="s">
        <v>61</v>
      </c>
      <c r="D9" s="196" t="s">
        <v>57</v>
      </c>
      <c r="E9" s="196" t="s">
        <v>58</v>
      </c>
      <c r="F9" s="197">
        <v>3</v>
      </c>
      <c r="G9" s="29">
        <f>VLOOKUP(B9,'03_COMPOSIÇÕES'!A:G,6,0)</f>
        <v>470.36</v>
      </c>
      <c r="H9" s="29">
        <f>VLOOKUP(B9,'03_COMPOSIÇÕES'!A:G,7,0)</f>
        <v>4467.2340569999997</v>
      </c>
      <c r="I9" s="198">
        <f>$F9*$G9</f>
        <v>1411.08</v>
      </c>
      <c r="J9" s="198">
        <f>$F9*$H9</f>
        <v>13401.702170999999</v>
      </c>
      <c r="K9" s="198">
        <f>$I9*(1+BDI_MAT)</f>
        <v>1718.8365479999998</v>
      </c>
      <c r="L9" s="198">
        <f>$J9*(1+BDI_MDO)</f>
        <v>17264.072736682199</v>
      </c>
      <c r="M9" s="198">
        <f>SUM(K9:L9)</f>
        <v>18982.909284682199</v>
      </c>
      <c r="N9" s="16"/>
      <c r="O9" s="16"/>
      <c r="P9" s="184">
        <f t="shared" ref="P9" si="1">G9+H9</f>
        <v>4937.5940569999993</v>
      </c>
      <c r="Q9" s="185">
        <f>VLOOKUP(B9,'SERVICOS SINAPI'!B:E,4,FALSE)</f>
        <v>6609.13</v>
      </c>
      <c r="R9" s="184">
        <f t="shared" ref="R9" si="2">P9-Q9</f>
        <v>-1671.5359430000008</v>
      </c>
      <c r="S9" s="184">
        <f t="shared" ref="S9" si="3">R9*F9</f>
        <v>-5014.6078290000023</v>
      </c>
    </row>
    <row r="10" spans="1:19" s="147" customFormat="1" ht="25.5" x14ac:dyDescent="0.2">
      <c r="A10" s="195" t="s">
        <v>62</v>
      </c>
      <c r="B10" s="194" t="s">
        <v>63</v>
      </c>
      <c r="C10" s="203" t="s">
        <v>64</v>
      </c>
      <c r="D10" s="196" t="s">
        <v>57</v>
      </c>
      <c r="E10" s="196" t="s">
        <v>28</v>
      </c>
      <c r="F10" s="197">
        <v>1</v>
      </c>
      <c r="G10" s="29">
        <f>VLOOKUP(B10,'03_COMPOSIÇÕES'!A:G,6,0)</f>
        <v>233.94</v>
      </c>
      <c r="H10" s="29">
        <f>VLOOKUP(B10,'03_COMPOSIÇÕES'!A:G,7,0)</f>
        <v>0</v>
      </c>
      <c r="I10" s="198">
        <f>$F10*$G10</f>
        <v>233.94</v>
      </c>
      <c r="J10" s="198">
        <f>$F10*$H10</f>
        <v>0</v>
      </c>
      <c r="K10" s="198">
        <f>$I10*(1+BDI_MAT)</f>
        <v>284.96231399999999</v>
      </c>
      <c r="L10" s="198">
        <f>$J10*(1+BDI_MDO)</f>
        <v>0</v>
      </c>
      <c r="M10" s="198">
        <f>SUM(K10:L10)</f>
        <v>284.96231399999999</v>
      </c>
      <c r="N10" s="16"/>
      <c r="O10" s="16"/>
      <c r="P10" s="184"/>
      <c r="Q10" s="185"/>
      <c r="R10" s="184"/>
      <c r="S10" s="184"/>
    </row>
    <row r="11" spans="1:19" s="147" customFormat="1" ht="25.5" x14ac:dyDescent="0.2">
      <c r="A11" s="195" t="s">
        <v>65</v>
      </c>
      <c r="B11" s="194" t="s">
        <v>66</v>
      </c>
      <c r="C11" s="203" t="s">
        <v>67</v>
      </c>
      <c r="D11" s="196" t="s">
        <v>57</v>
      </c>
      <c r="E11" s="196" t="s">
        <v>28</v>
      </c>
      <c r="F11" s="197">
        <v>3</v>
      </c>
      <c r="G11" s="29">
        <f>VLOOKUP(B11,'03_COMPOSIÇÕES'!A:G,6,0)</f>
        <v>36.6</v>
      </c>
      <c r="H11" s="29">
        <f>VLOOKUP(B11,'03_COMPOSIÇÕES'!A:G,7,0)</f>
        <v>0</v>
      </c>
      <c r="I11" s="198">
        <f>$F11*$G11</f>
        <v>109.80000000000001</v>
      </c>
      <c r="J11" s="198">
        <f>$F11*$H11</f>
        <v>0</v>
      </c>
      <c r="K11" s="198">
        <f>$I11*(1+BDI_MAT)</f>
        <v>133.74738000000002</v>
      </c>
      <c r="L11" s="198">
        <f>$J11*(1+BDI_MDO)</f>
        <v>0</v>
      </c>
      <c r="M11" s="198">
        <f>SUM(K11:L11)</f>
        <v>133.74738000000002</v>
      </c>
      <c r="N11" s="16"/>
      <c r="O11" s="16"/>
      <c r="P11" s="184"/>
      <c r="Q11" s="185"/>
      <c r="R11" s="184"/>
      <c r="S11" s="184"/>
    </row>
    <row r="12" spans="1:19" s="147" customFormat="1" x14ac:dyDescent="0.2">
      <c r="A12" s="195"/>
      <c r="B12" s="194"/>
      <c r="C12" s="203"/>
      <c r="D12" s="196"/>
      <c r="E12" s="196"/>
      <c r="F12" s="197"/>
      <c r="G12" s="198"/>
      <c r="H12" s="198"/>
      <c r="I12" s="198"/>
      <c r="J12" s="198"/>
      <c r="K12" s="198"/>
      <c r="L12" s="198"/>
      <c r="M12" s="198"/>
      <c r="N12" s="16"/>
      <c r="O12" s="16"/>
      <c r="P12" s="184"/>
      <c r="Q12" s="185"/>
      <c r="R12" s="184"/>
      <c r="S12" s="184"/>
    </row>
    <row r="13" spans="1:19" s="147" customFormat="1" x14ac:dyDescent="0.2">
      <c r="A13" s="194">
        <v>2</v>
      </c>
      <c r="B13" s="194"/>
      <c r="C13" s="203" t="s">
        <v>68</v>
      </c>
      <c r="D13" s="196"/>
      <c r="E13" s="196"/>
      <c r="F13" s="197"/>
      <c r="G13" s="198"/>
      <c r="H13" s="198"/>
      <c r="I13" s="198">
        <f t="shared" ref="I13:M13" si="4">SUBTOTAL(9,I14:I18)</f>
        <v>1607.4716553214</v>
      </c>
      <c r="J13" s="198">
        <f t="shared" si="4"/>
        <v>566.71108425287014</v>
      </c>
      <c r="K13" s="198">
        <f t="shared" si="4"/>
        <v>1958.0612233469972</v>
      </c>
      <c r="L13" s="198">
        <f t="shared" si="4"/>
        <v>730.03721873454708</v>
      </c>
      <c r="M13" s="198">
        <f t="shared" si="4"/>
        <v>2688.0984420815444</v>
      </c>
      <c r="N13" s="16"/>
      <c r="O13" s="16"/>
      <c r="P13" s="184"/>
      <c r="Q13" s="185"/>
      <c r="R13" s="184"/>
      <c r="S13" s="184"/>
    </row>
    <row r="14" spans="1:19" s="147" customFormat="1" ht="38.25" x14ac:dyDescent="0.2">
      <c r="A14" s="195" t="s">
        <v>69</v>
      </c>
      <c r="B14" s="194">
        <v>10527</v>
      </c>
      <c r="C14" s="203" t="s">
        <v>379</v>
      </c>
      <c r="D14" s="196" t="s">
        <v>166</v>
      </c>
      <c r="E14" s="196" t="s">
        <v>7012</v>
      </c>
      <c r="F14" s="197">
        <v>45.9</v>
      </c>
      <c r="G14" s="29">
        <f>VLOOKUP(B14,'03_COMPOSIÇÕES'!A:G,6,0)</f>
        <v>20</v>
      </c>
      <c r="H14" s="29">
        <f>VLOOKUP(B14,'03_COMPOSIÇÕES'!A:G,7,0)</f>
        <v>0</v>
      </c>
      <c r="I14" s="198">
        <f>$F14*$G14</f>
        <v>918</v>
      </c>
      <c r="J14" s="198">
        <f>$F14*$H14</f>
        <v>0</v>
      </c>
      <c r="K14" s="198">
        <f>$I14*(1+BDI_MAT)</f>
        <v>1118.2157999999999</v>
      </c>
      <c r="L14" s="198">
        <f>$J14*(1+BDI_MDO)</f>
        <v>0</v>
      </c>
      <c r="M14" s="198">
        <f>SUM(K14:L14)</f>
        <v>1118.2157999999999</v>
      </c>
      <c r="N14" s="16"/>
      <c r="O14" s="16"/>
      <c r="P14" s="184"/>
      <c r="Q14" s="185"/>
      <c r="R14" s="184"/>
      <c r="S14" s="184"/>
    </row>
    <row r="15" spans="1:19" s="147" customFormat="1" x14ac:dyDescent="0.2">
      <c r="A15" s="195" t="s">
        <v>73</v>
      </c>
      <c r="B15" s="194" t="s">
        <v>70</v>
      </c>
      <c r="C15" s="203" t="s">
        <v>71</v>
      </c>
      <c r="D15" s="196" t="s">
        <v>57</v>
      </c>
      <c r="E15" s="196" t="s">
        <v>72</v>
      </c>
      <c r="F15" s="197">
        <v>1</v>
      </c>
      <c r="G15" s="29">
        <f>VLOOKUP(B15,'03_COMPOSIÇÕES'!A:G,6,0)</f>
        <v>364.78372145500003</v>
      </c>
      <c r="H15" s="29">
        <f>VLOOKUP(B15,'03_COMPOSIÇÕES'!A:G,7,0)</f>
        <v>39.758117422339993</v>
      </c>
      <c r="I15" s="198">
        <f>$F15*$G15</f>
        <v>364.78372145500003</v>
      </c>
      <c r="J15" s="198">
        <f>$F15*$H15</f>
        <v>39.758117422339993</v>
      </c>
      <c r="K15" s="198">
        <f>$I15*(1+BDI_MAT)</f>
        <v>444.34305110433553</v>
      </c>
      <c r="L15" s="198">
        <f>$J15*(1+BDI_MDO)</f>
        <v>51.216406863458381</v>
      </c>
      <c r="M15" s="198">
        <f>SUM(K15:L15)</f>
        <v>495.55945796779389</v>
      </c>
      <c r="N15" s="16"/>
      <c r="O15" s="16"/>
      <c r="P15" s="184"/>
      <c r="Q15" s="185"/>
      <c r="R15" s="184"/>
      <c r="S15" s="184"/>
    </row>
    <row r="16" spans="1:19" s="147" customFormat="1" ht="25.5" x14ac:dyDescent="0.2">
      <c r="A16" s="195" t="s">
        <v>74</v>
      </c>
      <c r="B16" s="194" t="s">
        <v>7013</v>
      </c>
      <c r="C16" s="203" t="s">
        <v>7014</v>
      </c>
      <c r="D16" s="196" t="s">
        <v>57</v>
      </c>
      <c r="E16" s="196" t="s">
        <v>98</v>
      </c>
      <c r="F16" s="197">
        <v>45.9</v>
      </c>
      <c r="G16" s="29">
        <f>VLOOKUP(B16,'03_COMPOSIÇÕES'!A:G,6,0)</f>
        <v>4.4522294959999993</v>
      </c>
      <c r="H16" s="29">
        <f>VLOOKUP(B16,'03_COMPOSIÇÕES'!A:G,7,0)</f>
        <v>10.8126832767</v>
      </c>
      <c r="I16" s="198">
        <f>$F16*$G16</f>
        <v>204.35733386639996</v>
      </c>
      <c r="J16" s="198">
        <f>$F16*$H16</f>
        <v>496.30216240052999</v>
      </c>
      <c r="K16" s="198">
        <f>$I16*(1+BDI_MAT)</f>
        <v>248.92766838266178</v>
      </c>
      <c r="L16" s="198">
        <f>$J16*(1+BDI_MDO)</f>
        <v>639.33644560436278</v>
      </c>
      <c r="M16" s="198">
        <f>SUM(K16:L16)</f>
        <v>888.26411398702453</v>
      </c>
      <c r="N16" s="16"/>
      <c r="O16" s="16"/>
      <c r="P16" s="184">
        <f t="shared" ref="P16" si="5">G16+H16</f>
        <v>15.264912772699999</v>
      </c>
      <c r="Q16" s="185">
        <f>VLOOKUP(B16,'SERVICOS SINAPI'!B:E,4,FALSE)</f>
        <v>17.64</v>
      </c>
      <c r="R16" s="184">
        <f t="shared" ref="R16" si="6">P16-Q16</f>
        <v>-2.3750872273000017</v>
      </c>
      <c r="S16" s="184">
        <f t="shared" ref="S16" si="7">R16*F16</f>
        <v>-109.01650373307007</v>
      </c>
    </row>
    <row r="17" spans="1:19" s="147" customFormat="1" x14ac:dyDescent="0.2">
      <c r="A17" s="195" t="s">
        <v>7027</v>
      </c>
      <c r="B17" s="194" t="s">
        <v>7015</v>
      </c>
      <c r="C17" s="203" t="s">
        <v>7016</v>
      </c>
      <c r="D17" s="196" t="s">
        <v>57</v>
      </c>
      <c r="E17" s="196" t="s">
        <v>72</v>
      </c>
      <c r="F17" s="197">
        <v>15.3</v>
      </c>
      <c r="G17" s="29">
        <f>VLOOKUP(B17,'03_COMPOSIÇÕES'!A:G,6,0)</f>
        <v>4.8235000000000001</v>
      </c>
      <c r="H17" s="29">
        <f>VLOOKUP(B17,'03_COMPOSIÇÕES'!A:G,7,0)</f>
        <v>1.0670428000000001</v>
      </c>
      <c r="I17" s="198">
        <f>$F17*$G17</f>
        <v>73.799550000000011</v>
      </c>
      <c r="J17" s="198">
        <f>$F17*$H17</f>
        <v>16.325754840000002</v>
      </c>
      <c r="K17" s="198">
        <f>$I17*(1+BDI_MAT)</f>
        <v>89.895231855000006</v>
      </c>
      <c r="L17" s="198">
        <f>$J17*(1+BDI_MDO)</f>
        <v>21.030837384888002</v>
      </c>
      <c r="M17" s="198">
        <f>SUM(K17:L17)</f>
        <v>110.92606923988801</v>
      </c>
      <c r="N17" s="16"/>
      <c r="O17" s="16"/>
      <c r="P17" s="184"/>
      <c r="Q17" s="185"/>
      <c r="R17" s="184"/>
      <c r="S17" s="184"/>
    </row>
    <row r="18" spans="1:19" s="147" customFormat="1" ht="25.5" x14ac:dyDescent="0.2">
      <c r="A18" s="195" t="s">
        <v>7028</v>
      </c>
      <c r="B18" s="194" t="s">
        <v>75</v>
      </c>
      <c r="C18" s="203" t="s">
        <v>7017</v>
      </c>
      <c r="D18" s="196" t="s">
        <v>57</v>
      </c>
      <c r="E18" s="196" t="s">
        <v>72</v>
      </c>
      <c r="F18" s="197">
        <v>26.85</v>
      </c>
      <c r="G18" s="29">
        <f>VLOOKUP(B18,'03_COMPOSIÇÕES'!A:G,6,0)</f>
        <v>1.7330000000000001</v>
      </c>
      <c r="H18" s="29">
        <f>VLOOKUP(B18,'03_COMPOSIÇÕES'!A:G,7,0)</f>
        <v>0.53352140000000003</v>
      </c>
      <c r="I18" s="198">
        <f>$F18*$G18</f>
        <v>46.531050000000008</v>
      </c>
      <c r="J18" s="198">
        <f>$F18*$H18</f>
        <v>14.325049590000003</v>
      </c>
      <c r="K18" s="198">
        <f>$I18*(1+BDI_MAT)</f>
        <v>56.679472005000008</v>
      </c>
      <c r="L18" s="198">
        <f>$J18*(1+BDI_MDO)</f>
        <v>18.453528881838004</v>
      </c>
      <c r="M18" s="198">
        <f>SUM(K18:L18)</f>
        <v>75.133000886838005</v>
      </c>
      <c r="N18" s="16"/>
      <c r="O18" s="16"/>
      <c r="P18" s="184"/>
      <c r="Q18" s="185"/>
      <c r="R18" s="184"/>
      <c r="S18" s="184"/>
    </row>
    <row r="19" spans="1:19" s="147" customFormat="1" x14ac:dyDescent="0.2">
      <c r="A19" s="195"/>
      <c r="B19" s="194"/>
      <c r="C19" s="203"/>
      <c r="D19" s="196"/>
      <c r="E19" s="196"/>
      <c r="F19" s="197"/>
      <c r="G19" s="198"/>
      <c r="H19" s="198"/>
      <c r="I19" s="198"/>
      <c r="J19" s="198"/>
      <c r="K19" s="198"/>
      <c r="L19" s="198"/>
      <c r="M19" s="198"/>
      <c r="N19" s="16"/>
      <c r="O19" s="16"/>
      <c r="P19" s="184"/>
      <c r="Q19" s="185"/>
      <c r="R19" s="184"/>
      <c r="S19" s="184"/>
    </row>
    <row r="20" spans="1:19" s="147" customFormat="1" x14ac:dyDescent="0.2">
      <c r="A20" s="194">
        <v>3</v>
      </c>
      <c r="B20" s="194"/>
      <c r="C20" s="203" t="s">
        <v>7018</v>
      </c>
      <c r="D20" s="196"/>
      <c r="E20" s="196"/>
      <c r="F20" s="197"/>
      <c r="G20" s="198"/>
      <c r="H20" s="198"/>
      <c r="I20" s="198">
        <f t="shared" ref="I20:M20" si="8">SUBTOTAL(9,I21:I28)</f>
        <v>1867.9210746700001</v>
      </c>
      <c r="J20" s="198">
        <f t="shared" si="8"/>
        <v>370.01123085318005</v>
      </c>
      <c r="K20" s="198">
        <f t="shared" si="8"/>
        <v>2275.3146610555268</v>
      </c>
      <c r="L20" s="198">
        <f t="shared" si="8"/>
        <v>476.6484675850665</v>
      </c>
      <c r="M20" s="198">
        <f t="shared" si="8"/>
        <v>2751.9631286405934</v>
      </c>
      <c r="N20" s="16"/>
      <c r="O20" s="16"/>
      <c r="P20" s="184"/>
      <c r="Q20" s="185"/>
      <c r="R20" s="184"/>
      <c r="S20" s="184"/>
    </row>
    <row r="21" spans="1:19" s="147" customFormat="1" ht="25.5" x14ac:dyDescent="0.2">
      <c r="A21" s="195" t="s">
        <v>76</v>
      </c>
      <c r="B21" s="194" t="s">
        <v>7067</v>
      </c>
      <c r="C21" s="203" t="s">
        <v>2394</v>
      </c>
      <c r="D21" s="196" t="s">
        <v>57</v>
      </c>
      <c r="E21" s="196" t="s">
        <v>72</v>
      </c>
      <c r="F21" s="197">
        <v>5.99</v>
      </c>
      <c r="G21" s="29">
        <f>VLOOKUP(B21,'03_COMPOSIÇÕES'!A:G,6,0)</f>
        <v>5.7142499999999998</v>
      </c>
      <c r="H21" s="29">
        <f>VLOOKUP(B21,'03_COMPOSIÇÕES'!A:G,7,0)</f>
        <v>12.618009831999998</v>
      </c>
      <c r="I21" s="198">
        <f t="shared" ref="I21:I28" si="9">$F21*$G21</f>
        <v>34.228357500000001</v>
      </c>
      <c r="J21" s="198">
        <f t="shared" ref="J21:J28" si="10">$F21*$H21</f>
        <v>75.581878893679999</v>
      </c>
      <c r="K21" s="198">
        <f t="shared" ref="K21:K28" si="11">$I21*(1+BDI_MAT)</f>
        <v>41.69356227075</v>
      </c>
      <c r="L21" s="198">
        <f t="shared" ref="L21:L28" si="12">$J21*(1+BDI_MDO)</f>
        <v>97.364576390838579</v>
      </c>
      <c r="M21" s="198">
        <f t="shared" ref="M21:M28" si="13">SUM(K21:L21)</f>
        <v>139.05813866158857</v>
      </c>
      <c r="N21" s="16"/>
      <c r="O21" s="16"/>
      <c r="P21" s="184">
        <f t="shared" ref="P21:P24" si="14">G21+H21</f>
        <v>18.332259831999998</v>
      </c>
      <c r="Q21" s="185">
        <f>VLOOKUP(B21,'SERVICOS SINAPI'!B:E,4,FALSE)</f>
        <v>17.829999999999998</v>
      </c>
      <c r="R21" s="184">
        <f t="shared" ref="R21:R24" si="15">P21-Q21</f>
        <v>0.50225983200000002</v>
      </c>
      <c r="S21" s="184">
        <f t="shared" ref="S21:S24" si="16">R21*F21</f>
        <v>3.00853639368</v>
      </c>
    </row>
    <row r="22" spans="1:19" s="147" customFormat="1" ht="25.5" x14ac:dyDescent="0.2">
      <c r="A22" s="195" t="s">
        <v>78</v>
      </c>
      <c r="B22" s="194" t="s">
        <v>7068</v>
      </c>
      <c r="C22" s="203" t="s">
        <v>6117</v>
      </c>
      <c r="D22" s="196" t="s">
        <v>57</v>
      </c>
      <c r="E22" s="196" t="s">
        <v>72</v>
      </c>
      <c r="F22" s="197">
        <v>10.63</v>
      </c>
      <c r="G22" s="29">
        <f>VLOOKUP(B22,'03_COMPOSIÇÕES'!A:G,6,0)</f>
        <v>1.9400039999999996</v>
      </c>
      <c r="H22" s="29">
        <f>VLOOKUP(B22,'03_COMPOSIÇÕES'!A:G,7,0)</f>
        <v>4.1743190736000004</v>
      </c>
      <c r="I22" s="198">
        <f t="shared" si="9"/>
        <v>20.622242519999997</v>
      </c>
      <c r="J22" s="198">
        <f t="shared" si="10"/>
        <v>44.373011752368008</v>
      </c>
      <c r="K22" s="198">
        <f t="shared" si="11"/>
        <v>25.119953613611994</v>
      </c>
      <c r="L22" s="198">
        <f t="shared" si="12"/>
        <v>57.16131373940047</v>
      </c>
      <c r="M22" s="198">
        <f t="shared" si="13"/>
        <v>82.281267353012467</v>
      </c>
      <c r="N22" s="16"/>
      <c r="O22" s="16"/>
      <c r="P22" s="184">
        <f t="shared" si="14"/>
        <v>6.1143230735999996</v>
      </c>
      <c r="Q22" s="185">
        <f>VLOOKUP(B22,'SERVICOS SINAPI'!B:E,4,FALSE)</f>
        <v>6.6</v>
      </c>
      <c r="R22" s="184">
        <f t="shared" si="15"/>
        <v>-0.48567692640000004</v>
      </c>
      <c r="S22" s="184">
        <f t="shared" si="16"/>
        <v>-5.162745727632001</v>
      </c>
    </row>
    <row r="23" spans="1:19" s="147" customFormat="1" ht="25.5" x14ac:dyDescent="0.2">
      <c r="A23" s="195" t="s">
        <v>81</v>
      </c>
      <c r="B23" s="263" t="s">
        <v>12807</v>
      </c>
      <c r="C23" s="264" t="s">
        <v>6119</v>
      </c>
      <c r="D23" s="265" t="s">
        <v>57</v>
      </c>
      <c r="E23" s="265" t="s">
        <v>72</v>
      </c>
      <c r="F23" s="266">
        <v>5.26</v>
      </c>
      <c r="G23" s="267">
        <f>VLOOKUP(B23,'03_COMPOSIÇÕES'!A:G,6,0)</f>
        <v>0.422232</v>
      </c>
      <c r="H23" s="267">
        <f>VLOOKUP(B23,'03_COMPOSIÇÕES'!A:G,7,0)</f>
        <v>0.90845065679999992</v>
      </c>
      <c r="I23" s="268">
        <f t="shared" si="9"/>
        <v>2.22094032</v>
      </c>
      <c r="J23" s="268">
        <f t="shared" si="10"/>
        <v>4.7784504547679996</v>
      </c>
      <c r="K23" s="198">
        <f t="shared" si="11"/>
        <v>2.7053274037919999</v>
      </c>
      <c r="L23" s="198">
        <f t="shared" si="12"/>
        <v>6.1555998758321371</v>
      </c>
      <c r="M23" s="198">
        <f t="shared" ref="M23" si="17">SUM(K23:L23)</f>
        <v>8.8609272796241374</v>
      </c>
      <c r="N23" s="16"/>
      <c r="O23" s="16"/>
      <c r="P23" s="184">
        <f t="shared" ref="P23" si="18">G23+H23</f>
        <v>1.3306826567999999</v>
      </c>
      <c r="Q23" s="185">
        <f>VLOOKUP(B23,'SERVICOS SINAPI'!B:E,4,FALSE)</f>
        <v>1.43</v>
      </c>
      <c r="R23" s="184">
        <f t="shared" ref="R23" si="19">P23-Q23</f>
        <v>-9.9317343200000074E-2</v>
      </c>
      <c r="S23" s="184">
        <f t="shared" ref="S23" si="20">R23*F23</f>
        <v>-0.5224092252320004</v>
      </c>
    </row>
    <row r="24" spans="1:19" s="147" customFormat="1" ht="25.5" x14ac:dyDescent="0.2">
      <c r="A24" s="195" t="s">
        <v>83</v>
      </c>
      <c r="B24" s="263" t="s">
        <v>7069</v>
      </c>
      <c r="C24" s="264" t="s">
        <v>6122</v>
      </c>
      <c r="D24" s="265" t="s">
        <v>57</v>
      </c>
      <c r="E24" s="265" t="s">
        <v>72</v>
      </c>
      <c r="F24" s="266">
        <v>1.89</v>
      </c>
      <c r="G24" s="267">
        <f>VLOOKUP(B24,'03_COMPOSIÇÕES'!A:G,6,0)</f>
        <v>2.3059970000000001</v>
      </c>
      <c r="H24" s="267">
        <f>VLOOKUP(B24,'03_COMPOSIÇÕES'!A:G,7,0)</f>
        <v>5.1374021675999995</v>
      </c>
      <c r="I24" s="268">
        <f t="shared" si="9"/>
        <v>4.3583343299999999</v>
      </c>
      <c r="J24" s="268">
        <f t="shared" si="10"/>
        <v>9.7096900967639979</v>
      </c>
      <c r="K24" s="198">
        <f t="shared" si="11"/>
        <v>5.3088870473730001</v>
      </c>
      <c r="L24" s="198">
        <f t="shared" si="12"/>
        <v>12.508022782651382</v>
      </c>
      <c r="M24" s="198">
        <f t="shared" si="13"/>
        <v>17.816909830024382</v>
      </c>
      <c r="N24" s="16"/>
      <c r="O24" s="16"/>
      <c r="P24" s="184">
        <f t="shared" si="14"/>
        <v>7.4433991675999991</v>
      </c>
      <c r="Q24" s="185">
        <f>VLOOKUP(B24,'SERVICOS SINAPI'!B:E,4,FALSE)</f>
        <v>7.24</v>
      </c>
      <c r="R24" s="184">
        <f t="shared" si="15"/>
        <v>0.20339916759999888</v>
      </c>
      <c r="S24" s="184">
        <f t="shared" si="16"/>
        <v>0.38442442676399785</v>
      </c>
    </row>
    <row r="25" spans="1:19" s="147" customFormat="1" ht="25.5" x14ac:dyDescent="0.2">
      <c r="A25" s="195" t="s">
        <v>85</v>
      </c>
      <c r="B25" s="263" t="s">
        <v>12810</v>
      </c>
      <c r="C25" s="264" t="s">
        <v>88</v>
      </c>
      <c r="D25" s="265" t="s">
        <v>57</v>
      </c>
      <c r="E25" s="265" t="s">
        <v>28</v>
      </c>
      <c r="F25" s="266">
        <v>2</v>
      </c>
      <c r="G25" s="267">
        <f>VLOOKUP(B25,'03_COMPOSIÇÕES'!A:G,6,0)</f>
        <v>0.32053999999999999</v>
      </c>
      <c r="H25" s="267">
        <f>VLOOKUP(B25,'03_COMPOSIÇÕES'!A:G,7,0)</f>
        <v>0.71883423979999994</v>
      </c>
      <c r="I25" s="268">
        <f t="shared" si="9"/>
        <v>0.64107999999999998</v>
      </c>
      <c r="J25" s="268">
        <f t="shared" si="10"/>
        <v>1.4376684795999999</v>
      </c>
      <c r="K25" s="198">
        <f t="shared" si="11"/>
        <v>0.78089954799999994</v>
      </c>
      <c r="L25" s="198">
        <f t="shared" si="12"/>
        <v>1.85200453542072</v>
      </c>
      <c r="M25" s="198">
        <f t="shared" ref="M25" si="21">SUM(K25:L25)</f>
        <v>2.63290408342072</v>
      </c>
      <c r="N25" s="16"/>
      <c r="O25" s="16"/>
      <c r="P25" s="184">
        <f t="shared" ref="P25" si="22">G25+H25</f>
        <v>1.0393742397999999</v>
      </c>
      <c r="Q25" s="185">
        <f>VLOOKUP(B25,'SERVICOS SINAPI'!B:E,4,FALSE)</f>
        <v>1</v>
      </c>
      <c r="R25" s="184">
        <f t="shared" ref="R25" si="23">P25-Q25</f>
        <v>3.9374239799999877E-2</v>
      </c>
      <c r="S25" s="184">
        <f t="shared" ref="S25" si="24">R25*F25</f>
        <v>7.8748479599999754E-2</v>
      </c>
    </row>
    <row r="26" spans="1:19" s="147" customFormat="1" x14ac:dyDescent="0.2">
      <c r="A26" s="195" t="s">
        <v>87</v>
      </c>
      <c r="B26" s="194" t="s">
        <v>90</v>
      </c>
      <c r="C26" s="203" t="s">
        <v>91</v>
      </c>
      <c r="D26" s="196" t="s">
        <v>57</v>
      </c>
      <c r="E26" s="196" t="s">
        <v>28</v>
      </c>
      <c r="F26" s="197">
        <v>3</v>
      </c>
      <c r="G26" s="29">
        <f>VLOOKUP(B26,'03_COMPOSIÇÕES'!A:G,6,0)</f>
        <v>393.33</v>
      </c>
      <c r="H26" s="29">
        <f>VLOOKUP(B26,'03_COMPOSIÇÕES'!A:G,7,0)</f>
        <v>0</v>
      </c>
      <c r="I26" s="198">
        <f t="shared" si="9"/>
        <v>1179.99</v>
      </c>
      <c r="J26" s="198">
        <f t="shared" si="10"/>
        <v>0</v>
      </c>
      <c r="K26" s="198">
        <f t="shared" si="11"/>
        <v>1437.3458189999999</v>
      </c>
      <c r="L26" s="198">
        <f t="shared" si="12"/>
        <v>0</v>
      </c>
      <c r="M26" s="198">
        <f t="shared" si="13"/>
        <v>1437.3458189999999</v>
      </c>
      <c r="N26" s="16"/>
      <c r="O26" s="16"/>
      <c r="P26" s="184"/>
      <c r="Q26" s="185"/>
      <c r="R26" s="184"/>
      <c r="S26" s="184"/>
    </row>
    <row r="27" spans="1:19" s="147" customFormat="1" ht="25.5" x14ac:dyDescent="0.2">
      <c r="A27" s="195" t="s">
        <v>12808</v>
      </c>
      <c r="B27" s="194" t="s">
        <v>93</v>
      </c>
      <c r="C27" s="203" t="s">
        <v>94</v>
      </c>
      <c r="D27" s="196" t="s">
        <v>57</v>
      </c>
      <c r="E27" s="196" t="s">
        <v>95</v>
      </c>
      <c r="F27" s="197">
        <v>4000</v>
      </c>
      <c r="G27" s="29">
        <f>VLOOKUP(B27,'03_COMPOSIÇÕES'!A:G,6,0)</f>
        <v>0.1419</v>
      </c>
      <c r="H27" s="29">
        <f>VLOOKUP(B27,'03_COMPOSIÇÕES'!A:G,7,0)</f>
        <v>3.2011284000000001E-2</v>
      </c>
      <c r="I27" s="198">
        <f t="shared" si="9"/>
        <v>567.6</v>
      </c>
      <c r="J27" s="198">
        <f t="shared" si="10"/>
        <v>128.04513600000001</v>
      </c>
      <c r="K27" s="198">
        <f t="shared" si="11"/>
        <v>691.39355999999998</v>
      </c>
      <c r="L27" s="198">
        <f t="shared" si="12"/>
        <v>164.94774419520002</v>
      </c>
      <c r="M27" s="198">
        <f t="shared" si="13"/>
        <v>856.3413041952</v>
      </c>
      <c r="N27" s="16"/>
      <c r="O27" s="16"/>
      <c r="P27" s="184"/>
      <c r="Q27" s="185"/>
      <c r="R27" s="184"/>
      <c r="S27" s="184"/>
    </row>
    <row r="28" spans="1:19" s="147" customFormat="1" ht="38.25" x14ac:dyDescent="0.2">
      <c r="A28" s="195" t="s">
        <v>12809</v>
      </c>
      <c r="B28" s="194" t="s">
        <v>7019</v>
      </c>
      <c r="C28" s="203" t="s">
        <v>7020</v>
      </c>
      <c r="D28" s="196" t="s">
        <v>57</v>
      </c>
      <c r="E28" s="196" t="s">
        <v>72</v>
      </c>
      <c r="F28" s="197">
        <v>49.71</v>
      </c>
      <c r="G28" s="29">
        <f>VLOOKUP(B28,'03_COMPOSIÇÕES'!A:G,6,0)</f>
        <v>1.1720000000000002</v>
      </c>
      <c r="H28" s="29">
        <f>VLOOKUP(B28,'03_COMPOSIÇÕES'!A:G,7,0)</f>
        <v>2.1340856000000001</v>
      </c>
      <c r="I28" s="198">
        <f t="shared" si="9"/>
        <v>58.260120000000008</v>
      </c>
      <c r="J28" s="198">
        <f t="shared" si="10"/>
        <v>106.08539517600001</v>
      </c>
      <c r="K28" s="198">
        <f t="shared" si="11"/>
        <v>70.966652172000011</v>
      </c>
      <c r="L28" s="198">
        <f t="shared" si="12"/>
        <v>136.6592060657232</v>
      </c>
      <c r="M28" s="198">
        <f t="shared" si="13"/>
        <v>207.62585823772321</v>
      </c>
      <c r="N28" s="16"/>
      <c r="O28" s="16"/>
      <c r="P28" s="184"/>
      <c r="Q28" s="185"/>
      <c r="R28" s="184"/>
      <c r="S28" s="184"/>
    </row>
    <row r="29" spans="1:19" s="147" customFormat="1" x14ac:dyDescent="0.2">
      <c r="A29" s="195"/>
      <c r="B29" s="194"/>
      <c r="C29" s="203"/>
      <c r="D29" s="196"/>
      <c r="E29" s="196"/>
      <c r="F29" s="197"/>
      <c r="G29" s="198"/>
      <c r="H29" s="198"/>
      <c r="I29" s="198"/>
      <c r="J29" s="198"/>
      <c r="K29" s="198"/>
      <c r="L29" s="198"/>
      <c r="M29" s="198"/>
      <c r="N29" s="16"/>
      <c r="O29" s="16"/>
      <c r="P29" s="184"/>
      <c r="Q29" s="185"/>
      <c r="R29" s="184"/>
      <c r="S29" s="184"/>
    </row>
    <row r="30" spans="1:19" s="147" customFormat="1" x14ac:dyDescent="0.2">
      <c r="A30" s="194">
        <v>4</v>
      </c>
      <c r="B30" s="194"/>
      <c r="C30" s="203" t="s">
        <v>7070</v>
      </c>
      <c r="D30" s="196"/>
      <c r="E30" s="196"/>
      <c r="F30" s="197"/>
      <c r="G30" s="198"/>
      <c r="H30" s="198"/>
      <c r="I30" s="198">
        <f t="shared" ref="I30:M30" si="25">SUBTOTAL(9,I31:I34)</f>
        <v>9952.4153242639586</v>
      </c>
      <c r="J30" s="198">
        <f t="shared" si="25"/>
        <v>530.64629820114999</v>
      </c>
      <c r="K30" s="198">
        <f t="shared" si="25"/>
        <v>12123.037106485926</v>
      </c>
      <c r="L30" s="198">
        <f t="shared" si="25"/>
        <v>683.5785613427214</v>
      </c>
      <c r="M30" s="198">
        <f t="shared" si="25"/>
        <v>12806.61566782865</v>
      </c>
      <c r="N30" s="16"/>
      <c r="O30" s="16"/>
      <c r="P30" s="184"/>
      <c r="Q30" s="185"/>
      <c r="R30" s="184"/>
      <c r="S30" s="184"/>
    </row>
    <row r="31" spans="1:19" s="147" customFormat="1" ht="38.25" x14ac:dyDescent="0.2">
      <c r="A31" s="195" t="s">
        <v>89</v>
      </c>
      <c r="B31" s="194" t="s">
        <v>7071</v>
      </c>
      <c r="C31" s="203" t="s">
        <v>2391</v>
      </c>
      <c r="D31" s="196" t="s">
        <v>57</v>
      </c>
      <c r="E31" s="196" t="s">
        <v>28</v>
      </c>
      <c r="F31" s="197">
        <v>1</v>
      </c>
      <c r="G31" s="29">
        <f>VLOOKUP(B31,'03_COMPOSIÇÕES'!A:G,6,0)</f>
        <v>2077.7349100000001</v>
      </c>
      <c r="H31" s="29">
        <f>VLOOKUP(B31,'03_COMPOSIÇÕES'!A:G,7,0)</f>
        <v>84.239725575999998</v>
      </c>
      <c r="I31" s="198">
        <f>$F31*$G31</f>
        <v>2077.7349100000001</v>
      </c>
      <c r="J31" s="198">
        <f>$F31*$H31</f>
        <v>84.239725575999998</v>
      </c>
      <c r="K31" s="198">
        <f>$I31*(1+BDI_MAT)</f>
        <v>2530.8888938710002</v>
      </c>
      <c r="L31" s="198">
        <f>$J31*(1+BDI_MDO)</f>
        <v>108.5176144870032</v>
      </c>
      <c r="M31" s="198">
        <f>SUM(K31:L31)</f>
        <v>2639.4065083580035</v>
      </c>
      <c r="N31" s="16"/>
      <c r="O31" s="16"/>
      <c r="P31" s="184">
        <f t="shared" ref="P31:P32" si="26">G31+H31</f>
        <v>2161.9746355760003</v>
      </c>
      <c r="Q31" s="185">
        <f>VLOOKUP(B31,'SERVICOS SINAPI'!B:E,4,FALSE)</f>
        <v>1812.21</v>
      </c>
      <c r="R31" s="184">
        <f t="shared" ref="R31:R32" si="27">P31-Q31</f>
        <v>349.76463557600027</v>
      </c>
      <c r="S31" s="184">
        <f t="shared" ref="S31:S32" si="28">R31*F31</f>
        <v>349.76463557600027</v>
      </c>
    </row>
    <row r="32" spans="1:19" s="147" customFormat="1" ht="25.5" x14ac:dyDescent="0.2">
      <c r="A32" s="195" t="s">
        <v>92</v>
      </c>
      <c r="B32" s="194" t="s">
        <v>7072</v>
      </c>
      <c r="C32" s="203" t="s">
        <v>5177</v>
      </c>
      <c r="D32" s="196" t="s">
        <v>57</v>
      </c>
      <c r="E32" s="196" t="s">
        <v>72</v>
      </c>
      <c r="F32" s="197">
        <v>3.78</v>
      </c>
      <c r="G32" s="29">
        <f>VLOOKUP(B32,'03_COMPOSIÇÕES'!A:G,6,0)</f>
        <v>311.99588725237004</v>
      </c>
      <c r="H32" s="29">
        <f>VLOOKUP(B32,'03_COMPOSIÇÕES'!A:G,7,0)</f>
        <v>37.817500415999994</v>
      </c>
      <c r="I32" s="198">
        <f>$F32*$G32</f>
        <v>1179.3444538139586</v>
      </c>
      <c r="J32" s="198">
        <f>$F32*$H32</f>
        <v>142.95015157247997</v>
      </c>
      <c r="K32" s="198">
        <f>$I32*(1+BDI_MAT)</f>
        <v>1436.5594791907829</v>
      </c>
      <c r="L32" s="198">
        <f>$J32*(1+BDI_MDO)</f>
        <v>184.1483852556687</v>
      </c>
      <c r="M32" s="198">
        <f>SUM(K32:L32)</f>
        <v>1620.7078644464516</v>
      </c>
      <c r="N32" s="16"/>
      <c r="O32" s="16"/>
      <c r="P32" s="184">
        <f t="shared" si="26"/>
        <v>349.81338766837001</v>
      </c>
      <c r="Q32" s="185">
        <f>VLOOKUP(B32,'SERVICOS SINAPI'!B:E,4,FALSE)</f>
        <v>328.47</v>
      </c>
      <c r="R32" s="184">
        <f t="shared" si="27"/>
        <v>21.343387668369985</v>
      </c>
      <c r="S32" s="184">
        <f t="shared" si="28"/>
        <v>80.678005386438542</v>
      </c>
    </row>
    <row r="33" spans="1:19" s="147" customFormat="1" ht="51" x14ac:dyDescent="0.2">
      <c r="A33" s="195" t="s">
        <v>7036</v>
      </c>
      <c r="B33" s="263" t="s">
        <v>12811</v>
      </c>
      <c r="C33" s="264" t="s">
        <v>12812</v>
      </c>
      <c r="D33" s="265" t="s">
        <v>57</v>
      </c>
      <c r="E33" s="265" t="s">
        <v>72</v>
      </c>
      <c r="F33" s="266">
        <v>15.85</v>
      </c>
      <c r="G33" s="267">
        <f>VLOOKUP(B33,'03_COMPOSIÇÕES'!A:G,6,0)</f>
        <v>229.38147700000002</v>
      </c>
      <c r="H33" s="267">
        <f>VLOOKUP(B33,'03_COMPOSIÇÕES'!A:G,7,0)</f>
        <v>17.838346470200001</v>
      </c>
      <c r="I33" s="268">
        <f>$F33*$G33</f>
        <v>3635.6964104500003</v>
      </c>
      <c r="J33" s="268">
        <f>$F33*$H33</f>
        <v>282.73779155266999</v>
      </c>
      <c r="K33" s="198">
        <f>$I33*(1+BDI_MAT)</f>
        <v>4428.6417975691447</v>
      </c>
      <c r="L33" s="198">
        <f>$J33*(1+BDI_MDO)</f>
        <v>364.22282307814947</v>
      </c>
      <c r="M33" s="198">
        <f>SUM(K33:L33)</f>
        <v>4792.864620647294</v>
      </c>
      <c r="N33" s="16"/>
      <c r="O33" s="16"/>
      <c r="P33" s="184">
        <f t="shared" ref="P33" si="29">G33+H33</f>
        <v>247.21982347020003</v>
      </c>
      <c r="Q33" s="185" t="e">
        <f>VLOOKUP(B33,'SERVICOS SINAPI'!B:E,4,FALSE)</f>
        <v>#N/A</v>
      </c>
      <c r="R33" s="184" t="e">
        <f t="shared" ref="R33" si="30">P33-Q33</f>
        <v>#N/A</v>
      </c>
      <c r="S33" s="184" t="e">
        <f t="shared" ref="S33" si="31">R33*F33</f>
        <v>#N/A</v>
      </c>
    </row>
    <row r="34" spans="1:19" s="147" customFormat="1" ht="51" x14ac:dyDescent="0.2">
      <c r="A34" s="195" t="s">
        <v>12813</v>
      </c>
      <c r="B34" s="194" t="s">
        <v>7073</v>
      </c>
      <c r="C34" s="203" t="s">
        <v>7074</v>
      </c>
      <c r="D34" s="196" t="s">
        <v>57</v>
      </c>
      <c r="E34" s="196" t="s">
        <v>28</v>
      </c>
      <c r="F34" s="197">
        <v>1</v>
      </c>
      <c r="G34" s="29">
        <f>VLOOKUP(B34,'03_COMPOSIÇÕES'!A:G,6,0)</f>
        <v>3059.6395499999999</v>
      </c>
      <c r="H34" s="29">
        <f>VLOOKUP(B34,'03_COMPOSIÇÕES'!A:G,7,0)</f>
        <v>20.718629500000002</v>
      </c>
      <c r="I34" s="198">
        <f>$F34*$G34</f>
        <v>3059.6395499999999</v>
      </c>
      <c r="J34" s="198">
        <f>$F34*$H34</f>
        <v>20.718629500000002</v>
      </c>
      <c r="K34" s="198">
        <f>$I34*(1+BDI_MAT)</f>
        <v>3726.9469358549995</v>
      </c>
      <c r="L34" s="198">
        <f>$J34*(1+BDI_MDO)</f>
        <v>26.689738521900004</v>
      </c>
      <c r="M34" s="198">
        <f>SUM(K34:L34)</f>
        <v>3753.6366743768995</v>
      </c>
      <c r="N34" s="16"/>
      <c r="O34" s="16"/>
      <c r="P34" s="184"/>
      <c r="Q34" s="185"/>
      <c r="R34" s="184"/>
      <c r="S34" s="184"/>
    </row>
    <row r="35" spans="1:19" s="147" customFormat="1" x14ac:dyDescent="0.2">
      <c r="A35" s="195"/>
      <c r="B35" s="194"/>
      <c r="C35" s="203"/>
      <c r="D35" s="196"/>
      <c r="E35" s="196"/>
      <c r="F35" s="197"/>
      <c r="G35" s="198"/>
      <c r="H35" s="198"/>
      <c r="I35" s="198"/>
      <c r="J35" s="198"/>
      <c r="K35" s="198"/>
      <c r="L35" s="198"/>
      <c r="M35" s="198"/>
      <c r="N35" s="16"/>
      <c r="O35" s="16"/>
      <c r="P35" s="184"/>
      <c r="Q35" s="185"/>
      <c r="R35" s="184"/>
      <c r="S35" s="184"/>
    </row>
    <row r="36" spans="1:19" s="147" customFormat="1" x14ac:dyDescent="0.2">
      <c r="A36" s="194">
        <v>5</v>
      </c>
      <c r="B36" s="194"/>
      <c r="C36" s="203" t="s">
        <v>106</v>
      </c>
      <c r="D36" s="196"/>
      <c r="E36" s="196"/>
      <c r="F36" s="197"/>
      <c r="G36" s="198"/>
      <c r="H36" s="198"/>
      <c r="I36" s="198">
        <f t="shared" ref="I36:M36" si="32">SUBTOTAL(9,I37:I41)</f>
        <v>3021.2918272000002</v>
      </c>
      <c r="J36" s="198">
        <f t="shared" si="32"/>
        <v>1540.3363491116397</v>
      </c>
      <c r="K36" s="198">
        <f t="shared" si="32"/>
        <v>3680.2355747123206</v>
      </c>
      <c r="L36" s="198">
        <f t="shared" si="32"/>
        <v>1984.2612849256143</v>
      </c>
      <c r="M36" s="198">
        <f t="shared" si="32"/>
        <v>5664.4968596379349</v>
      </c>
      <c r="N36" s="16"/>
      <c r="O36" s="16"/>
      <c r="P36" s="184"/>
      <c r="Q36" s="185"/>
      <c r="R36" s="184"/>
      <c r="S36" s="184"/>
    </row>
    <row r="37" spans="1:19" s="147" customFormat="1" ht="51" x14ac:dyDescent="0.2">
      <c r="A37" s="195" t="s">
        <v>96</v>
      </c>
      <c r="B37" s="194" t="s">
        <v>7075</v>
      </c>
      <c r="C37" s="203" t="s">
        <v>5418</v>
      </c>
      <c r="D37" s="196" t="s">
        <v>57</v>
      </c>
      <c r="E37" s="196" t="s">
        <v>72</v>
      </c>
      <c r="F37" s="197">
        <v>44.63</v>
      </c>
      <c r="G37" s="29">
        <f>VLOOKUP(B37,'03_COMPOSIÇÕES'!A:G,6,0)</f>
        <v>9.9933800000000002</v>
      </c>
      <c r="H37" s="29">
        <f>VLOOKUP(B37,'03_COMPOSIÇÕES'!A:G,7,0)</f>
        <v>12.218279787999998</v>
      </c>
      <c r="I37" s="198">
        <f>$F37*$G37</f>
        <v>446.00454940000003</v>
      </c>
      <c r="J37" s="198">
        <f>$F37*$H37</f>
        <v>545.30182693843994</v>
      </c>
      <c r="K37" s="198">
        <f>$I37*(1+BDI_MAT)</f>
        <v>543.27814162414006</v>
      </c>
      <c r="L37" s="198">
        <f>$J37*(1+BDI_MDO)</f>
        <v>702.45781346209833</v>
      </c>
      <c r="M37" s="198">
        <f>SUM(K37:L37)</f>
        <v>1245.7359550862384</v>
      </c>
      <c r="N37" s="16"/>
      <c r="O37" s="16"/>
      <c r="P37" s="184">
        <f t="shared" ref="P37:P40" si="33">G37+H37</f>
        <v>22.211659787999999</v>
      </c>
      <c r="Q37" s="185">
        <f>VLOOKUP(B37,'SERVICOS SINAPI'!B:E,4,FALSE)</f>
        <v>21.39</v>
      </c>
      <c r="R37" s="184">
        <f t="shared" ref="R37:R40" si="34">P37-Q37</f>
        <v>0.82165978799999806</v>
      </c>
      <c r="S37" s="184">
        <f t="shared" ref="S37:S40" si="35">R37*F37</f>
        <v>36.670676338439918</v>
      </c>
    </row>
    <row r="38" spans="1:19" s="147" customFormat="1" ht="25.5" x14ac:dyDescent="0.2">
      <c r="A38" s="195" t="s">
        <v>99</v>
      </c>
      <c r="B38" s="194" t="s">
        <v>112</v>
      </c>
      <c r="C38" s="203" t="s">
        <v>113</v>
      </c>
      <c r="D38" s="196" t="s">
        <v>57</v>
      </c>
      <c r="E38" s="196" t="s">
        <v>72</v>
      </c>
      <c r="F38" s="197">
        <v>49.71</v>
      </c>
      <c r="G38" s="29">
        <f>VLOOKUP(B38,'03_COMPOSIÇÕES'!A:G,6,0)</f>
        <v>11.450060000000001</v>
      </c>
      <c r="H38" s="29">
        <f>VLOOKUP(B38,'03_COMPOSIÇÕES'!A:G,7,0)</f>
        <v>5.3474557719999991</v>
      </c>
      <c r="I38" s="198">
        <f>$F38*$G38</f>
        <v>569.18248260000007</v>
      </c>
      <c r="J38" s="198">
        <f>$F38*$H38</f>
        <v>265.82202642611998</v>
      </c>
      <c r="K38" s="198">
        <f>$I38*(1+BDI_MAT)</f>
        <v>693.32118205506004</v>
      </c>
      <c r="L38" s="198">
        <f>$J38*(1+BDI_MDO)</f>
        <v>342.43193444212778</v>
      </c>
      <c r="M38" s="198">
        <f>SUM(K38:L38)</f>
        <v>1035.7531164971879</v>
      </c>
      <c r="N38" s="16"/>
      <c r="O38" s="16"/>
      <c r="P38" s="184">
        <f t="shared" si="33"/>
        <v>16.797515772000001</v>
      </c>
      <c r="Q38" s="185">
        <f>VLOOKUP(B38,'SERVICOS SINAPI'!B:E,4,FALSE)</f>
        <v>15.72</v>
      </c>
      <c r="R38" s="184">
        <f t="shared" si="34"/>
        <v>1.0775157719999999</v>
      </c>
      <c r="S38" s="184">
        <f t="shared" si="35"/>
        <v>53.563309026119995</v>
      </c>
    </row>
    <row r="39" spans="1:19" s="147" customFormat="1" ht="25.5" x14ac:dyDescent="0.2">
      <c r="A39" s="195" t="s">
        <v>101</v>
      </c>
      <c r="B39" s="263" t="s">
        <v>12814</v>
      </c>
      <c r="C39" s="264" t="s">
        <v>5350</v>
      </c>
      <c r="D39" s="265" t="s">
        <v>57</v>
      </c>
      <c r="E39" s="265" t="s">
        <v>72</v>
      </c>
      <c r="F39" s="266">
        <v>5.26</v>
      </c>
      <c r="G39" s="267">
        <f>VLOOKUP(B39,'03_COMPOSIÇÕES'!A:G,6,0)</f>
        <v>11.172840000000001</v>
      </c>
      <c r="H39" s="267">
        <f>VLOOKUP(B39,'03_COMPOSIÇÕES'!A:G,7,0)</f>
        <v>14.747535555999999</v>
      </c>
      <c r="I39" s="268">
        <f>$F39*$G39</f>
        <v>58.769138400000003</v>
      </c>
      <c r="J39" s="268">
        <f>$F39*$H39</f>
        <v>77.57203702455999</v>
      </c>
      <c r="K39" s="198">
        <f>$I39*(1+BDI_MAT)</f>
        <v>71.586687485040002</v>
      </c>
      <c r="L39" s="198">
        <f>$J39*(1+BDI_MDO)</f>
        <v>99.928298095038173</v>
      </c>
      <c r="M39" s="198">
        <f>SUM(K39:L39)</f>
        <v>171.51498558007819</v>
      </c>
      <c r="N39" s="16"/>
      <c r="O39" s="16"/>
      <c r="P39" s="184">
        <f t="shared" ref="P39" si="36">G39+H39</f>
        <v>25.920375556</v>
      </c>
      <c r="Q39" s="185">
        <f>VLOOKUP(B39,'SERVICOS SINAPI'!B:E,4,FALSE)</f>
        <v>25.05</v>
      </c>
      <c r="R39" s="184">
        <f t="shared" ref="R39" si="37">P39-Q39</f>
        <v>0.87037555599999905</v>
      </c>
      <c r="S39" s="184">
        <f t="shared" ref="S39" si="38">R39*F39</f>
        <v>4.578175424559995</v>
      </c>
    </row>
    <row r="40" spans="1:19" s="147" customFormat="1" ht="25.5" x14ac:dyDescent="0.2">
      <c r="A40" s="195" t="s">
        <v>103</v>
      </c>
      <c r="B40" s="194" t="s">
        <v>7076</v>
      </c>
      <c r="C40" s="203" t="s">
        <v>115</v>
      </c>
      <c r="D40" s="196" t="s">
        <v>57</v>
      </c>
      <c r="E40" s="196" t="s">
        <v>72</v>
      </c>
      <c r="F40" s="197">
        <v>2.13</v>
      </c>
      <c r="G40" s="29">
        <f>VLOOKUP(B40,'03_COMPOSIÇÕES'!A:G,6,0)</f>
        <v>7.7366600000000005</v>
      </c>
      <c r="H40" s="29">
        <f>VLOOKUP(B40,'03_COMPOSIÇÕES'!A:G,7,0)</f>
        <v>6.8398294320000002</v>
      </c>
      <c r="I40" s="198">
        <f>$F40*$G40</f>
        <v>16.4790858</v>
      </c>
      <c r="J40" s="198">
        <f>$F40*$H40</f>
        <v>14.568836690159999</v>
      </c>
      <c r="K40" s="198">
        <f>$I40*(1+BDI_MAT)</f>
        <v>20.073174412979998</v>
      </c>
      <c r="L40" s="198">
        <f>$J40*(1+BDI_MDO)</f>
        <v>18.767575424264113</v>
      </c>
      <c r="M40" s="198">
        <f>SUM(K40:L40)</f>
        <v>38.840749837244111</v>
      </c>
      <c r="N40" s="16"/>
      <c r="O40" s="16"/>
      <c r="P40" s="184">
        <f t="shared" si="33"/>
        <v>14.576489432000001</v>
      </c>
      <c r="Q40" s="185">
        <f>VLOOKUP(B40,'SERVICOS SINAPI'!B:E,4,FALSE)</f>
        <v>14.04</v>
      </c>
      <c r="R40" s="184">
        <f t="shared" si="34"/>
        <v>0.53648943200000154</v>
      </c>
      <c r="S40" s="184">
        <f t="shared" si="35"/>
        <v>1.1427224901600033</v>
      </c>
    </row>
    <row r="41" spans="1:19" s="147" customFormat="1" ht="38.25" x14ac:dyDescent="0.2">
      <c r="A41" s="195" t="s">
        <v>12815</v>
      </c>
      <c r="B41" s="194" t="s">
        <v>116</v>
      </c>
      <c r="C41" s="203" t="s">
        <v>117</v>
      </c>
      <c r="D41" s="196" t="s">
        <v>57</v>
      </c>
      <c r="E41" s="196" t="s">
        <v>72</v>
      </c>
      <c r="F41" s="197">
        <v>155.13</v>
      </c>
      <c r="G41" s="29">
        <f>VLOOKUP(B41,'03_COMPOSIÇÕES'!A:G,6,0)</f>
        <v>12.446700000000002</v>
      </c>
      <c r="H41" s="29">
        <f>VLOOKUP(B41,'03_COMPOSIÇÕES'!A:G,7,0)</f>
        <v>4.1066951719999993</v>
      </c>
      <c r="I41" s="198">
        <f>$F41*$G41</f>
        <v>1930.8565710000003</v>
      </c>
      <c r="J41" s="198">
        <f>$F41*$H41</f>
        <v>637.07162203235987</v>
      </c>
      <c r="K41" s="198">
        <f>$I41*(1+BDI_MAT)</f>
        <v>2351.9763891351004</v>
      </c>
      <c r="L41" s="198">
        <f>$J41*(1+BDI_MDO)</f>
        <v>820.67566350208597</v>
      </c>
      <c r="M41" s="198">
        <f>SUM(K41:L41)</f>
        <v>3172.6520526371864</v>
      </c>
      <c r="N41" s="16"/>
      <c r="O41" s="16"/>
      <c r="P41" s="184"/>
      <c r="Q41" s="185"/>
      <c r="R41" s="184"/>
      <c r="S41" s="184"/>
    </row>
    <row r="42" spans="1:19" s="147" customFormat="1" x14ac:dyDescent="0.2">
      <c r="A42" s="195"/>
      <c r="B42" s="194"/>
      <c r="C42" s="203"/>
      <c r="D42" s="196"/>
      <c r="E42" s="196"/>
      <c r="F42" s="197"/>
      <c r="G42" s="198"/>
      <c r="H42" s="198"/>
      <c r="I42" s="198"/>
      <c r="J42" s="198"/>
      <c r="K42" s="198"/>
      <c r="L42" s="198"/>
      <c r="M42" s="198"/>
      <c r="N42" s="16"/>
      <c r="O42" s="16"/>
      <c r="P42" s="184"/>
      <c r="Q42" s="185"/>
      <c r="R42" s="184"/>
      <c r="S42" s="184"/>
    </row>
    <row r="43" spans="1:19" s="147" customFormat="1" x14ac:dyDescent="0.2">
      <c r="A43" s="194">
        <v>6</v>
      </c>
      <c r="B43" s="194"/>
      <c r="C43" s="203" t="s">
        <v>7077</v>
      </c>
      <c r="D43" s="196"/>
      <c r="E43" s="196"/>
      <c r="F43" s="197"/>
      <c r="G43" s="198"/>
      <c r="H43" s="198"/>
      <c r="I43" s="198">
        <f t="shared" ref="I43:M43" si="39">SUBTOTAL(9,I44:I51)</f>
        <v>62130.601897376007</v>
      </c>
      <c r="J43" s="198">
        <f t="shared" si="39"/>
        <v>2769.2935590215161</v>
      </c>
      <c r="K43" s="198">
        <f t="shared" si="39"/>
        <v>75681.2861711937</v>
      </c>
      <c r="L43" s="198">
        <f t="shared" si="39"/>
        <v>3567.4039627315169</v>
      </c>
      <c r="M43" s="198">
        <f t="shared" si="39"/>
        <v>79248.690133925222</v>
      </c>
      <c r="N43" s="16"/>
      <c r="O43" s="16"/>
      <c r="P43" s="184"/>
      <c r="Q43" s="185"/>
      <c r="R43" s="184"/>
      <c r="S43" s="184"/>
    </row>
    <row r="44" spans="1:19" s="147" customFormat="1" ht="25.5" x14ac:dyDescent="0.2">
      <c r="A44" s="195" t="s">
        <v>104</v>
      </c>
      <c r="B44" s="194" t="s">
        <v>7078</v>
      </c>
      <c r="C44" s="203" t="s">
        <v>5497</v>
      </c>
      <c r="D44" s="196" t="s">
        <v>57</v>
      </c>
      <c r="E44" s="196" t="s">
        <v>72</v>
      </c>
      <c r="F44" s="197">
        <v>49.71</v>
      </c>
      <c r="G44" s="29">
        <f>VLOOKUP(B44,'03_COMPOSIÇÕES'!A:G,6,0)</f>
        <v>223.06643000000003</v>
      </c>
      <c r="H44" s="29">
        <f>VLOOKUP(B44,'03_COMPOSIÇÕES'!A:G,7,0)</f>
        <v>4.004879152</v>
      </c>
      <c r="I44" s="198">
        <f t="shared" ref="I44:I51" si="40">$F44*$G44</f>
        <v>11088.632235300001</v>
      </c>
      <c r="J44" s="198">
        <f t="shared" ref="J44:J51" si="41">$F44*$H44</f>
        <v>199.08254264592</v>
      </c>
      <c r="K44" s="198">
        <f t="shared" ref="K44:K51" si="42">$I44*(1+BDI_MAT)</f>
        <v>13507.062925818931</v>
      </c>
      <c r="L44" s="198">
        <f t="shared" ref="L44:L51" si="43">$J44*(1+BDI_MDO)</f>
        <v>256.45813143647416</v>
      </c>
      <c r="M44" s="198">
        <f t="shared" ref="M44:M51" si="44">SUM(K44:L44)</f>
        <v>13763.521057255406</v>
      </c>
      <c r="N44" s="16"/>
      <c r="O44" s="16"/>
      <c r="P44" s="184">
        <f t="shared" ref="P44:P48" si="45">G44+H44</f>
        <v>227.07130915200003</v>
      </c>
      <c r="Q44" s="185">
        <f>VLOOKUP(B44,'SERVICOS SINAPI'!B:E,4,FALSE)</f>
        <v>205.92</v>
      </c>
      <c r="R44" s="184">
        <f t="shared" ref="R44:R48" si="46">P44-Q44</f>
        <v>21.151309152000039</v>
      </c>
      <c r="S44" s="184">
        <f t="shared" ref="S44:S48" si="47">R44*F44</f>
        <v>1051.4315779459218</v>
      </c>
    </row>
    <row r="45" spans="1:19" s="147" customFormat="1" ht="38.25" x14ac:dyDescent="0.2">
      <c r="A45" s="195" t="s">
        <v>105</v>
      </c>
      <c r="B45" s="194" t="s">
        <v>7079</v>
      </c>
      <c r="C45" s="203" t="s">
        <v>4593</v>
      </c>
      <c r="D45" s="196" t="s">
        <v>57</v>
      </c>
      <c r="E45" s="196" t="s">
        <v>28</v>
      </c>
      <c r="F45" s="197">
        <v>1</v>
      </c>
      <c r="G45" s="29">
        <f>VLOOKUP(B45,'03_COMPOSIÇÕES'!A:G,6,0)</f>
        <v>55.946808236000003</v>
      </c>
      <c r="H45" s="29">
        <f>VLOOKUP(B45,'03_COMPOSIÇÕES'!A:G,7,0)</f>
        <v>75.393008023859991</v>
      </c>
      <c r="I45" s="198">
        <f t="shared" si="40"/>
        <v>55.946808236000003</v>
      </c>
      <c r="J45" s="198">
        <f t="shared" si="41"/>
        <v>75.393008023859991</v>
      </c>
      <c r="K45" s="198">
        <f t="shared" si="42"/>
        <v>68.148807112271598</v>
      </c>
      <c r="L45" s="198">
        <f t="shared" si="43"/>
        <v>97.121272936336439</v>
      </c>
      <c r="M45" s="198">
        <f t="shared" si="44"/>
        <v>165.27008004860804</v>
      </c>
      <c r="N45" s="16"/>
      <c r="O45" s="16"/>
      <c r="P45" s="184">
        <f t="shared" si="45"/>
        <v>131.33981625985999</v>
      </c>
      <c r="Q45" s="185">
        <f>VLOOKUP(B45,'SERVICOS SINAPI'!B:E,4,FALSE)</f>
        <v>132.37</v>
      </c>
      <c r="R45" s="184">
        <f t="shared" si="46"/>
        <v>-1.0301837401400178</v>
      </c>
      <c r="S45" s="184">
        <f t="shared" si="47"/>
        <v>-1.0301837401400178</v>
      </c>
    </row>
    <row r="46" spans="1:19" s="147" customFormat="1" ht="25.5" x14ac:dyDescent="0.2">
      <c r="A46" s="195" t="s">
        <v>7029</v>
      </c>
      <c r="B46" s="263" t="s">
        <v>12816</v>
      </c>
      <c r="C46" s="264" t="s">
        <v>5792</v>
      </c>
      <c r="D46" s="265" t="s">
        <v>57</v>
      </c>
      <c r="E46" s="265" t="s">
        <v>72</v>
      </c>
      <c r="F46" s="266">
        <v>5.26</v>
      </c>
      <c r="G46" s="267">
        <f>VLOOKUP(B46,'03_COMPOSIÇÕES'!A:G,6,0)</f>
        <v>68.663248999999993</v>
      </c>
      <c r="H46" s="267">
        <f>VLOOKUP(B46,'03_COMPOSIÇÕES'!A:G,7,0)</f>
        <v>9.0384588935999997</v>
      </c>
      <c r="I46" s="268">
        <f t="shared" si="40"/>
        <v>361.16868973999993</v>
      </c>
      <c r="J46" s="268">
        <f t="shared" si="41"/>
        <v>47.542293780335996</v>
      </c>
      <c r="K46" s="198">
        <f t="shared" si="42"/>
        <v>439.93958097229392</v>
      </c>
      <c r="L46" s="198">
        <f t="shared" si="43"/>
        <v>61.243982847828832</v>
      </c>
      <c r="M46" s="198">
        <f t="shared" ref="M46" si="48">SUM(K46:L46)</f>
        <v>501.18356382012274</v>
      </c>
      <c r="N46" s="16"/>
      <c r="O46" s="16"/>
      <c r="P46" s="184">
        <f t="shared" ref="P46" si="49">G46+H46</f>
        <v>77.701707893599988</v>
      </c>
      <c r="Q46" s="185">
        <f>VLOOKUP(B46,'SERVICOS SINAPI'!B:E,4,FALSE)</f>
        <v>77.33</v>
      </c>
      <c r="R46" s="184">
        <f t="shared" ref="R46" si="50">P46-Q46</f>
        <v>0.37170789359998935</v>
      </c>
      <c r="S46" s="184">
        <f t="shared" ref="S46" si="51">R46*F46</f>
        <v>1.9551835203359438</v>
      </c>
    </row>
    <row r="47" spans="1:19" s="147" customFormat="1" ht="25.5" x14ac:dyDescent="0.2">
      <c r="A47" s="195" t="s">
        <v>7030</v>
      </c>
      <c r="B47" s="263" t="s">
        <v>7080</v>
      </c>
      <c r="C47" s="264" t="s">
        <v>5481</v>
      </c>
      <c r="D47" s="265" t="s">
        <v>57</v>
      </c>
      <c r="E47" s="265" t="s">
        <v>72</v>
      </c>
      <c r="F47" s="266">
        <v>49.71</v>
      </c>
      <c r="G47" s="267">
        <f>VLOOKUP(B47,'03_COMPOSIÇÕES'!A:G,6,0)</f>
        <v>328.79171000000002</v>
      </c>
      <c r="H47" s="267">
        <f>VLOOKUP(B47,'03_COMPOSIÇÕES'!A:G,7,0)</f>
        <v>9.5863470999999993</v>
      </c>
      <c r="I47" s="268">
        <f t="shared" si="40"/>
        <v>16344.235904100002</v>
      </c>
      <c r="J47" s="268">
        <f t="shared" si="41"/>
        <v>476.53731434099996</v>
      </c>
      <c r="K47" s="198">
        <f t="shared" si="42"/>
        <v>19908.913754784211</v>
      </c>
      <c r="L47" s="198">
        <f t="shared" si="43"/>
        <v>613.87536833407614</v>
      </c>
      <c r="M47" s="198">
        <f t="shared" si="44"/>
        <v>20522.789123118288</v>
      </c>
      <c r="N47" s="16"/>
      <c r="O47" s="16"/>
      <c r="P47" s="184">
        <f t="shared" si="45"/>
        <v>338.37805710000004</v>
      </c>
      <c r="Q47" s="185">
        <f>VLOOKUP(B47,'SERVICOS SINAPI'!B:E,4,FALSE)</f>
        <v>366.31</v>
      </c>
      <c r="R47" s="184">
        <f t="shared" si="46"/>
        <v>-27.931942899999967</v>
      </c>
      <c r="S47" s="184">
        <f t="shared" si="47"/>
        <v>-1388.4968815589984</v>
      </c>
    </row>
    <row r="48" spans="1:19" s="147" customFormat="1" x14ac:dyDescent="0.2">
      <c r="A48" s="195" t="s">
        <v>7031</v>
      </c>
      <c r="B48" s="263" t="s">
        <v>7081</v>
      </c>
      <c r="C48" s="264" t="s">
        <v>5488</v>
      </c>
      <c r="D48" s="265" t="s">
        <v>57</v>
      </c>
      <c r="E48" s="265" t="s">
        <v>98</v>
      </c>
      <c r="F48" s="266">
        <v>23.2</v>
      </c>
      <c r="G48" s="267">
        <f>VLOOKUP(B48,'03_COMPOSIÇÕES'!A:G,6,0)</f>
        <v>69.668409999999994</v>
      </c>
      <c r="H48" s="267">
        <f>VLOOKUP(B48,'03_COMPOSIÇÕES'!A:G,7,0)</f>
        <v>2.4208444519999999</v>
      </c>
      <c r="I48" s="268">
        <f t="shared" si="40"/>
        <v>1616.3071119999997</v>
      </c>
      <c r="J48" s="268">
        <f t="shared" si="41"/>
        <v>56.163591286399992</v>
      </c>
      <c r="K48" s="198">
        <f t="shared" si="42"/>
        <v>1968.8236931271997</v>
      </c>
      <c r="L48" s="198">
        <f t="shared" si="43"/>
        <v>72.349938295140475</v>
      </c>
      <c r="M48" s="198">
        <f t="shared" si="44"/>
        <v>2041.1736314223401</v>
      </c>
      <c r="N48" s="16"/>
      <c r="O48" s="16"/>
      <c r="P48" s="184">
        <f t="shared" si="45"/>
        <v>72.089254451999992</v>
      </c>
      <c r="Q48" s="185">
        <f>VLOOKUP(B48,'SERVICOS SINAPI'!B:E,4,FALSE)</f>
        <v>61.66</v>
      </c>
      <c r="R48" s="184">
        <f t="shared" si="46"/>
        <v>10.429254451999995</v>
      </c>
      <c r="S48" s="184">
        <f t="shared" si="47"/>
        <v>241.95870328639987</v>
      </c>
    </row>
    <row r="49" spans="1:19" s="147" customFormat="1" ht="25.5" x14ac:dyDescent="0.2">
      <c r="A49" s="195" t="s">
        <v>7149</v>
      </c>
      <c r="B49" s="263" t="s">
        <v>12817</v>
      </c>
      <c r="C49" s="264" t="s">
        <v>12818</v>
      </c>
      <c r="D49" s="265" t="s">
        <v>57</v>
      </c>
      <c r="E49" s="265" t="s">
        <v>72</v>
      </c>
      <c r="F49" s="266">
        <v>63.7</v>
      </c>
      <c r="G49" s="267">
        <f>VLOOKUP(B49,'03_COMPOSIÇÕES'!A:G,6,0)</f>
        <v>102.62950000000001</v>
      </c>
      <c r="H49" s="267">
        <f>VLOOKUP(B49,'03_COMPOSIÇÕES'!A:G,7,0)</f>
        <v>14.4930656</v>
      </c>
      <c r="I49" s="268">
        <f t="shared" si="40"/>
        <v>6537.4991500000006</v>
      </c>
      <c r="J49" s="268">
        <f t="shared" si="41"/>
        <v>923.20827872000007</v>
      </c>
      <c r="K49" s="198">
        <f t="shared" si="42"/>
        <v>7963.3277146150003</v>
      </c>
      <c r="L49" s="198">
        <f t="shared" si="43"/>
        <v>1189.2769046471042</v>
      </c>
      <c r="M49" s="198">
        <f t="shared" ref="M49" si="52">SUM(K49:L49)</f>
        <v>9152.6046192621052</v>
      </c>
      <c r="N49" s="16"/>
      <c r="O49" s="16"/>
      <c r="P49" s="184">
        <f t="shared" ref="P49" si="53">G49+H49</f>
        <v>117.1225656</v>
      </c>
      <c r="Q49" s="185" t="e">
        <f>VLOOKUP(B49,'SERVICOS SINAPI'!B:E,4,FALSE)</f>
        <v>#N/A</v>
      </c>
      <c r="R49" s="184" t="e">
        <f t="shared" ref="R49" si="54">P49-Q49</f>
        <v>#N/A</v>
      </c>
      <c r="S49" s="184" t="e">
        <f t="shared" ref="S49" si="55">R49*F49</f>
        <v>#N/A</v>
      </c>
    </row>
    <row r="50" spans="1:19" s="147" customFormat="1" ht="38.25" x14ac:dyDescent="0.2">
      <c r="A50" s="195" t="s">
        <v>12805</v>
      </c>
      <c r="B50" s="194" t="s">
        <v>7082</v>
      </c>
      <c r="C50" s="203" t="s">
        <v>7083</v>
      </c>
      <c r="D50" s="196" t="s">
        <v>57</v>
      </c>
      <c r="E50" s="196" t="s">
        <v>72</v>
      </c>
      <c r="F50" s="197">
        <v>1.68</v>
      </c>
      <c r="G50" s="29">
        <f>VLOOKUP(B50,'03_COMPOSIÇÕES'!A:G,6,0)</f>
        <v>444.40359999999998</v>
      </c>
      <c r="H50" s="29">
        <f>VLOOKUP(B50,'03_COMPOSIÇÕES'!A:G,7,0)</f>
        <v>40.570387799999992</v>
      </c>
      <c r="I50" s="198">
        <f t="shared" si="40"/>
        <v>746.59804799999995</v>
      </c>
      <c r="J50" s="198">
        <f t="shared" si="41"/>
        <v>68.158251503999978</v>
      </c>
      <c r="K50" s="198">
        <f t="shared" si="42"/>
        <v>909.43108226879986</v>
      </c>
      <c r="L50" s="198">
        <f t="shared" si="43"/>
        <v>87.801459587452769</v>
      </c>
      <c r="M50" s="198">
        <f t="shared" si="44"/>
        <v>997.23254185625262</v>
      </c>
      <c r="N50" s="16"/>
      <c r="O50" s="16"/>
      <c r="P50" s="184"/>
      <c r="Q50" s="185"/>
      <c r="R50" s="184"/>
      <c r="S50" s="184"/>
    </row>
    <row r="51" spans="1:19" s="147" customFormat="1" ht="51" x14ac:dyDescent="0.2">
      <c r="A51" s="195" t="s">
        <v>12806</v>
      </c>
      <c r="B51" s="194" t="s">
        <v>7084</v>
      </c>
      <c r="C51" s="203" t="s">
        <v>7085</v>
      </c>
      <c r="D51" s="196" t="s">
        <v>57</v>
      </c>
      <c r="E51" s="196" t="s">
        <v>72</v>
      </c>
      <c r="F51" s="197">
        <v>63.7</v>
      </c>
      <c r="G51" s="29">
        <f>VLOOKUP(B51,'03_COMPOSIÇÕES'!A:G,6,0)</f>
        <v>398.43349999999998</v>
      </c>
      <c r="H51" s="29">
        <f>VLOOKUP(B51,'03_COMPOSIÇÕES'!A:G,7,0)</f>
        <v>14.4930656</v>
      </c>
      <c r="I51" s="198">
        <f t="shared" si="40"/>
        <v>25380.213950000001</v>
      </c>
      <c r="J51" s="198">
        <f t="shared" si="41"/>
        <v>923.20827872000007</v>
      </c>
      <c r="K51" s="198">
        <f t="shared" si="42"/>
        <v>30915.638612495</v>
      </c>
      <c r="L51" s="198">
        <f t="shared" si="43"/>
        <v>1189.2769046471042</v>
      </c>
      <c r="M51" s="198">
        <f t="shared" si="44"/>
        <v>32104.915517142104</v>
      </c>
      <c r="N51" s="16"/>
      <c r="O51" s="16"/>
      <c r="P51" s="184"/>
      <c r="Q51" s="185"/>
      <c r="R51" s="184"/>
      <c r="S51" s="184"/>
    </row>
    <row r="52" spans="1:19" s="147" customFormat="1" x14ac:dyDescent="0.2">
      <c r="A52" s="195"/>
      <c r="B52" s="194"/>
      <c r="C52" s="203"/>
      <c r="D52" s="196"/>
      <c r="E52" s="196"/>
      <c r="F52" s="197"/>
      <c r="G52" s="198"/>
      <c r="H52" s="198"/>
      <c r="I52" s="198"/>
      <c r="J52" s="198"/>
      <c r="K52" s="198"/>
      <c r="L52" s="198"/>
      <c r="M52" s="198"/>
      <c r="N52" s="16"/>
      <c r="O52" s="16"/>
      <c r="P52" s="184"/>
      <c r="Q52" s="185"/>
      <c r="R52" s="184"/>
      <c r="S52" s="184"/>
    </row>
    <row r="53" spans="1:19" s="147" customFormat="1" x14ac:dyDescent="0.2">
      <c r="A53" s="194">
        <v>7</v>
      </c>
      <c r="B53" s="194"/>
      <c r="C53" s="203" t="s">
        <v>7086</v>
      </c>
      <c r="D53" s="196"/>
      <c r="E53" s="196"/>
      <c r="F53" s="197"/>
      <c r="G53" s="198"/>
      <c r="H53" s="198"/>
      <c r="I53" s="198">
        <f t="shared" ref="I53:M53" si="56">SUBTOTAL(9,I54:I88)</f>
        <v>35193.700804959997</v>
      </c>
      <c r="J53" s="198">
        <f t="shared" si="56"/>
        <v>4678.7744212464659</v>
      </c>
      <c r="K53" s="198">
        <f t="shared" si="56"/>
        <v>42869.446950521778</v>
      </c>
      <c r="L53" s="198">
        <f t="shared" si="56"/>
        <v>6027.1972094496978</v>
      </c>
      <c r="M53" s="198">
        <f t="shared" si="56"/>
        <v>48896.644159971474</v>
      </c>
      <c r="N53" s="16"/>
      <c r="O53" s="16"/>
      <c r="P53" s="184"/>
      <c r="Q53" s="185"/>
      <c r="R53" s="184"/>
      <c r="S53" s="184"/>
    </row>
    <row r="54" spans="1:19" s="147" customFormat="1" ht="38.25" x14ac:dyDescent="0.2">
      <c r="A54" s="195" t="s">
        <v>107</v>
      </c>
      <c r="B54" s="194" t="s">
        <v>7087</v>
      </c>
      <c r="C54" s="203" t="s">
        <v>3541</v>
      </c>
      <c r="D54" s="196" t="s">
        <v>57</v>
      </c>
      <c r="E54" s="196" t="s">
        <v>28</v>
      </c>
      <c r="F54" s="197">
        <v>1</v>
      </c>
      <c r="G54" s="29">
        <f>VLOOKUP(B54,'03_COMPOSIÇÕES'!A:G,6,0)</f>
        <v>159.63953720000003</v>
      </c>
      <c r="H54" s="29">
        <f>VLOOKUP(B54,'03_COMPOSIÇÕES'!A:G,7,0)</f>
        <v>30.885526030159998</v>
      </c>
      <c r="I54" s="198">
        <f t="shared" ref="I54:I88" si="57">$F54*$G54</f>
        <v>159.63953720000003</v>
      </c>
      <c r="J54" s="198">
        <f t="shared" ref="J54:J88" si="58">$F54*$H54</f>
        <v>30.885526030159998</v>
      </c>
      <c r="K54" s="198">
        <f t="shared" ref="K54:K88" si="59">$I54*(1+BDI_MAT)</f>
        <v>194.45692026332003</v>
      </c>
      <c r="L54" s="198">
        <f t="shared" ref="L54:L88" si="60">$J54*(1+BDI_MDO)</f>
        <v>39.786734632052109</v>
      </c>
      <c r="M54" s="198">
        <f t="shared" ref="M54:M88" si="61">SUM(K54:L54)</f>
        <v>234.24365489537215</v>
      </c>
      <c r="N54" s="16"/>
      <c r="O54" s="16"/>
      <c r="P54" s="184">
        <f t="shared" ref="P54:P70" si="62">G54+H54</f>
        <v>190.52506323016004</v>
      </c>
      <c r="Q54" s="185">
        <f>VLOOKUP(B54,'SERVICOS SINAPI'!B:E,4,FALSE)</f>
        <v>208.09</v>
      </c>
      <c r="R54" s="184">
        <f t="shared" ref="R54:R70" si="63">P54-Q54</f>
        <v>-17.56493676983996</v>
      </c>
      <c r="S54" s="184">
        <f t="shared" ref="S54:S70" si="64">R54*F54</f>
        <v>-17.56493676983996</v>
      </c>
    </row>
    <row r="55" spans="1:19" s="147" customFormat="1" ht="25.5" x14ac:dyDescent="0.2">
      <c r="A55" s="195" t="s">
        <v>7150</v>
      </c>
      <c r="B55" s="194" t="s">
        <v>7088</v>
      </c>
      <c r="C55" s="203" t="s">
        <v>3274</v>
      </c>
      <c r="D55" s="196" t="s">
        <v>57</v>
      </c>
      <c r="E55" s="196" t="s">
        <v>28</v>
      </c>
      <c r="F55" s="197">
        <v>8</v>
      </c>
      <c r="G55" s="29">
        <f>VLOOKUP(B55,'03_COMPOSIÇÕES'!A:G,6,0)</f>
        <v>21.053622000000001</v>
      </c>
      <c r="H55" s="29">
        <f>VLOOKUP(B55,'03_COMPOSIÇÕES'!A:G,7,0)</f>
        <v>5.7778756698000002</v>
      </c>
      <c r="I55" s="198">
        <f t="shared" si="57"/>
        <v>168.42897600000001</v>
      </c>
      <c r="J55" s="198">
        <f t="shared" si="58"/>
        <v>46.223005358400002</v>
      </c>
      <c r="K55" s="198">
        <f t="shared" si="59"/>
        <v>205.16333566559999</v>
      </c>
      <c r="L55" s="198">
        <f t="shared" si="60"/>
        <v>59.544475502690879</v>
      </c>
      <c r="M55" s="198">
        <f t="shared" si="61"/>
        <v>264.70781116829085</v>
      </c>
      <c r="N55" s="16"/>
      <c r="O55" s="16"/>
      <c r="P55" s="184">
        <f t="shared" si="62"/>
        <v>26.831497669800001</v>
      </c>
      <c r="Q55" s="185">
        <f>VLOOKUP(B55,'SERVICOS SINAPI'!B:E,4,FALSE)</f>
        <v>26.81</v>
      </c>
      <c r="R55" s="184">
        <f t="shared" si="63"/>
        <v>2.1497669800002228E-2</v>
      </c>
      <c r="S55" s="184">
        <f t="shared" si="64"/>
        <v>0.17198135840001783</v>
      </c>
    </row>
    <row r="56" spans="1:19" s="147" customFormat="1" ht="38.25" x14ac:dyDescent="0.2">
      <c r="A56" s="195" t="s">
        <v>7151</v>
      </c>
      <c r="B56" s="194" t="s">
        <v>7089</v>
      </c>
      <c r="C56" s="203" t="s">
        <v>125</v>
      </c>
      <c r="D56" s="196" t="s">
        <v>57</v>
      </c>
      <c r="E56" s="196" t="s">
        <v>98</v>
      </c>
      <c r="F56" s="197">
        <v>50</v>
      </c>
      <c r="G56" s="29">
        <f>VLOOKUP(B56,'03_COMPOSIÇÕES'!A:G,6,0)</f>
        <v>4.7724500000000001</v>
      </c>
      <c r="H56" s="29">
        <f>VLOOKUP(B56,'03_COMPOSIÇÕES'!A:G,7,0)</f>
        <v>3.4829303339999993</v>
      </c>
      <c r="I56" s="198">
        <f t="shared" si="57"/>
        <v>238.6225</v>
      </c>
      <c r="J56" s="198">
        <f t="shared" si="58"/>
        <v>174.14651669999998</v>
      </c>
      <c r="K56" s="198">
        <f t="shared" si="59"/>
        <v>290.66606724999997</v>
      </c>
      <c r="L56" s="198">
        <f t="shared" si="60"/>
        <v>224.33554281293996</v>
      </c>
      <c r="M56" s="198">
        <f t="shared" si="61"/>
        <v>515.0016100629399</v>
      </c>
      <c r="N56" s="16"/>
      <c r="O56" s="16"/>
      <c r="P56" s="184">
        <f t="shared" si="62"/>
        <v>8.2553803339999998</v>
      </c>
      <c r="Q56" s="185">
        <f>VLOOKUP(B56,'SERVICOS SINAPI'!B:E,4,FALSE)</f>
        <v>7.81</v>
      </c>
      <c r="R56" s="184">
        <f t="shared" si="63"/>
        <v>0.44538033400000021</v>
      </c>
      <c r="S56" s="184">
        <f t="shared" si="64"/>
        <v>22.269016700000009</v>
      </c>
    </row>
    <row r="57" spans="1:19" s="147" customFormat="1" ht="38.25" x14ac:dyDescent="0.2">
      <c r="A57" s="195" t="s">
        <v>7152</v>
      </c>
      <c r="B57" s="194" t="s">
        <v>7090</v>
      </c>
      <c r="C57" s="203" t="s">
        <v>2933</v>
      </c>
      <c r="D57" s="196" t="s">
        <v>57</v>
      </c>
      <c r="E57" s="196" t="s">
        <v>98</v>
      </c>
      <c r="F57" s="197">
        <v>45</v>
      </c>
      <c r="G57" s="29">
        <f>VLOOKUP(B57,'03_COMPOSIÇÕES'!A:G,6,0)</f>
        <v>6.59917</v>
      </c>
      <c r="H57" s="29">
        <f>VLOOKUP(B57,'03_COMPOSIÇÕES'!A:G,7,0)</f>
        <v>4.7844232019999993</v>
      </c>
      <c r="I57" s="198">
        <f t="shared" si="57"/>
        <v>296.96265</v>
      </c>
      <c r="J57" s="198">
        <f t="shared" si="58"/>
        <v>215.29904408999997</v>
      </c>
      <c r="K57" s="198">
        <f t="shared" si="59"/>
        <v>361.73020396499999</v>
      </c>
      <c r="L57" s="198">
        <f t="shared" si="60"/>
        <v>277.34822859673795</v>
      </c>
      <c r="M57" s="198">
        <f t="shared" si="61"/>
        <v>639.07843256173794</v>
      </c>
      <c r="N57" s="16"/>
      <c r="O57" s="16"/>
      <c r="P57" s="184">
        <f t="shared" si="62"/>
        <v>11.383593202</v>
      </c>
      <c r="Q57" s="185">
        <f>VLOOKUP(B57,'SERVICOS SINAPI'!B:E,4,FALSE)</f>
        <v>11.53</v>
      </c>
      <c r="R57" s="184">
        <f t="shared" si="63"/>
        <v>-0.14640679799999923</v>
      </c>
      <c r="S57" s="184">
        <f t="shared" si="64"/>
        <v>-6.5883059099999652</v>
      </c>
    </row>
    <row r="58" spans="1:19" s="147" customFormat="1" ht="38.25" x14ac:dyDescent="0.2">
      <c r="A58" s="195" t="s">
        <v>7153</v>
      </c>
      <c r="B58" s="194" t="s">
        <v>7091</v>
      </c>
      <c r="C58" s="203" t="s">
        <v>127</v>
      </c>
      <c r="D58" s="196" t="s">
        <v>57</v>
      </c>
      <c r="E58" s="196" t="s">
        <v>98</v>
      </c>
      <c r="F58" s="197">
        <v>185</v>
      </c>
      <c r="G58" s="29">
        <f>VLOOKUP(B58,'03_COMPOSIÇÕES'!A:G,6,0)</f>
        <v>3.0419</v>
      </c>
      <c r="H58" s="29">
        <f>VLOOKUP(B58,'03_COMPOSIÇÕES'!A:G,7,0)</f>
        <v>0.90801828000000007</v>
      </c>
      <c r="I58" s="198">
        <f t="shared" si="57"/>
        <v>562.75149999999996</v>
      </c>
      <c r="J58" s="198">
        <f t="shared" si="58"/>
        <v>167.98338180000002</v>
      </c>
      <c r="K58" s="198">
        <f t="shared" si="59"/>
        <v>685.48760214999993</v>
      </c>
      <c r="L58" s="198">
        <f t="shared" si="60"/>
        <v>216.39619243476002</v>
      </c>
      <c r="M58" s="198">
        <f t="shared" si="61"/>
        <v>901.88379458475993</v>
      </c>
      <c r="N58" s="16"/>
      <c r="O58" s="16"/>
      <c r="P58" s="184">
        <f t="shared" si="62"/>
        <v>3.9499182800000003</v>
      </c>
      <c r="Q58" s="185">
        <f>VLOOKUP(B58,'SERVICOS SINAPI'!B:E,4,FALSE)</f>
        <v>3.53</v>
      </c>
      <c r="R58" s="184">
        <f t="shared" si="63"/>
        <v>0.41991828000000053</v>
      </c>
      <c r="S58" s="184">
        <f t="shared" si="64"/>
        <v>77.684881800000099</v>
      </c>
    </row>
    <row r="59" spans="1:19" s="147" customFormat="1" ht="38.25" x14ac:dyDescent="0.2">
      <c r="A59" s="195" t="s">
        <v>7154</v>
      </c>
      <c r="B59" s="194" t="s">
        <v>7092</v>
      </c>
      <c r="C59" s="203" t="s">
        <v>3030</v>
      </c>
      <c r="D59" s="196" t="s">
        <v>57</v>
      </c>
      <c r="E59" s="196" t="s">
        <v>98</v>
      </c>
      <c r="F59" s="197">
        <v>60</v>
      </c>
      <c r="G59" s="29">
        <f>VLOOKUP(B59,'03_COMPOSIÇÕES'!A:G,6,0)</f>
        <v>12.48518</v>
      </c>
      <c r="H59" s="29">
        <f>VLOOKUP(B59,'03_COMPOSIÇÕES'!A:G,7,0)</f>
        <v>2.3305802519999999</v>
      </c>
      <c r="I59" s="198">
        <f t="shared" si="57"/>
        <v>749.11079999999993</v>
      </c>
      <c r="J59" s="198">
        <f t="shared" si="58"/>
        <v>139.83481512</v>
      </c>
      <c r="K59" s="198">
        <f t="shared" si="59"/>
        <v>912.49186547999989</v>
      </c>
      <c r="L59" s="198">
        <f t="shared" si="60"/>
        <v>180.135208837584</v>
      </c>
      <c r="M59" s="198">
        <f t="shared" si="61"/>
        <v>1092.6270743175839</v>
      </c>
      <c r="N59" s="16"/>
      <c r="O59" s="16"/>
      <c r="P59" s="184">
        <f t="shared" si="62"/>
        <v>14.815760252</v>
      </c>
      <c r="Q59" s="185">
        <f>VLOOKUP(B59,'SERVICOS SINAPI'!B:E,4,FALSE)</f>
        <v>13.82</v>
      </c>
      <c r="R59" s="184">
        <f t="shared" si="63"/>
        <v>0.99576025200000018</v>
      </c>
      <c r="S59" s="184">
        <f t="shared" si="64"/>
        <v>59.745615120000011</v>
      </c>
    </row>
    <row r="60" spans="1:19" s="147" customFormat="1" ht="38.25" x14ac:dyDescent="0.2">
      <c r="A60" s="195" t="s">
        <v>7155</v>
      </c>
      <c r="B60" s="194" t="s">
        <v>7093</v>
      </c>
      <c r="C60" s="203" t="s">
        <v>3032</v>
      </c>
      <c r="D60" s="196" t="s">
        <v>57</v>
      </c>
      <c r="E60" s="196" t="s">
        <v>98</v>
      </c>
      <c r="F60" s="197">
        <v>245</v>
      </c>
      <c r="G60" s="29">
        <f>VLOOKUP(B60,'03_COMPOSIÇÕES'!A:G,6,0)</f>
        <v>19.773299999999999</v>
      </c>
      <c r="H60" s="29">
        <f>VLOOKUP(B60,'03_COMPOSIÇÕES'!A:G,7,0)</f>
        <v>3.4807367399999993</v>
      </c>
      <c r="I60" s="198">
        <f t="shared" si="57"/>
        <v>4844.4584999999997</v>
      </c>
      <c r="J60" s="198">
        <f t="shared" si="58"/>
        <v>852.78050129999986</v>
      </c>
      <c r="K60" s="198">
        <f t="shared" si="59"/>
        <v>5901.0348988499991</v>
      </c>
      <c r="L60" s="198">
        <f t="shared" si="60"/>
        <v>1098.5518417746598</v>
      </c>
      <c r="M60" s="198">
        <f t="shared" si="61"/>
        <v>6999.5867406246589</v>
      </c>
      <c r="N60" s="16"/>
      <c r="O60" s="16"/>
      <c r="P60" s="184">
        <f t="shared" si="62"/>
        <v>23.254036739999997</v>
      </c>
      <c r="Q60" s="185">
        <f>VLOOKUP(B60,'SERVICOS SINAPI'!B:E,4,FALSE)</f>
        <v>21.07</v>
      </c>
      <c r="R60" s="184">
        <f t="shared" si="63"/>
        <v>2.1840367399999963</v>
      </c>
      <c r="S60" s="184">
        <f t="shared" si="64"/>
        <v>535.08900129999904</v>
      </c>
    </row>
    <row r="61" spans="1:19" s="147" customFormat="1" ht="25.5" x14ac:dyDescent="0.2">
      <c r="A61" s="195" t="s">
        <v>7156</v>
      </c>
      <c r="B61" s="194" t="s">
        <v>7094</v>
      </c>
      <c r="C61" s="203" t="s">
        <v>129</v>
      </c>
      <c r="D61" s="196" t="s">
        <v>57</v>
      </c>
      <c r="E61" s="196" t="s">
        <v>28</v>
      </c>
      <c r="F61" s="197">
        <v>6</v>
      </c>
      <c r="G61" s="29">
        <f>VLOOKUP(B61,'03_COMPOSIÇÕES'!A:G,6,0)</f>
        <v>3.8107696700000004</v>
      </c>
      <c r="H61" s="29">
        <f>VLOOKUP(B61,'03_COMPOSIÇÕES'!A:G,7,0)</f>
        <v>4.4710560353599993</v>
      </c>
      <c r="I61" s="198">
        <f t="shared" si="57"/>
        <v>22.864618020000002</v>
      </c>
      <c r="J61" s="198">
        <f t="shared" si="58"/>
        <v>26.826336212159994</v>
      </c>
      <c r="K61" s="198">
        <f t="shared" si="59"/>
        <v>27.851391210162003</v>
      </c>
      <c r="L61" s="198">
        <f t="shared" si="60"/>
        <v>34.557686308504508</v>
      </c>
      <c r="M61" s="198">
        <f t="shared" si="61"/>
        <v>62.409077518666507</v>
      </c>
      <c r="N61" s="16"/>
      <c r="O61" s="16"/>
      <c r="P61" s="184">
        <f t="shared" si="62"/>
        <v>8.2818257053599993</v>
      </c>
      <c r="Q61" s="185">
        <f>VLOOKUP(B61,'SERVICOS SINAPI'!B:E,4,FALSE)</f>
        <v>8.08</v>
      </c>
      <c r="R61" s="184">
        <f t="shared" si="63"/>
        <v>0.20182570535999922</v>
      </c>
      <c r="S61" s="184">
        <f t="shared" si="64"/>
        <v>1.2109542321599953</v>
      </c>
    </row>
    <row r="62" spans="1:19" s="147" customFormat="1" ht="25.5" x14ac:dyDescent="0.2">
      <c r="A62" s="195" t="s">
        <v>7157</v>
      </c>
      <c r="B62" s="194" t="s">
        <v>7095</v>
      </c>
      <c r="C62" s="203" t="s">
        <v>3059</v>
      </c>
      <c r="D62" s="196" t="s">
        <v>57</v>
      </c>
      <c r="E62" s="196" t="s">
        <v>28</v>
      </c>
      <c r="F62" s="197">
        <v>3</v>
      </c>
      <c r="G62" s="29">
        <f>VLOOKUP(B62,'03_COMPOSIÇÕES'!A:G,6,0)</f>
        <v>5.7885995599999998</v>
      </c>
      <c r="H62" s="29">
        <f>VLOOKUP(B62,'03_COMPOSIÇÕES'!A:G,7,0)</f>
        <v>5.13410249965</v>
      </c>
      <c r="I62" s="198">
        <f t="shared" si="57"/>
        <v>17.365798679999997</v>
      </c>
      <c r="J62" s="198">
        <f t="shared" si="58"/>
        <v>15.40230749895</v>
      </c>
      <c r="K62" s="198">
        <f t="shared" si="59"/>
        <v>21.153279372107995</v>
      </c>
      <c r="L62" s="198">
        <f t="shared" si="60"/>
        <v>19.841252520147389</v>
      </c>
      <c r="M62" s="198">
        <f t="shared" si="61"/>
        <v>40.994531892255381</v>
      </c>
      <c r="N62" s="16"/>
      <c r="O62" s="16"/>
      <c r="P62" s="184">
        <f t="shared" si="62"/>
        <v>10.92270205965</v>
      </c>
      <c r="Q62" s="185">
        <f>VLOOKUP(B62,'SERVICOS SINAPI'!B:E,4,FALSE)</f>
        <v>10.68</v>
      </c>
      <c r="R62" s="184">
        <f t="shared" si="63"/>
        <v>0.24270205965000002</v>
      </c>
      <c r="S62" s="184">
        <f t="shared" si="64"/>
        <v>0.72810617895000007</v>
      </c>
    </row>
    <row r="63" spans="1:19" s="147" customFormat="1" ht="25.5" x14ac:dyDescent="0.2">
      <c r="A63" s="195" t="s">
        <v>7158</v>
      </c>
      <c r="B63" s="194" t="s">
        <v>7096</v>
      </c>
      <c r="C63" s="203" t="s">
        <v>3170</v>
      </c>
      <c r="D63" s="196" t="s">
        <v>57</v>
      </c>
      <c r="E63" s="196" t="s">
        <v>28</v>
      </c>
      <c r="F63" s="197">
        <v>1</v>
      </c>
      <c r="G63" s="29">
        <f>VLOOKUP(B63,'03_COMPOSIÇÕES'!A:G,6,0)</f>
        <v>14.885479999999999</v>
      </c>
      <c r="H63" s="29">
        <f>VLOOKUP(B63,'03_COMPOSIÇÕES'!A:G,7,0)</f>
        <v>9.0852719880000006</v>
      </c>
      <c r="I63" s="198">
        <f t="shared" si="57"/>
        <v>14.885479999999999</v>
      </c>
      <c r="J63" s="198">
        <f t="shared" si="58"/>
        <v>9.0852719880000006</v>
      </c>
      <c r="K63" s="198">
        <f t="shared" si="59"/>
        <v>18.132003187999999</v>
      </c>
      <c r="L63" s="198">
        <f t="shared" si="60"/>
        <v>11.703647374941601</v>
      </c>
      <c r="M63" s="198">
        <f t="shared" si="61"/>
        <v>29.835650562941602</v>
      </c>
      <c r="N63" s="16"/>
      <c r="O63" s="16"/>
      <c r="P63" s="184">
        <f t="shared" si="62"/>
        <v>23.970751988</v>
      </c>
      <c r="Q63" s="185">
        <f>VLOOKUP(B63,'SERVICOS SINAPI'!B:E,4,FALSE)</f>
        <v>23.01</v>
      </c>
      <c r="R63" s="184">
        <f t="shared" si="63"/>
        <v>0.96075198799999839</v>
      </c>
      <c r="S63" s="184">
        <f t="shared" si="64"/>
        <v>0.96075198799999839</v>
      </c>
    </row>
    <row r="64" spans="1:19" s="147" customFormat="1" ht="25.5" x14ac:dyDescent="0.2">
      <c r="A64" s="195" t="s">
        <v>7159</v>
      </c>
      <c r="B64" s="194" t="s">
        <v>7097</v>
      </c>
      <c r="C64" s="203" t="s">
        <v>3190</v>
      </c>
      <c r="D64" s="196" t="s">
        <v>57</v>
      </c>
      <c r="E64" s="196" t="s">
        <v>28</v>
      </c>
      <c r="F64" s="197">
        <v>1</v>
      </c>
      <c r="G64" s="29">
        <f>VLOOKUP(B64,'03_COMPOSIÇÕES'!A:G,6,0)</f>
        <v>45.89996</v>
      </c>
      <c r="H64" s="29">
        <f>VLOOKUP(B64,'03_COMPOSIÇÕES'!A:G,7,0)</f>
        <v>24.652830227999999</v>
      </c>
      <c r="I64" s="198">
        <f t="shared" si="57"/>
        <v>45.89996</v>
      </c>
      <c r="J64" s="198">
        <f t="shared" si="58"/>
        <v>24.652830227999999</v>
      </c>
      <c r="K64" s="198">
        <f t="shared" si="59"/>
        <v>55.910741275999996</v>
      </c>
      <c r="L64" s="198">
        <f t="shared" si="60"/>
        <v>31.7577758997096</v>
      </c>
      <c r="M64" s="198">
        <f t="shared" si="61"/>
        <v>87.668517175709596</v>
      </c>
      <c r="N64" s="16"/>
      <c r="O64" s="16"/>
      <c r="P64" s="184">
        <f t="shared" si="62"/>
        <v>70.552790227999992</v>
      </c>
      <c r="Q64" s="185">
        <f>VLOOKUP(B64,'SERVICOS SINAPI'!B:E,4,FALSE)</f>
        <v>67.69</v>
      </c>
      <c r="R64" s="184">
        <f t="shared" si="63"/>
        <v>2.8627902279999944</v>
      </c>
      <c r="S64" s="184">
        <f t="shared" si="64"/>
        <v>2.8627902279999944</v>
      </c>
    </row>
    <row r="65" spans="1:19" s="147" customFormat="1" ht="25.5" x14ac:dyDescent="0.2">
      <c r="A65" s="195" t="s">
        <v>7160</v>
      </c>
      <c r="B65" s="194" t="s">
        <v>7098</v>
      </c>
      <c r="C65" s="203" t="s">
        <v>3207</v>
      </c>
      <c r="D65" s="196" t="s">
        <v>57</v>
      </c>
      <c r="E65" s="196" t="s">
        <v>28</v>
      </c>
      <c r="F65" s="197">
        <v>1</v>
      </c>
      <c r="G65" s="29">
        <f>VLOOKUP(B65,'03_COMPOSIÇÕES'!A:G,6,0)</f>
        <v>19.108319999999999</v>
      </c>
      <c r="H65" s="29">
        <f>VLOOKUP(B65,'03_COMPOSIÇÕES'!A:G,7,0)</f>
        <v>17.287703783999998</v>
      </c>
      <c r="I65" s="198">
        <f t="shared" si="57"/>
        <v>19.108319999999999</v>
      </c>
      <c r="J65" s="198">
        <f t="shared" si="58"/>
        <v>17.287703783999998</v>
      </c>
      <c r="K65" s="198">
        <f t="shared" si="59"/>
        <v>23.275844591999999</v>
      </c>
      <c r="L65" s="198">
        <f t="shared" si="60"/>
        <v>22.270020014548798</v>
      </c>
      <c r="M65" s="198">
        <f t="shared" si="61"/>
        <v>45.545864606548797</v>
      </c>
      <c r="N65" s="16"/>
      <c r="O65" s="16"/>
      <c r="P65" s="184">
        <f t="shared" si="62"/>
        <v>36.396023783999993</v>
      </c>
      <c r="Q65" s="185">
        <f>VLOOKUP(B65,'SERVICOS SINAPI'!B:E,4,FALSE)</f>
        <v>35.11</v>
      </c>
      <c r="R65" s="184">
        <f t="shared" si="63"/>
        <v>1.286023783999994</v>
      </c>
      <c r="S65" s="184">
        <f t="shared" si="64"/>
        <v>1.286023783999994</v>
      </c>
    </row>
    <row r="66" spans="1:19" s="147" customFormat="1" ht="25.5" x14ac:dyDescent="0.2">
      <c r="A66" s="195" t="s">
        <v>7161</v>
      </c>
      <c r="B66" s="194" t="s">
        <v>7099</v>
      </c>
      <c r="C66" s="203" t="s">
        <v>3232</v>
      </c>
      <c r="D66" s="196" t="s">
        <v>57</v>
      </c>
      <c r="E66" s="196" t="s">
        <v>28</v>
      </c>
      <c r="F66" s="197">
        <v>3</v>
      </c>
      <c r="G66" s="29">
        <f>VLOOKUP(B66,'03_COMPOSIÇÕES'!A:G,6,0)</f>
        <v>50.233599999999996</v>
      </c>
      <c r="H66" s="29">
        <f>VLOOKUP(B66,'03_COMPOSIÇÕES'!A:G,7,0)</f>
        <v>25.893788543999996</v>
      </c>
      <c r="I66" s="198">
        <f t="shared" si="57"/>
        <v>150.70079999999999</v>
      </c>
      <c r="J66" s="198">
        <f t="shared" si="58"/>
        <v>77.681365631999995</v>
      </c>
      <c r="K66" s="198">
        <f t="shared" si="59"/>
        <v>183.56864447999999</v>
      </c>
      <c r="L66" s="198">
        <f t="shared" si="60"/>
        <v>100.06913520714239</v>
      </c>
      <c r="M66" s="198">
        <f t="shared" si="61"/>
        <v>283.63777968714237</v>
      </c>
      <c r="N66" s="16"/>
      <c r="O66" s="16"/>
      <c r="P66" s="184">
        <f t="shared" si="62"/>
        <v>76.127388543999984</v>
      </c>
      <c r="Q66" s="185">
        <f>VLOOKUP(B66,'SERVICOS SINAPI'!B:E,4,FALSE)</f>
        <v>73.02</v>
      </c>
      <c r="R66" s="184">
        <f t="shared" si="63"/>
        <v>3.1073885439999884</v>
      </c>
      <c r="S66" s="184">
        <f t="shared" si="64"/>
        <v>9.3221656319999653</v>
      </c>
    </row>
    <row r="67" spans="1:19" s="147" customFormat="1" ht="38.25" x14ac:dyDescent="0.2">
      <c r="A67" s="195" t="s">
        <v>7162</v>
      </c>
      <c r="B67" s="194" t="s">
        <v>7100</v>
      </c>
      <c r="C67" s="203" t="s">
        <v>5161</v>
      </c>
      <c r="D67" s="196" t="s">
        <v>57</v>
      </c>
      <c r="E67" s="196" t="s">
        <v>72</v>
      </c>
      <c r="F67" s="197">
        <v>4.5</v>
      </c>
      <c r="G67" s="29">
        <f>VLOOKUP(B67,'03_COMPOSIÇÕES'!A:G,6,0)</f>
        <v>89.713968999999992</v>
      </c>
      <c r="H67" s="29">
        <f>VLOOKUP(B67,'03_COMPOSIÇÕES'!A:G,7,0)</f>
        <v>9.2141235601999991</v>
      </c>
      <c r="I67" s="198">
        <f t="shared" si="57"/>
        <v>403.71286049999998</v>
      </c>
      <c r="J67" s="198">
        <f t="shared" si="58"/>
        <v>41.463556020899993</v>
      </c>
      <c r="K67" s="198">
        <f t="shared" si="59"/>
        <v>491.76263537504997</v>
      </c>
      <c r="L67" s="198">
        <f t="shared" si="60"/>
        <v>53.413352866123375</v>
      </c>
      <c r="M67" s="198">
        <f t="shared" si="61"/>
        <v>545.1759882411734</v>
      </c>
      <c r="N67" s="16"/>
      <c r="O67" s="16"/>
      <c r="P67" s="184">
        <f t="shared" si="62"/>
        <v>98.928092560199985</v>
      </c>
      <c r="Q67" s="185">
        <f>VLOOKUP(B67,'SERVICOS SINAPI'!B:E,4,FALSE)</f>
        <v>98.88</v>
      </c>
      <c r="R67" s="184">
        <f t="shared" si="63"/>
        <v>4.8092560199989975E-2</v>
      </c>
      <c r="S67" s="184">
        <f t="shared" si="64"/>
        <v>0.21641652089995489</v>
      </c>
    </row>
    <row r="68" spans="1:19" s="147" customFormat="1" ht="38.25" x14ac:dyDescent="0.2">
      <c r="A68" s="195" t="s">
        <v>7163</v>
      </c>
      <c r="B68" s="194" t="s">
        <v>7101</v>
      </c>
      <c r="C68" s="203" t="s">
        <v>3252</v>
      </c>
      <c r="D68" s="196" t="s">
        <v>57</v>
      </c>
      <c r="E68" s="196" t="s">
        <v>28</v>
      </c>
      <c r="F68" s="197">
        <v>4</v>
      </c>
      <c r="G68" s="29">
        <f>VLOOKUP(B68,'03_COMPOSIÇÕES'!A:G,6,0)</f>
        <v>76.194341999999992</v>
      </c>
      <c r="H68" s="29">
        <f>VLOOKUP(B68,'03_COMPOSIÇÕES'!A:G,7,0)</f>
        <v>9.6618368106000005</v>
      </c>
      <c r="I68" s="198">
        <f t="shared" si="57"/>
        <v>304.77736799999997</v>
      </c>
      <c r="J68" s="198">
        <f t="shared" si="58"/>
        <v>38.647347242400002</v>
      </c>
      <c r="K68" s="198">
        <f t="shared" si="59"/>
        <v>371.24931196079996</v>
      </c>
      <c r="L68" s="198">
        <f t="shared" si="60"/>
        <v>49.785512717659685</v>
      </c>
      <c r="M68" s="198">
        <f t="shared" si="61"/>
        <v>421.03482467845964</v>
      </c>
      <c r="N68" s="16"/>
      <c r="O68" s="16"/>
      <c r="P68" s="184">
        <f t="shared" si="62"/>
        <v>85.856178810599999</v>
      </c>
      <c r="Q68" s="185">
        <f>VLOOKUP(B68,'SERVICOS SINAPI'!B:E,4,FALSE)</f>
        <v>100.35</v>
      </c>
      <c r="R68" s="184">
        <f t="shared" si="63"/>
        <v>-14.493821189399995</v>
      </c>
      <c r="S68" s="184">
        <f t="shared" si="64"/>
        <v>-57.975284757599979</v>
      </c>
    </row>
    <row r="69" spans="1:19" s="147" customFormat="1" ht="38.25" x14ac:dyDescent="0.2">
      <c r="A69" s="195" t="s">
        <v>7164</v>
      </c>
      <c r="B69" s="194" t="s">
        <v>7102</v>
      </c>
      <c r="C69" s="203" t="s">
        <v>2971</v>
      </c>
      <c r="D69" s="196" t="s">
        <v>57</v>
      </c>
      <c r="E69" s="196" t="s">
        <v>98</v>
      </c>
      <c r="F69" s="197">
        <v>25</v>
      </c>
      <c r="G69" s="29">
        <f>VLOOKUP(B69,'03_COMPOSIÇÕES'!A:G,6,0)</f>
        <v>7.6827800000000002</v>
      </c>
      <c r="H69" s="29">
        <f>VLOOKUP(B69,'03_COMPOSIÇÕES'!A:G,7,0)</f>
        <v>2.8602575819999996</v>
      </c>
      <c r="I69" s="198">
        <f t="shared" si="57"/>
        <v>192.06950000000001</v>
      </c>
      <c r="J69" s="198">
        <f t="shared" si="58"/>
        <v>71.506439549999996</v>
      </c>
      <c r="K69" s="198">
        <f t="shared" si="59"/>
        <v>233.95985794999999</v>
      </c>
      <c r="L69" s="198">
        <f t="shared" si="60"/>
        <v>92.114595428309997</v>
      </c>
      <c r="M69" s="198">
        <f t="shared" si="61"/>
        <v>326.07445337830995</v>
      </c>
      <c r="N69" s="16"/>
      <c r="O69" s="16"/>
      <c r="P69" s="184">
        <f t="shared" si="62"/>
        <v>10.543037582</v>
      </c>
      <c r="Q69" s="185">
        <f>VLOOKUP(B69,'SERVICOS SINAPI'!B:E,4,FALSE)</f>
        <v>10.83</v>
      </c>
      <c r="R69" s="184">
        <f t="shared" si="63"/>
        <v>-0.28696241799999989</v>
      </c>
      <c r="S69" s="184">
        <f t="shared" si="64"/>
        <v>-7.1740604499999971</v>
      </c>
    </row>
    <row r="70" spans="1:19" s="147" customFormat="1" ht="25.5" x14ac:dyDescent="0.2">
      <c r="A70" s="195" t="s">
        <v>7165</v>
      </c>
      <c r="B70" s="194" t="s">
        <v>7103</v>
      </c>
      <c r="C70" s="203" t="s">
        <v>3597</v>
      </c>
      <c r="D70" s="196" t="s">
        <v>57</v>
      </c>
      <c r="E70" s="196" t="s">
        <v>28</v>
      </c>
      <c r="F70" s="197">
        <v>10</v>
      </c>
      <c r="G70" s="29">
        <f>VLOOKUP(B70,'03_COMPOSIÇÕES'!A:G,6,0)</f>
        <v>38.652647999999999</v>
      </c>
      <c r="H70" s="29">
        <f>VLOOKUP(B70,'03_COMPOSIÇÕES'!A:G,7,0)</f>
        <v>6.2411123112000002</v>
      </c>
      <c r="I70" s="198">
        <f t="shared" si="57"/>
        <v>386.52647999999999</v>
      </c>
      <c r="J70" s="198">
        <f t="shared" si="58"/>
        <v>62.411123111999999</v>
      </c>
      <c r="K70" s="198">
        <f t="shared" si="59"/>
        <v>470.82790528799995</v>
      </c>
      <c r="L70" s="198">
        <f t="shared" si="60"/>
        <v>80.3980087928784</v>
      </c>
      <c r="M70" s="198">
        <f t="shared" si="61"/>
        <v>551.2259140808784</v>
      </c>
      <c r="N70" s="16"/>
      <c r="O70" s="16"/>
      <c r="P70" s="184">
        <f t="shared" si="62"/>
        <v>44.893760311199998</v>
      </c>
      <c r="Q70" s="185">
        <f>VLOOKUP(B70,'SERVICOS SINAPI'!B:E,4,FALSE)</f>
        <v>42.65</v>
      </c>
      <c r="R70" s="184">
        <f t="shared" si="63"/>
        <v>2.2437603111999991</v>
      </c>
      <c r="S70" s="184">
        <f t="shared" si="64"/>
        <v>22.437603111999991</v>
      </c>
    </row>
    <row r="71" spans="1:19" s="147" customFormat="1" ht="38.25" x14ac:dyDescent="0.2">
      <c r="A71" s="195" t="s">
        <v>7166</v>
      </c>
      <c r="B71" s="194" t="s">
        <v>7104</v>
      </c>
      <c r="C71" s="203" t="s">
        <v>353</v>
      </c>
      <c r="D71" s="196" t="s">
        <v>57</v>
      </c>
      <c r="E71" s="196" t="s">
        <v>98</v>
      </c>
      <c r="F71" s="197">
        <v>290</v>
      </c>
      <c r="G71" s="29">
        <f>VLOOKUP(B71,'03_COMPOSIÇÕES'!A:G,6,0)</f>
        <v>9.8816000000000024</v>
      </c>
      <c r="H71" s="29">
        <f>VLOOKUP(B71,'03_COMPOSIÇÕES'!A:G,7,0)</f>
        <v>3.4807367399999993</v>
      </c>
      <c r="I71" s="198">
        <f t="shared" si="57"/>
        <v>2865.6640000000007</v>
      </c>
      <c r="J71" s="198">
        <f t="shared" si="58"/>
        <v>1009.4136545999999</v>
      </c>
      <c r="K71" s="198">
        <f t="shared" si="59"/>
        <v>3490.6653184000006</v>
      </c>
      <c r="L71" s="198">
        <f t="shared" si="60"/>
        <v>1300.3266698557197</v>
      </c>
      <c r="M71" s="198">
        <f t="shared" si="61"/>
        <v>4790.9919882557206</v>
      </c>
      <c r="N71" s="16"/>
      <c r="O71" s="16"/>
      <c r="P71" s="184"/>
      <c r="Q71" s="185"/>
      <c r="R71" s="184"/>
      <c r="S71" s="184"/>
    </row>
    <row r="72" spans="1:19" s="147" customFormat="1" x14ac:dyDescent="0.2">
      <c r="A72" s="195" t="s">
        <v>7167</v>
      </c>
      <c r="B72" s="194" t="s">
        <v>7105</v>
      </c>
      <c r="C72" s="203" t="s">
        <v>7106</v>
      </c>
      <c r="D72" s="196" t="s">
        <v>57</v>
      </c>
      <c r="E72" s="196" t="s">
        <v>28</v>
      </c>
      <c r="F72" s="197">
        <v>4</v>
      </c>
      <c r="G72" s="29">
        <f>VLOOKUP(B72,'03_COMPOSIÇÕES'!A:G,6,0)</f>
        <v>9.5477800000000013</v>
      </c>
      <c r="H72" s="29">
        <f>VLOOKUP(B72,'03_COMPOSIÇÕES'!A:G,7,0)</f>
        <v>2.8602575819999996</v>
      </c>
      <c r="I72" s="198">
        <f t="shared" si="57"/>
        <v>38.191120000000005</v>
      </c>
      <c r="J72" s="198">
        <f t="shared" si="58"/>
        <v>11.441030327999998</v>
      </c>
      <c r="K72" s="198">
        <f t="shared" si="59"/>
        <v>46.520603272000002</v>
      </c>
      <c r="L72" s="198">
        <f t="shared" si="60"/>
        <v>14.738335268529598</v>
      </c>
      <c r="M72" s="198">
        <f t="shared" si="61"/>
        <v>61.258938540529599</v>
      </c>
      <c r="N72" s="16"/>
      <c r="O72" s="16"/>
      <c r="P72" s="184"/>
      <c r="Q72" s="185"/>
      <c r="R72" s="184"/>
      <c r="S72" s="184"/>
    </row>
    <row r="73" spans="1:19" s="147" customFormat="1" x14ac:dyDescent="0.2">
      <c r="A73" s="195" t="s">
        <v>7168</v>
      </c>
      <c r="B73" s="194" t="s">
        <v>7107</v>
      </c>
      <c r="C73" s="203" t="s">
        <v>7108</v>
      </c>
      <c r="D73" s="196" t="s">
        <v>57</v>
      </c>
      <c r="E73" s="196" t="s">
        <v>28</v>
      </c>
      <c r="F73" s="197">
        <v>2</v>
      </c>
      <c r="G73" s="29">
        <f>VLOOKUP(B73,'03_COMPOSIÇÕES'!A:G,6,0)</f>
        <v>295.45132799999999</v>
      </c>
      <c r="H73" s="29">
        <f>VLOOKUP(B73,'03_COMPOSIÇÕES'!A:G,7,0)</f>
        <v>40.049659603199999</v>
      </c>
      <c r="I73" s="198">
        <f t="shared" si="57"/>
        <v>590.90265599999998</v>
      </c>
      <c r="J73" s="198">
        <f t="shared" si="58"/>
        <v>80.099319206399997</v>
      </c>
      <c r="K73" s="198">
        <f t="shared" si="59"/>
        <v>719.77852527359994</v>
      </c>
      <c r="L73" s="198">
        <f t="shared" si="60"/>
        <v>103.18394300168448</v>
      </c>
      <c r="M73" s="198">
        <f t="shared" si="61"/>
        <v>822.96246827528444</v>
      </c>
      <c r="N73" s="16"/>
      <c r="O73" s="16"/>
      <c r="P73" s="184"/>
      <c r="Q73" s="185"/>
      <c r="R73" s="184"/>
      <c r="S73" s="184"/>
    </row>
    <row r="74" spans="1:19" s="147" customFormat="1" ht="25.5" x14ac:dyDescent="0.2">
      <c r="A74" s="195" t="s">
        <v>7169</v>
      </c>
      <c r="B74" s="194" t="s">
        <v>7109</v>
      </c>
      <c r="C74" s="203" t="s">
        <v>7110</v>
      </c>
      <c r="D74" s="196" t="s">
        <v>57</v>
      </c>
      <c r="E74" s="196" t="s">
        <v>28</v>
      </c>
      <c r="F74" s="197">
        <v>3</v>
      </c>
      <c r="G74" s="29">
        <f>VLOOKUP(B74,'03_COMPOSIÇÕES'!A:G,6,0)</f>
        <v>47.91</v>
      </c>
      <c r="H74" s="29">
        <f>VLOOKUP(B74,'03_COMPOSIÇÕES'!A:G,7,0)</f>
        <v>9.1739309999999996</v>
      </c>
      <c r="I74" s="198">
        <f t="shared" si="57"/>
        <v>143.72999999999999</v>
      </c>
      <c r="J74" s="198">
        <f t="shared" si="58"/>
        <v>27.521792999999999</v>
      </c>
      <c r="K74" s="198">
        <f t="shared" si="59"/>
        <v>175.07751299999998</v>
      </c>
      <c r="L74" s="198">
        <f t="shared" si="60"/>
        <v>35.4535737426</v>
      </c>
      <c r="M74" s="198">
        <f t="shared" si="61"/>
        <v>210.5310867426</v>
      </c>
      <c r="N74" s="16"/>
      <c r="O74" s="16"/>
      <c r="P74" s="184"/>
      <c r="Q74" s="185"/>
      <c r="R74" s="184"/>
      <c r="S74" s="184"/>
    </row>
    <row r="75" spans="1:19" s="147" customFormat="1" ht="25.5" x14ac:dyDescent="0.2">
      <c r="A75" s="195" t="s">
        <v>7170</v>
      </c>
      <c r="B75" s="194" t="s">
        <v>7111</v>
      </c>
      <c r="C75" s="203" t="s">
        <v>7112</v>
      </c>
      <c r="D75" s="196" t="s">
        <v>57</v>
      </c>
      <c r="E75" s="196" t="s">
        <v>28</v>
      </c>
      <c r="F75" s="197">
        <v>4</v>
      </c>
      <c r="G75" s="29">
        <f>VLOOKUP(B75,'03_COMPOSIÇÕES'!A:G,6,0)</f>
        <v>3239.0140000000001</v>
      </c>
      <c r="H75" s="29">
        <f>VLOOKUP(B75,'03_COMPOSIÇÕES'!A:G,7,0)</f>
        <v>45.856262399999999</v>
      </c>
      <c r="I75" s="198">
        <f t="shared" si="57"/>
        <v>12956.056</v>
      </c>
      <c r="J75" s="198">
        <f t="shared" si="58"/>
        <v>183.42504959999999</v>
      </c>
      <c r="K75" s="198">
        <f t="shared" si="59"/>
        <v>15781.7718136</v>
      </c>
      <c r="L75" s="198">
        <f t="shared" si="60"/>
        <v>236.28814889472</v>
      </c>
      <c r="M75" s="198">
        <f t="shared" si="61"/>
        <v>16018.059962494721</v>
      </c>
      <c r="N75" s="16"/>
      <c r="O75" s="16"/>
      <c r="P75" s="184"/>
      <c r="Q75" s="185"/>
      <c r="R75" s="184"/>
      <c r="S75" s="184"/>
    </row>
    <row r="76" spans="1:19" s="147" customFormat="1" x14ac:dyDescent="0.2">
      <c r="A76" s="195" t="s">
        <v>7171</v>
      </c>
      <c r="B76" s="194" t="s">
        <v>7113</v>
      </c>
      <c r="C76" s="203" t="s">
        <v>7114</v>
      </c>
      <c r="D76" s="196" t="s">
        <v>57</v>
      </c>
      <c r="E76" s="196" t="s">
        <v>28</v>
      </c>
      <c r="F76" s="197">
        <v>13</v>
      </c>
      <c r="G76" s="29">
        <f>VLOOKUP(B76,'03_COMPOSIÇÕES'!A:G,6,0)</f>
        <v>4.2139999999999995</v>
      </c>
      <c r="H76" s="29">
        <f>VLOOKUP(B76,'03_COMPOSIÇÕES'!A:G,7,0)</f>
        <v>11.5578138</v>
      </c>
      <c r="I76" s="198">
        <f t="shared" si="57"/>
        <v>54.781999999999996</v>
      </c>
      <c r="J76" s="198">
        <f t="shared" si="58"/>
        <v>150.2515794</v>
      </c>
      <c r="K76" s="198">
        <f t="shared" si="59"/>
        <v>66.729954199999995</v>
      </c>
      <c r="L76" s="198">
        <f t="shared" si="60"/>
        <v>193.55408458308</v>
      </c>
      <c r="M76" s="198">
        <f t="shared" si="61"/>
        <v>260.28403878308001</v>
      </c>
      <c r="N76" s="16"/>
      <c r="O76" s="16"/>
      <c r="P76" s="184"/>
      <c r="Q76" s="185"/>
      <c r="R76" s="184"/>
      <c r="S76" s="184"/>
    </row>
    <row r="77" spans="1:19" s="147" customFormat="1" ht="38.25" x14ac:dyDescent="0.2">
      <c r="A77" s="195" t="s">
        <v>7172</v>
      </c>
      <c r="B77" s="194" t="s">
        <v>7115</v>
      </c>
      <c r="C77" s="203" t="s">
        <v>7116</v>
      </c>
      <c r="D77" s="196" t="s">
        <v>57</v>
      </c>
      <c r="E77" s="196" t="s">
        <v>28</v>
      </c>
      <c r="F77" s="197">
        <v>1</v>
      </c>
      <c r="G77" s="29">
        <f>VLOOKUP(B77,'03_COMPOSIÇÕES'!A:G,6,0)</f>
        <v>594.34448880000002</v>
      </c>
      <c r="H77" s="29">
        <f>VLOOKUP(B77,'03_COMPOSIÇÕES'!A:G,7,0)</f>
        <v>20.643928235319997</v>
      </c>
      <c r="I77" s="198">
        <f t="shared" si="57"/>
        <v>594.34448880000002</v>
      </c>
      <c r="J77" s="198">
        <f t="shared" si="58"/>
        <v>20.643928235319997</v>
      </c>
      <c r="K77" s="198">
        <f t="shared" si="59"/>
        <v>723.97102180727995</v>
      </c>
      <c r="L77" s="198">
        <f t="shared" si="60"/>
        <v>26.593508352739221</v>
      </c>
      <c r="M77" s="198">
        <f t="shared" si="61"/>
        <v>750.56453016001922</v>
      </c>
      <c r="N77" s="16"/>
      <c r="O77" s="16"/>
      <c r="P77" s="184"/>
      <c r="Q77" s="185"/>
      <c r="R77" s="184"/>
      <c r="S77" s="184"/>
    </row>
    <row r="78" spans="1:19" s="147" customFormat="1" x14ac:dyDescent="0.2">
      <c r="A78" s="195" t="s">
        <v>7173</v>
      </c>
      <c r="B78" s="194" t="s">
        <v>7021</v>
      </c>
      <c r="C78" s="203" t="s">
        <v>138</v>
      </c>
      <c r="D78" s="196" t="s">
        <v>57</v>
      </c>
      <c r="E78" s="196" t="s">
        <v>28</v>
      </c>
      <c r="F78" s="197">
        <v>12</v>
      </c>
      <c r="G78" s="29">
        <f>VLOOKUP(B78,'03_COMPOSIÇÕES'!A:G,6,0)</f>
        <v>5.3067999999999991</v>
      </c>
      <c r="H78" s="29">
        <f>VLOOKUP(B78,'03_COMPOSIÇÕES'!A:G,7,0)</f>
        <v>5.1454369199999999</v>
      </c>
      <c r="I78" s="198">
        <f t="shared" si="57"/>
        <v>63.681599999999989</v>
      </c>
      <c r="J78" s="198">
        <f t="shared" si="58"/>
        <v>61.745243039999998</v>
      </c>
      <c r="K78" s="198">
        <f t="shared" si="59"/>
        <v>77.57055695999999</v>
      </c>
      <c r="L78" s="198">
        <f t="shared" si="60"/>
        <v>79.540222084128004</v>
      </c>
      <c r="M78" s="198">
        <f t="shared" si="61"/>
        <v>157.11077904412798</v>
      </c>
      <c r="N78" s="16"/>
      <c r="O78" s="16"/>
      <c r="P78" s="184"/>
      <c r="Q78" s="185"/>
      <c r="R78" s="184"/>
      <c r="S78" s="184"/>
    </row>
    <row r="79" spans="1:19" s="147" customFormat="1" x14ac:dyDescent="0.2">
      <c r="A79" s="195" t="s">
        <v>7174</v>
      </c>
      <c r="B79" s="194" t="s">
        <v>7022</v>
      </c>
      <c r="C79" s="203" t="s">
        <v>137</v>
      </c>
      <c r="D79" s="196" t="s">
        <v>57</v>
      </c>
      <c r="E79" s="196" t="s">
        <v>98</v>
      </c>
      <c r="F79" s="197">
        <v>220</v>
      </c>
      <c r="G79" s="29">
        <f>VLOOKUP(B79,'03_COMPOSIÇÕES'!A:G,6,0)</f>
        <v>7.6911999999999994</v>
      </c>
      <c r="H79" s="29">
        <f>VLOOKUP(B79,'03_COMPOSIÇÕES'!A:G,7,0)</f>
        <v>0.90801828000000007</v>
      </c>
      <c r="I79" s="198">
        <f t="shared" si="57"/>
        <v>1692.0639999999999</v>
      </c>
      <c r="J79" s="198">
        <f t="shared" si="58"/>
        <v>199.76402160000001</v>
      </c>
      <c r="K79" s="198">
        <f t="shared" si="59"/>
        <v>2061.1031583999998</v>
      </c>
      <c r="L79" s="198">
        <f t="shared" si="60"/>
        <v>257.33601262512002</v>
      </c>
      <c r="M79" s="198">
        <f t="shared" si="61"/>
        <v>2318.4391710251198</v>
      </c>
      <c r="N79" s="16"/>
      <c r="O79" s="16"/>
      <c r="P79" s="184"/>
      <c r="Q79" s="185"/>
      <c r="R79" s="184"/>
      <c r="S79" s="184"/>
    </row>
    <row r="80" spans="1:19" s="147" customFormat="1" x14ac:dyDescent="0.2">
      <c r="A80" s="195" t="s">
        <v>7175</v>
      </c>
      <c r="B80" s="194" t="s">
        <v>7117</v>
      </c>
      <c r="C80" s="203" t="s">
        <v>7118</v>
      </c>
      <c r="D80" s="196" t="s">
        <v>57</v>
      </c>
      <c r="E80" s="196" t="s">
        <v>28</v>
      </c>
      <c r="F80" s="197">
        <v>1</v>
      </c>
      <c r="G80" s="29">
        <f>VLOOKUP(B80,'03_COMPOSIÇÕES'!A:G,6,0)</f>
        <v>168.79000000000002</v>
      </c>
      <c r="H80" s="29">
        <f>VLOOKUP(B80,'03_COMPOSIÇÕES'!A:G,7,0)</f>
        <v>36.226982999999997</v>
      </c>
      <c r="I80" s="198">
        <f t="shared" si="57"/>
        <v>168.79000000000002</v>
      </c>
      <c r="J80" s="198">
        <f t="shared" si="58"/>
        <v>36.226982999999997</v>
      </c>
      <c r="K80" s="198">
        <f t="shared" si="59"/>
        <v>205.60309900000001</v>
      </c>
      <c r="L80" s="198">
        <f t="shared" si="60"/>
        <v>46.667599500599998</v>
      </c>
      <c r="M80" s="198">
        <f t="shared" si="61"/>
        <v>252.27069850060002</v>
      </c>
      <c r="N80" s="16"/>
      <c r="O80" s="16"/>
      <c r="P80" s="184"/>
      <c r="Q80" s="185"/>
      <c r="R80" s="184"/>
      <c r="S80" s="184"/>
    </row>
    <row r="81" spans="1:19" s="147" customFormat="1" ht="38.25" x14ac:dyDescent="0.2">
      <c r="A81" s="195" t="s">
        <v>7176</v>
      </c>
      <c r="B81" s="194" t="s">
        <v>7119</v>
      </c>
      <c r="C81" s="203" t="s">
        <v>7120</v>
      </c>
      <c r="D81" s="196" t="s">
        <v>57</v>
      </c>
      <c r="E81" s="196" t="s">
        <v>28</v>
      </c>
      <c r="F81" s="197">
        <v>1</v>
      </c>
      <c r="G81" s="29">
        <f>VLOOKUP(B81,'03_COMPOSIÇÕES'!A:G,6,0)</f>
        <v>2157.1960000000004</v>
      </c>
      <c r="H81" s="29">
        <f>VLOOKUP(B81,'03_COMPOSIÇÕES'!A:G,7,0)</f>
        <v>44.945565599999995</v>
      </c>
      <c r="I81" s="198">
        <f t="shared" si="57"/>
        <v>2157.1960000000004</v>
      </c>
      <c r="J81" s="198">
        <f t="shared" si="58"/>
        <v>44.945565599999995</v>
      </c>
      <c r="K81" s="198">
        <f t="shared" si="59"/>
        <v>2627.6804476000002</v>
      </c>
      <c r="L81" s="198">
        <f t="shared" si="60"/>
        <v>57.898877605919992</v>
      </c>
      <c r="M81" s="198">
        <f t="shared" si="61"/>
        <v>2685.5793252059202</v>
      </c>
      <c r="N81" s="16"/>
      <c r="O81" s="16"/>
      <c r="P81" s="184"/>
      <c r="Q81" s="185"/>
      <c r="R81" s="184"/>
      <c r="S81" s="184"/>
    </row>
    <row r="82" spans="1:19" s="147" customFormat="1" x14ac:dyDescent="0.2">
      <c r="A82" s="195" t="s">
        <v>7177</v>
      </c>
      <c r="B82" s="194" t="s">
        <v>7121</v>
      </c>
      <c r="C82" s="203" t="s">
        <v>390</v>
      </c>
      <c r="D82" s="196" t="s">
        <v>57</v>
      </c>
      <c r="E82" s="196" t="s">
        <v>98</v>
      </c>
      <c r="F82" s="197">
        <v>22</v>
      </c>
      <c r="G82" s="29">
        <f>VLOOKUP(B82,'03_COMPOSIÇÕES'!A:G,6,0)</f>
        <v>54.937779999999997</v>
      </c>
      <c r="H82" s="29">
        <f>VLOOKUP(B82,'03_COMPOSIÇÕES'!A:G,7,0)</f>
        <v>2.8602575819999996</v>
      </c>
      <c r="I82" s="198">
        <f t="shared" si="57"/>
        <v>1208.6311599999999</v>
      </c>
      <c r="J82" s="198">
        <f t="shared" si="58"/>
        <v>62.925666803999988</v>
      </c>
      <c r="K82" s="198">
        <f t="shared" si="59"/>
        <v>1472.2336159959998</v>
      </c>
      <c r="L82" s="198">
        <f t="shared" si="60"/>
        <v>81.060843976912778</v>
      </c>
      <c r="M82" s="198">
        <f t="shared" si="61"/>
        <v>1553.2944599729126</v>
      </c>
      <c r="N82" s="16"/>
      <c r="O82" s="16"/>
      <c r="P82" s="184"/>
      <c r="Q82" s="185"/>
      <c r="R82" s="184"/>
      <c r="S82" s="184"/>
    </row>
    <row r="83" spans="1:19" s="147" customFormat="1" x14ac:dyDescent="0.2">
      <c r="A83" s="195" t="s">
        <v>7178</v>
      </c>
      <c r="B83" s="194" t="s">
        <v>7122</v>
      </c>
      <c r="C83" s="203" t="s">
        <v>7123</v>
      </c>
      <c r="D83" s="196" t="s">
        <v>57</v>
      </c>
      <c r="E83" s="196" t="s">
        <v>28</v>
      </c>
      <c r="F83" s="197">
        <v>20</v>
      </c>
      <c r="G83" s="29">
        <f>VLOOKUP(B83,'03_COMPOSIÇÕES'!A:G,6,0)</f>
        <v>10.326799999999999</v>
      </c>
      <c r="H83" s="29">
        <f>VLOOKUP(B83,'03_COMPOSIÇÕES'!A:G,7,0)</f>
        <v>5.1454369199999999</v>
      </c>
      <c r="I83" s="198">
        <f t="shared" si="57"/>
        <v>206.53599999999997</v>
      </c>
      <c r="J83" s="198">
        <f t="shared" si="58"/>
        <v>102.9087384</v>
      </c>
      <c r="K83" s="198">
        <f t="shared" si="59"/>
        <v>251.58150159999997</v>
      </c>
      <c r="L83" s="198">
        <f t="shared" si="60"/>
        <v>132.56703680688</v>
      </c>
      <c r="M83" s="198">
        <f t="shared" si="61"/>
        <v>384.14853840687999</v>
      </c>
      <c r="N83" s="16"/>
      <c r="O83" s="16"/>
      <c r="P83" s="184"/>
      <c r="Q83" s="185"/>
      <c r="R83" s="184"/>
      <c r="S83" s="184"/>
    </row>
    <row r="84" spans="1:19" s="147" customFormat="1" x14ac:dyDescent="0.2">
      <c r="A84" s="195" t="s">
        <v>7179</v>
      </c>
      <c r="B84" s="194" t="s">
        <v>7124</v>
      </c>
      <c r="C84" s="203" t="s">
        <v>7125</v>
      </c>
      <c r="D84" s="196" t="s">
        <v>57</v>
      </c>
      <c r="E84" s="196" t="s">
        <v>28</v>
      </c>
      <c r="F84" s="197">
        <v>15</v>
      </c>
      <c r="G84" s="29">
        <f>VLOOKUP(B84,'03_COMPOSIÇÕES'!A:G,6,0)</f>
        <v>65.448728000000003</v>
      </c>
      <c r="H84" s="29">
        <f>VLOOKUP(B84,'03_COMPOSIÇÕES'!A:G,7,0)</f>
        <v>8.498354685599999</v>
      </c>
      <c r="I84" s="198">
        <f t="shared" si="57"/>
        <v>981.73092000000008</v>
      </c>
      <c r="J84" s="198">
        <f t="shared" si="58"/>
        <v>127.47532028399999</v>
      </c>
      <c r="K84" s="198">
        <f t="shared" si="59"/>
        <v>1195.8464336520001</v>
      </c>
      <c r="L84" s="198">
        <f t="shared" si="60"/>
        <v>164.21370758984878</v>
      </c>
      <c r="M84" s="198">
        <f t="shared" si="61"/>
        <v>1360.0601412418489</v>
      </c>
      <c r="N84" s="16"/>
      <c r="O84" s="16"/>
      <c r="P84" s="184"/>
      <c r="Q84" s="185"/>
      <c r="R84" s="184"/>
      <c r="S84" s="184"/>
    </row>
    <row r="85" spans="1:19" s="147" customFormat="1" ht="25.5" x14ac:dyDescent="0.2">
      <c r="A85" s="195" t="s">
        <v>7180</v>
      </c>
      <c r="B85" s="194" t="s">
        <v>7126</v>
      </c>
      <c r="C85" s="203" t="s">
        <v>7127</v>
      </c>
      <c r="D85" s="196" t="s">
        <v>57</v>
      </c>
      <c r="E85" s="196" t="s">
        <v>98</v>
      </c>
      <c r="F85" s="197">
        <v>40.4</v>
      </c>
      <c r="G85" s="29">
        <f>VLOOKUP(B85,'03_COMPOSIÇÕES'!A:G,6,0)</f>
        <v>68.534589399999987</v>
      </c>
      <c r="H85" s="29">
        <f>VLOOKUP(B85,'03_COMPOSIÇÕES'!A:G,7,0)</f>
        <v>13.003509010439998</v>
      </c>
      <c r="I85" s="198">
        <f t="shared" si="57"/>
        <v>2768.7974117599992</v>
      </c>
      <c r="J85" s="198">
        <f t="shared" si="58"/>
        <v>525.34176402177593</v>
      </c>
      <c r="K85" s="198">
        <f t="shared" si="59"/>
        <v>3372.6721272648551</v>
      </c>
      <c r="L85" s="198">
        <f t="shared" si="60"/>
        <v>676.74526041285174</v>
      </c>
      <c r="M85" s="198">
        <f t="shared" si="61"/>
        <v>4049.4173876777068</v>
      </c>
      <c r="N85" s="16"/>
      <c r="O85" s="16"/>
      <c r="P85" s="184"/>
      <c r="Q85" s="185"/>
      <c r="R85" s="184"/>
      <c r="S85" s="184"/>
    </row>
    <row r="86" spans="1:19" s="147" customFormat="1" ht="25.5" x14ac:dyDescent="0.2">
      <c r="A86" s="195" t="s">
        <v>7181</v>
      </c>
      <c r="B86" s="194" t="s">
        <v>7128</v>
      </c>
      <c r="C86" s="203" t="s">
        <v>404</v>
      </c>
      <c r="D86" s="196" t="s">
        <v>57</v>
      </c>
      <c r="E86" s="196" t="s">
        <v>28</v>
      </c>
      <c r="F86" s="197">
        <v>3</v>
      </c>
      <c r="G86" s="29">
        <f>VLOOKUP(B86,'03_COMPOSIÇÕES'!A:G,6,0)</f>
        <v>5.3606000000000007</v>
      </c>
      <c r="H86" s="29">
        <f>VLOOKUP(B86,'03_COMPOSIÇÕES'!A:G,7,0)</f>
        <v>0.35758242000000001</v>
      </c>
      <c r="I86" s="198">
        <f t="shared" si="57"/>
        <v>16.081800000000001</v>
      </c>
      <c r="J86" s="198">
        <f t="shared" si="58"/>
        <v>1.0727472600000001</v>
      </c>
      <c r="K86" s="198">
        <f t="shared" si="59"/>
        <v>19.589240580000002</v>
      </c>
      <c r="L86" s="198">
        <f t="shared" si="60"/>
        <v>1.381913020332</v>
      </c>
      <c r="M86" s="198">
        <f t="shared" si="61"/>
        <v>20.971153600332002</v>
      </c>
      <c r="N86" s="16"/>
      <c r="O86" s="16"/>
      <c r="P86" s="184"/>
      <c r="Q86" s="185"/>
      <c r="R86" s="184"/>
      <c r="S86" s="184"/>
    </row>
    <row r="87" spans="1:19" s="147" customFormat="1" ht="25.5" x14ac:dyDescent="0.2">
      <c r="A87" s="195" t="s">
        <v>7182</v>
      </c>
      <c r="B87" s="194" t="s">
        <v>7129</v>
      </c>
      <c r="C87" s="203" t="s">
        <v>403</v>
      </c>
      <c r="D87" s="196" t="s">
        <v>57</v>
      </c>
      <c r="E87" s="196" t="s">
        <v>28</v>
      </c>
      <c r="F87" s="197">
        <v>10</v>
      </c>
      <c r="G87" s="29">
        <f>VLOOKUP(B87,'03_COMPOSIÇÕES'!A:G,6,0)</f>
        <v>5.2606000000000011</v>
      </c>
      <c r="H87" s="29">
        <f>VLOOKUP(B87,'03_COMPOSIÇÕES'!A:G,7,0)</f>
        <v>0.35758242000000001</v>
      </c>
      <c r="I87" s="198">
        <f t="shared" si="57"/>
        <v>52.606000000000009</v>
      </c>
      <c r="J87" s="198">
        <f t="shared" si="58"/>
        <v>3.5758242</v>
      </c>
      <c r="K87" s="198">
        <f t="shared" si="59"/>
        <v>64.079368600000009</v>
      </c>
      <c r="L87" s="198">
        <f t="shared" si="60"/>
        <v>4.6063767344400004</v>
      </c>
      <c r="M87" s="198">
        <f t="shared" si="61"/>
        <v>68.685745334440014</v>
      </c>
      <c r="N87" s="16"/>
      <c r="O87" s="16"/>
      <c r="P87" s="184"/>
      <c r="Q87" s="185"/>
      <c r="R87" s="184"/>
      <c r="S87" s="184"/>
    </row>
    <row r="88" spans="1:19" s="147" customFormat="1" ht="25.5" x14ac:dyDescent="0.2">
      <c r="A88" s="195" t="s">
        <v>7183</v>
      </c>
      <c r="B88" s="194" t="s">
        <v>7130</v>
      </c>
      <c r="C88" s="203" t="s">
        <v>7131</v>
      </c>
      <c r="D88" s="196" t="s">
        <v>57</v>
      </c>
      <c r="E88" s="196" t="s">
        <v>28</v>
      </c>
      <c r="F88" s="197">
        <v>50</v>
      </c>
      <c r="G88" s="29">
        <f>VLOOKUP(B88,'03_COMPOSIÇÕES'!A:G,6,0)</f>
        <v>1.1206</v>
      </c>
      <c r="H88" s="29">
        <f>VLOOKUP(B88,'03_COMPOSIÇÕES'!A:G,7,0)</f>
        <v>0.35758242000000001</v>
      </c>
      <c r="I88" s="198">
        <f t="shared" si="57"/>
        <v>56.03</v>
      </c>
      <c r="J88" s="198">
        <f t="shared" si="58"/>
        <v>17.879121000000001</v>
      </c>
      <c r="K88" s="198">
        <f t="shared" si="59"/>
        <v>68.250142999999994</v>
      </c>
      <c r="L88" s="198">
        <f t="shared" si="60"/>
        <v>23.031883672200003</v>
      </c>
      <c r="M88" s="198">
        <f t="shared" si="61"/>
        <v>91.282026672200004</v>
      </c>
      <c r="N88" s="16"/>
      <c r="O88" s="16"/>
      <c r="P88" s="184"/>
      <c r="Q88" s="185"/>
      <c r="R88" s="184"/>
      <c r="S88" s="184"/>
    </row>
    <row r="89" spans="1:19" s="147" customFormat="1" x14ac:dyDescent="0.2">
      <c r="A89" s="195"/>
      <c r="B89" s="194"/>
      <c r="C89" s="203"/>
      <c r="D89" s="196"/>
      <c r="E89" s="196"/>
      <c r="F89" s="197"/>
      <c r="G89" s="198"/>
      <c r="H89" s="198"/>
      <c r="I89" s="198"/>
      <c r="J89" s="198"/>
      <c r="K89" s="198"/>
      <c r="L89" s="198"/>
      <c r="M89" s="198"/>
      <c r="N89" s="16"/>
      <c r="O89" s="16"/>
      <c r="P89" s="184"/>
      <c r="Q89" s="185"/>
      <c r="R89" s="184"/>
      <c r="S89" s="184"/>
    </row>
    <row r="90" spans="1:19" s="147" customFormat="1" x14ac:dyDescent="0.2">
      <c r="A90" s="194">
        <v>8</v>
      </c>
      <c r="B90" s="194"/>
      <c r="C90" s="203" t="s">
        <v>7132</v>
      </c>
      <c r="D90" s="196"/>
      <c r="E90" s="196"/>
      <c r="F90" s="197"/>
      <c r="G90" s="198"/>
      <c r="H90" s="198"/>
      <c r="I90" s="198">
        <f>SUBTOTAL(9,I91:I97)</f>
        <v>20967.955929439999</v>
      </c>
      <c r="J90" s="198">
        <f>SUBTOTAL(9,J91:J97)</f>
        <v>4850.8737029549438</v>
      </c>
      <c r="K90" s="198">
        <f>SUBTOTAL(9,K91:K97)</f>
        <v>25541.067117650862</v>
      </c>
      <c r="L90" s="198">
        <f>SUBTOTAL(9,L91:L97)</f>
        <v>6248.8955041465588</v>
      </c>
      <c r="M90" s="198">
        <f>SUBTOTAL(9,M91:M97)</f>
        <v>31789.962621797422</v>
      </c>
      <c r="N90" s="16"/>
      <c r="O90" s="16"/>
      <c r="P90" s="184"/>
      <c r="Q90" s="185"/>
      <c r="R90" s="184"/>
      <c r="S90" s="184"/>
    </row>
    <row r="91" spans="1:19" s="147" customFormat="1" x14ac:dyDescent="0.2">
      <c r="A91" s="195" t="s">
        <v>118</v>
      </c>
      <c r="B91" s="194" t="s">
        <v>7133</v>
      </c>
      <c r="C91" s="203" t="s">
        <v>7134</v>
      </c>
      <c r="D91" s="196" t="s">
        <v>57</v>
      </c>
      <c r="E91" s="196" t="s">
        <v>72</v>
      </c>
      <c r="F91" s="197">
        <v>3.72</v>
      </c>
      <c r="G91" s="29">
        <f>VLOOKUP(B91,'03_COMPOSIÇÕES'!A:G,6,0)</f>
        <v>448.55399999999997</v>
      </c>
      <c r="H91" s="29">
        <f>VLOOKUP(B91,'03_COMPOSIÇÕES'!A:G,7,0)</f>
        <v>203.83704</v>
      </c>
      <c r="I91" s="198">
        <f t="shared" ref="I91:I97" si="65">$F91*$G91</f>
        <v>1668.6208799999999</v>
      </c>
      <c r="J91" s="198">
        <f t="shared" ref="J91:J97" si="66">$F91*$H91</f>
        <v>758.27378880000003</v>
      </c>
      <c r="K91" s="198">
        <f t="shared" ref="K91:K97" si="67">$I91*(1+BDI_MAT)</f>
        <v>2032.5470939279999</v>
      </c>
      <c r="L91" s="198">
        <f t="shared" ref="L91:L97" si="68">$J91*(1+BDI_MDO)</f>
        <v>976.80829473216011</v>
      </c>
      <c r="M91" s="198">
        <f t="shared" ref="M91:M97" si="69">SUM(K91:L91)</f>
        <v>3009.3553886601599</v>
      </c>
      <c r="N91" s="16"/>
      <c r="O91" s="16"/>
      <c r="P91" s="184"/>
      <c r="Q91" s="185"/>
      <c r="R91" s="184"/>
      <c r="S91" s="184"/>
    </row>
    <row r="92" spans="1:19" s="147" customFormat="1" ht="51" x14ac:dyDescent="0.2">
      <c r="A92" s="195" t="s">
        <v>120</v>
      </c>
      <c r="B92" s="194" t="s">
        <v>7135</v>
      </c>
      <c r="C92" s="203" t="s">
        <v>7136</v>
      </c>
      <c r="D92" s="196" t="s">
        <v>57</v>
      </c>
      <c r="E92" s="196" t="s">
        <v>28</v>
      </c>
      <c r="F92" s="197">
        <v>1</v>
      </c>
      <c r="G92" s="29">
        <f>VLOOKUP(B92,'03_COMPOSIÇÕES'!A:G,6,0)</f>
        <v>3307.4404999999997</v>
      </c>
      <c r="H92" s="29">
        <f>VLOOKUP(B92,'03_COMPOSIÇÕES'!A:G,7,0)</f>
        <v>484.54560000000004</v>
      </c>
      <c r="I92" s="198">
        <f t="shared" si="65"/>
        <v>3307.4404999999997</v>
      </c>
      <c r="J92" s="198">
        <f t="shared" si="66"/>
        <v>484.54560000000004</v>
      </c>
      <c r="K92" s="198">
        <f t="shared" si="67"/>
        <v>4028.7932730499997</v>
      </c>
      <c r="L92" s="198">
        <f t="shared" si="68"/>
        <v>624.19164192000005</v>
      </c>
      <c r="M92" s="198">
        <f t="shared" si="69"/>
        <v>4652.9849149699994</v>
      </c>
      <c r="N92" s="16"/>
      <c r="O92" s="16"/>
      <c r="P92" s="184"/>
      <c r="Q92" s="185"/>
      <c r="R92" s="184"/>
      <c r="S92" s="184"/>
    </row>
    <row r="93" spans="1:19" s="147" customFormat="1" ht="25.5" x14ac:dyDescent="0.2">
      <c r="A93" s="195" t="s">
        <v>7037</v>
      </c>
      <c r="B93" s="194" t="s">
        <v>7137</v>
      </c>
      <c r="C93" s="203" t="s">
        <v>7138</v>
      </c>
      <c r="D93" s="196" t="s">
        <v>57</v>
      </c>
      <c r="E93" s="196" t="s">
        <v>28</v>
      </c>
      <c r="F93" s="197">
        <v>1</v>
      </c>
      <c r="G93" s="29">
        <f>VLOOKUP(B93,'03_COMPOSIÇÕES'!A:G,6,0)</f>
        <v>877.47480000000007</v>
      </c>
      <c r="H93" s="29">
        <f>VLOOKUP(B93,'03_COMPOSIÇÕES'!A:G,7,0)</f>
        <v>240.69407999999999</v>
      </c>
      <c r="I93" s="198">
        <f t="shared" si="65"/>
        <v>877.47480000000007</v>
      </c>
      <c r="J93" s="198">
        <f t="shared" si="66"/>
        <v>240.69407999999999</v>
      </c>
      <c r="K93" s="198">
        <f t="shared" si="67"/>
        <v>1068.8520538800001</v>
      </c>
      <c r="L93" s="198">
        <f t="shared" si="68"/>
        <v>310.062113856</v>
      </c>
      <c r="M93" s="198">
        <f t="shared" si="69"/>
        <v>1378.9141677360001</v>
      </c>
      <c r="N93" s="16"/>
      <c r="O93" s="16"/>
      <c r="P93" s="184"/>
      <c r="Q93" s="185"/>
      <c r="R93" s="184"/>
      <c r="S93" s="184"/>
    </row>
    <row r="94" spans="1:19" s="147" customFormat="1" ht="25.5" x14ac:dyDescent="0.2">
      <c r="A94" s="195" t="s">
        <v>7038</v>
      </c>
      <c r="B94" s="194" t="s">
        <v>7139</v>
      </c>
      <c r="C94" s="203" t="s">
        <v>7140</v>
      </c>
      <c r="D94" s="196" t="s">
        <v>57</v>
      </c>
      <c r="E94" s="196" t="s">
        <v>28</v>
      </c>
      <c r="F94" s="197">
        <v>1</v>
      </c>
      <c r="G94" s="29">
        <f>VLOOKUP(B94,'03_COMPOSIÇÕES'!A:G,6,0)</f>
        <v>1464.01</v>
      </c>
      <c r="H94" s="29">
        <f>VLOOKUP(B94,'03_COMPOSIÇÕES'!A:G,7,0)</f>
        <v>5.3352140000000006</v>
      </c>
      <c r="I94" s="198">
        <f t="shared" si="65"/>
        <v>1464.01</v>
      </c>
      <c r="J94" s="198">
        <f t="shared" si="66"/>
        <v>5.3352140000000006</v>
      </c>
      <c r="K94" s="198">
        <f t="shared" si="67"/>
        <v>1783.310581</v>
      </c>
      <c r="L94" s="198">
        <f t="shared" si="68"/>
        <v>6.872822674800001</v>
      </c>
      <c r="M94" s="198">
        <f t="shared" si="69"/>
        <v>1790.1834036748</v>
      </c>
      <c r="N94" s="16"/>
      <c r="O94" s="16"/>
      <c r="P94" s="184"/>
      <c r="Q94" s="185"/>
      <c r="R94" s="184"/>
      <c r="S94" s="184"/>
    </row>
    <row r="95" spans="1:19" s="147" customFormat="1" ht="25.5" x14ac:dyDescent="0.2">
      <c r="A95" s="195" t="s">
        <v>7039</v>
      </c>
      <c r="B95" s="194" t="s">
        <v>7141</v>
      </c>
      <c r="C95" s="203" t="s">
        <v>7142</v>
      </c>
      <c r="D95" s="196" t="s">
        <v>57</v>
      </c>
      <c r="E95" s="196" t="s">
        <v>28</v>
      </c>
      <c r="F95" s="197">
        <v>1</v>
      </c>
      <c r="G95" s="29">
        <f>VLOOKUP(B95,'03_COMPOSIÇÕES'!A:G,6,0)</f>
        <v>1283.0549999999998</v>
      </c>
      <c r="H95" s="29">
        <f>VLOOKUP(B95,'03_COMPOSIÇÕES'!A:G,7,0)</f>
        <v>139.71672000000001</v>
      </c>
      <c r="I95" s="198">
        <f t="shared" si="65"/>
        <v>1283.0549999999998</v>
      </c>
      <c r="J95" s="198">
        <f t="shared" si="66"/>
        <v>139.71672000000001</v>
      </c>
      <c r="K95" s="198">
        <f t="shared" si="67"/>
        <v>1562.8892954999997</v>
      </c>
      <c r="L95" s="198">
        <f t="shared" si="68"/>
        <v>179.98307870400001</v>
      </c>
      <c r="M95" s="198">
        <f t="shared" si="69"/>
        <v>1742.8723742039997</v>
      </c>
      <c r="N95" s="16"/>
      <c r="O95" s="16"/>
      <c r="P95" s="184"/>
      <c r="Q95" s="185"/>
      <c r="R95" s="184"/>
      <c r="S95" s="184"/>
    </row>
    <row r="96" spans="1:19" s="147" customFormat="1" ht="25.5" x14ac:dyDescent="0.2">
      <c r="A96" s="195" t="s">
        <v>7040</v>
      </c>
      <c r="B96" s="194" t="s">
        <v>7143</v>
      </c>
      <c r="C96" s="203" t="s">
        <v>7144</v>
      </c>
      <c r="D96" s="196" t="s">
        <v>57</v>
      </c>
      <c r="E96" s="196" t="s">
        <v>28</v>
      </c>
      <c r="F96" s="197">
        <v>3</v>
      </c>
      <c r="G96" s="29">
        <f>VLOOKUP(B96,'03_COMPOSIÇÕES'!A:G,6,0)</f>
        <v>867.43000000000006</v>
      </c>
      <c r="H96" s="29">
        <f>VLOOKUP(B96,'03_COMPOSIÇÕES'!A:G,7,0)</f>
        <v>124.19264</v>
      </c>
      <c r="I96" s="198">
        <f t="shared" si="65"/>
        <v>2602.29</v>
      </c>
      <c r="J96" s="198">
        <f t="shared" si="66"/>
        <v>372.57792000000001</v>
      </c>
      <c r="K96" s="198">
        <f t="shared" si="67"/>
        <v>3169.8494489999998</v>
      </c>
      <c r="L96" s="198">
        <f t="shared" si="68"/>
        <v>479.954876544</v>
      </c>
      <c r="M96" s="198">
        <f t="shared" si="69"/>
        <v>3649.8043255439998</v>
      </c>
      <c r="N96" s="16"/>
      <c r="O96" s="16"/>
      <c r="P96" s="184"/>
      <c r="Q96" s="185"/>
      <c r="R96" s="184"/>
      <c r="S96" s="184"/>
    </row>
    <row r="97" spans="1:19" s="147" customFormat="1" ht="25.5" x14ac:dyDescent="0.2">
      <c r="A97" s="195" t="s">
        <v>7041</v>
      </c>
      <c r="B97" s="194" t="s">
        <v>7145</v>
      </c>
      <c r="C97" s="203" t="s">
        <v>7146</v>
      </c>
      <c r="D97" s="196" t="s">
        <v>57</v>
      </c>
      <c r="E97" s="196" t="s">
        <v>72</v>
      </c>
      <c r="F97" s="197">
        <v>2.86</v>
      </c>
      <c r="G97" s="29">
        <f>VLOOKUP(B97,'03_COMPOSIÇÕES'!A:G,6,0)</f>
        <v>3414.3583040000003</v>
      </c>
      <c r="H97" s="29">
        <f>VLOOKUP(B97,'03_COMPOSIÇÕES'!A:G,7,0)</f>
        <v>996.40922383039992</v>
      </c>
      <c r="I97" s="198">
        <f t="shared" si="65"/>
        <v>9765.06474944</v>
      </c>
      <c r="J97" s="198">
        <f t="shared" si="66"/>
        <v>2849.7303801549438</v>
      </c>
      <c r="K97" s="198">
        <f t="shared" si="67"/>
        <v>11894.825371292864</v>
      </c>
      <c r="L97" s="198">
        <f t="shared" si="68"/>
        <v>3671.0226757155988</v>
      </c>
      <c r="M97" s="198">
        <f t="shared" si="69"/>
        <v>15565.848047008461</v>
      </c>
      <c r="N97" s="16"/>
      <c r="O97" s="16"/>
      <c r="P97" s="184"/>
      <c r="Q97" s="185"/>
      <c r="R97" s="184"/>
      <c r="S97" s="184"/>
    </row>
    <row r="98" spans="1:19" s="147" customFormat="1" x14ac:dyDescent="0.2">
      <c r="A98" s="195"/>
      <c r="B98" s="194"/>
      <c r="C98" s="203"/>
      <c r="D98" s="196"/>
      <c r="E98" s="196"/>
      <c r="F98" s="197"/>
      <c r="G98" s="198"/>
      <c r="H98" s="198"/>
      <c r="I98" s="198"/>
      <c r="J98" s="198"/>
      <c r="K98" s="198"/>
      <c r="L98" s="198"/>
      <c r="M98" s="198"/>
      <c r="N98" s="16"/>
      <c r="O98" s="16"/>
      <c r="P98" s="184"/>
      <c r="Q98" s="185"/>
      <c r="R98" s="184"/>
      <c r="S98" s="184"/>
    </row>
    <row r="99" spans="1:19" s="147" customFormat="1" x14ac:dyDescent="0.2">
      <c r="A99" s="194">
        <v>9</v>
      </c>
      <c r="B99" s="194"/>
      <c r="C99" s="203" t="s">
        <v>7023</v>
      </c>
      <c r="D99" s="196"/>
      <c r="E99" s="196"/>
      <c r="F99" s="197"/>
      <c r="G99" s="198"/>
      <c r="H99" s="198"/>
      <c r="I99" s="198">
        <f t="shared" ref="I99:M99" si="70">SUBTOTAL(9,I100:I103)</f>
        <v>1090.0763774000002</v>
      </c>
      <c r="J99" s="198">
        <f t="shared" si="70"/>
        <v>83.197252979199988</v>
      </c>
      <c r="K99" s="198">
        <f t="shared" si="70"/>
        <v>1327.82203531094</v>
      </c>
      <c r="L99" s="198">
        <f t="shared" si="70"/>
        <v>107.17470128780545</v>
      </c>
      <c r="M99" s="198">
        <f t="shared" si="70"/>
        <v>1434.9967365987454</v>
      </c>
      <c r="N99" s="16"/>
      <c r="O99" s="16"/>
      <c r="P99" s="184"/>
      <c r="Q99" s="185"/>
      <c r="R99" s="184"/>
      <c r="S99" s="184"/>
    </row>
    <row r="100" spans="1:19" s="147" customFormat="1" ht="25.5" x14ac:dyDescent="0.2">
      <c r="A100" s="195" t="s">
        <v>122</v>
      </c>
      <c r="B100" s="194" t="s">
        <v>7147</v>
      </c>
      <c r="C100" s="203" t="s">
        <v>7148</v>
      </c>
      <c r="D100" s="196" t="s">
        <v>57</v>
      </c>
      <c r="E100" s="196" t="s">
        <v>72</v>
      </c>
      <c r="F100" s="197">
        <v>0.1</v>
      </c>
      <c r="G100" s="29">
        <f>VLOOKUP(B100,'03_COMPOSIÇÕES'!A:G,6,0)</f>
        <v>68.765133999999989</v>
      </c>
      <c r="H100" s="29">
        <f>VLOOKUP(B100,'03_COMPOSIÇÕES'!A:G,7,0)</f>
        <v>14.526847999999998</v>
      </c>
      <c r="I100" s="198">
        <f>$F100*$G100</f>
        <v>6.8765133999999994</v>
      </c>
      <c r="J100" s="198">
        <f>$F100*$H100</f>
        <v>1.4526847999999999</v>
      </c>
      <c r="K100" s="198">
        <f>$I100*(1+BDI_MAT)</f>
        <v>8.3762809725399983</v>
      </c>
      <c r="L100" s="198">
        <f>$J100*(1+BDI_MDO)</f>
        <v>1.8713485593599999</v>
      </c>
      <c r="M100" s="198">
        <f>SUM(K100:L100)</f>
        <v>10.247629531899998</v>
      </c>
      <c r="N100" s="16"/>
      <c r="O100" s="16"/>
      <c r="P100" s="184"/>
      <c r="Q100" s="185"/>
      <c r="R100" s="184"/>
      <c r="S100" s="184"/>
    </row>
    <row r="101" spans="1:19" s="147" customFormat="1" ht="25.5" x14ac:dyDescent="0.2">
      <c r="A101" s="195" t="s">
        <v>7184</v>
      </c>
      <c r="B101" s="194" t="s">
        <v>102</v>
      </c>
      <c r="C101" s="203" t="s">
        <v>7024</v>
      </c>
      <c r="D101" s="196" t="s">
        <v>57</v>
      </c>
      <c r="E101" s="196" t="s">
        <v>98</v>
      </c>
      <c r="F101" s="197">
        <v>2.7</v>
      </c>
      <c r="G101" s="29">
        <f>VLOOKUP(B101,'03_COMPOSIÇÕES'!A:G,6,0)</f>
        <v>36.068999999999996</v>
      </c>
      <c r="H101" s="29">
        <f>VLOOKUP(B101,'03_COMPOSIÇÕES'!A:G,7,0)</f>
        <v>1.0670428000000001</v>
      </c>
      <c r="I101" s="198">
        <f>$F101*$G101</f>
        <v>97.386299999999991</v>
      </c>
      <c r="J101" s="198">
        <f>$F101*$H101</f>
        <v>2.8810155600000003</v>
      </c>
      <c r="K101" s="198">
        <f>$I101*(1+BDI_MAT)</f>
        <v>118.62625202999999</v>
      </c>
      <c r="L101" s="198">
        <f>$J101*(1+BDI_MDO)</f>
        <v>3.7113242443920003</v>
      </c>
      <c r="M101" s="198">
        <f>SUM(K101:L101)</f>
        <v>122.33757627439199</v>
      </c>
      <c r="N101" s="16"/>
      <c r="O101" s="16"/>
      <c r="P101" s="184"/>
      <c r="Q101" s="185"/>
      <c r="R101" s="184"/>
      <c r="S101" s="184"/>
    </row>
    <row r="102" spans="1:19" s="147" customFormat="1" x14ac:dyDescent="0.2">
      <c r="A102" s="195" t="s">
        <v>7185</v>
      </c>
      <c r="B102" s="194" t="s">
        <v>7025</v>
      </c>
      <c r="C102" s="203" t="s">
        <v>7026</v>
      </c>
      <c r="D102" s="196" t="s">
        <v>57</v>
      </c>
      <c r="E102" s="196" t="s">
        <v>72</v>
      </c>
      <c r="F102" s="197">
        <v>49.76</v>
      </c>
      <c r="G102" s="29">
        <f>VLOOKUP(B102,'03_COMPOSIÇÕES'!A:G,6,0)</f>
        <v>1.5789000000000002</v>
      </c>
      <c r="H102" s="29">
        <f>VLOOKUP(B102,'03_COMPOSIÇÕES'!A:G,7,0)</f>
        <v>1.49385992</v>
      </c>
      <c r="I102" s="198">
        <f>$F102*$G102</f>
        <v>78.566064000000011</v>
      </c>
      <c r="J102" s="198">
        <f>$F102*$H102</f>
        <v>74.334469619199993</v>
      </c>
      <c r="K102" s="198">
        <f>$I102*(1+BDI_MAT)</f>
        <v>95.701322558400008</v>
      </c>
      <c r="L102" s="198">
        <f>$J102*(1+BDI_MDO)</f>
        <v>95.757663763453436</v>
      </c>
      <c r="M102" s="198">
        <f>SUM(K102:L102)</f>
        <v>191.45898632185344</v>
      </c>
      <c r="N102" s="16"/>
      <c r="O102" s="16"/>
      <c r="P102" s="184"/>
      <c r="Q102" s="185"/>
      <c r="R102" s="184"/>
      <c r="S102" s="184"/>
    </row>
    <row r="103" spans="1:19" s="147" customFormat="1" x14ac:dyDescent="0.2">
      <c r="A103" s="195" t="s">
        <v>7186</v>
      </c>
      <c r="B103" s="194" t="s">
        <v>144</v>
      </c>
      <c r="C103" s="203" t="s">
        <v>145</v>
      </c>
      <c r="D103" s="196" t="s">
        <v>57</v>
      </c>
      <c r="E103" s="196" t="s">
        <v>28</v>
      </c>
      <c r="F103" s="197">
        <v>1</v>
      </c>
      <c r="G103" s="29">
        <f>VLOOKUP(B103,'03_COMPOSIÇÕES'!A:G,6,0)</f>
        <v>907.24750000000006</v>
      </c>
      <c r="H103" s="29">
        <f>VLOOKUP(B103,'03_COMPOSIÇÕES'!A:G,7,0)</f>
        <v>4.529083</v>
      </c>
      <c r="I103" s="198">
        <f>$F103*$G103</f>
        <v>907.24750000000006</v>
      </c>
      <c r="J103" s="198">
        <f>$F103*$H103</f>
        <v>4.529083</v>
      </c>
      <c r="K103" s="198">
        <f>$I103*(1+BDI_MAT)</f>
        <v>1105.1181797500001</v>
      </c>
      <c r="L103" s="198">
        <f>$J103*(1+BDI_MDO)</f>
        <v>5.8343647206</v>
      </c>
      <c r="M103" s="198">
        <f>SUM(K103:L103)</f>
        <v>1110.9525444706001</v>
      </c>
      <c r="N103" s="16"/>
      <c r="O103" s="16"/>
      <c r="P103" s="184"/>
      <c r="Q103" s="185"/>
      <c r="R103" s="184"/>
      <c r="S103" s="184"/>
    </row>
    <row r="104" spans="1:19" s="147" customFormat="1" x14ac:dyDescent="0.25">
      <c r="A104" s="186"/>
      <c r="B104" s="187"/>
      <c r="C104" s="188"/>
      <c r="D104" s="189"/>
      <c r="E104" s="189"/>
      <c r="F104" s="190"/>
      <c r="G104" s="191"/>
      <c r="H104" s="192"/>
      <c r="I104" s="29"/>
      <c r="J104" s="29"/>
      <c r="K104" s="29"/>
      <c r="L104" s="29"/>
      <c r="M104" s="29"/>
      <c r="N104" s="16"/>
      <c r="O104" s="16"/>
      <c r="P104" s="184"/>
      <c r="Q104" s="185"/>
      <c r="R104" s="184"/>
      <c r="S104" s="184"/>
    </row>
    <row r="105" spans="1:19" s="34" customFormat="1" x14ac:dyDescent="0.25">
      <c r="A105" s="31"/>
      <c r="B105" s="32"/>
      <c r="C105" s="178"/>
      <c r="D105" s="32"/>
      <c r="E105" s="32"/>
      <c r="F105" s="32"/>
      <c r="G105" s="32"/>
      <c r="H105" s="33" t="s">
        <v>146</v>
      </c>
      <c r="I105" s="23">
        <f>SUBTOTAL(9,I7:I103)</f>
        <v>137949.60489063131</v>
      </c>
      <c r="J105" s="23">
        <f>SUBTOTAL(9,J7:J103)</f>
        <v>46839.805311620948</v>
      </c>
      <c r="K105" s="23">
        <f>SUBTOTAL(9,K7:K103)</f>
        <v>168036.41371727805</v>
      </c>
      <c r="L105" s="23">
        <f>SUBTOTAL(9,L7:L103)</f>
        <v>60339.037202430147</v>
      </c>
      <c r="M105" s="23">
        <f>SUBTOTAL(9,M7:M103)</f>
        <v>228375.45091970812</v>
      </c>
      <c r="S105" s="35"/>
    </row>
    <row r="106" spans="1:19" s="34" customFormat="1" x14ac:dyDescent="0.25">
      <c r="A106" s="289" t="s">
        <v>147</v>
      </c>
      <c r="B106" s="289"/>
      <c r="C106" s="289"/>
      <c r="D106" s="289"/>
      <c r="E106" s="289"/>
      <c r="F106" s="289"/>
      <c r="G106" s="289"/>
      <c r="H106" s="289"/>
      <c r="I106" s="287">
        <f>I105+J105</f>
        <v>184789.41020225227</v>
      </c>
      <c r="J106" s="287"/>
      <c r="K106" s="23"/>
      <c r="L106" s="23"/>
      <c r="M106" s="23"/>
    </row>
    <row r="107" spans="1:19" s="34" customFormat="1" x14ac:dyDescent="0.25">
      <c r="A107" s="289" t="s">
        <v>148</v>
      </c>
      <c r="B107" s="289"/>
      <c r="C107" s="289"/>
      <c r="D107" s="289"/>
      <c r="E107" s="289"/>
      <c r="F107" s="289"/>
      <c r="G107" s="289"/>
      <c r="H107" s="289"/>
      <c r="I107" s="36">
        <f>'05_BDI'!C28</f>
        <v>0.21809999999999999</v>
      </c>
      <c r="J107" s="36">
        <f>'05_BDI'!D28</f>
        <v>0.28820000000000001</v>
      </c>
      <c r="K107" s="23"/>
      <c r="L107" s="23"/>
      <c r="M107" s="23"/>
      <c r="S107" s="37"/>
    </row>
    <row r="108" spans="1:19" s="34" customFormat="1" x14ac:dyDescent="0.25">
      <c r="A108" s="289" t="s">
        <v>149</v>
      </c>
      <c r="B108" s="289"/>
      <c r="C108" s="289"/>
      <c r="D108" s="289"/>
      <c r="E108" s="289"/>
      <c r="F108" s="289"/>
      <c r="G108" s="289"/>
      <c r="H108" s="289"/>
      <c r="I108" s="23">
        <f>I105*I107</f>
        <v>30086.808826646688</v>
      </c>
      <c r="J108" s="23">
        <f>J105*J107</f>
        <v>13499.231890809158</v>
      </c>
      <c r="K108" s="23"/>
      <c r="L108" s="23"/>
      <c r="M108" s="23"/>
    </row>
    <row r="109" spans="1:19" s="34" customFormat="1" x14ac:dyDescent="0.25">
      <c r="A109" s="289" t="s">
        <v>150</v>
      </c>
      <c r="B109" s="289"/>
      <c r="C109" s="289"/>
      <c r="D109" s="289"/>
      <c r="E109" s="289"/>
      <c r="F109" s="289"/>
      <c r="G109" s="289"/>
      <c r="H109" s="289"/>
      <c r="I109" s="38">
        <f>I108+I105</f>
        <v>168036.41371727799</v>
      </c>
      <c r="J109" s="38">
        <f>J108+J105</f>
        <v>60339.037202430103</v>
      </c>
      <c r="K109" s="23"/>
      <c r="L109" s="23"/>
      <c r="M109" s="23"/>
    </row>
    <row r="110" spans="1:19" s="34" customFormat="1" x14ac:dyDescent="0.25">
      <c r="A110" s="289" t="s">
        <v>33</v>
      </c>
      <c r="B110" s="289"/>
      <c r="C110" s="289"/>
      <c r="D110" s="289"/>
      <c r="E110" s="289"/>
      <c r="F110" s="289"/>
      <c r="G110" s="289"/>
      <c r="H110" s="289"/>
      <c r="I110" s="287">
        <f>I109+J109</f>
        <v>228375.45091970809</v>
      </c>
      <c r="J110" s="287"/>
      <c r="K110" s="23"/>
      <c r="L110" s="23"/>
      <c r="M110" s="23"/>
    </row>
    <row r="111" spans="1:19" s="45" customFormat="1" ht="14.25" x14ac:dyDescent="0.25">
      <c r="A111" s="39"/>
      <c r="B111" s="40"/>
      <c r="C111" s="41"/>
      <c r="D111" s="42"/>
      <c r="E111" s="42"/>
      <c r="F111" s="43"/>
      <c r="G111" s="43"/>
      <c r="H111" s="43"/>
      <c r="I111" s="43"/>
      <c r="J111" s="43"/>
      <c r="K111" s="44"/>
      <c r="L111" s="44"/>
      <c r="M111" s="44"/>
    </row>
    <row r="112" spans="1:19" s="45" customFormat="1" ht="14.25" x14ac:dyDescent="0.25">
      <c r="A112" s="39"/>
      <c r="B112" s="40"/>
      <c r="C112" s="41"/>
      <c r="D112" s="42"/>
      <c r="E112" s="42"/>
      <c r="F112" s="43"/>
      <c r="G112" s="43"/>
      <c r="H112" s="43"/>
      <c r="I112" s="43"/>
      <c r="J112" s="43"/>
      <c r="K112" s="46">
        <f>I110/I106-1</f>
        <v>0.23586871493204531</v>
      </c>
      <c r="L112" s="44" t="s">
        <v>151</v>
      </c>
      <c r="M112" s="44"/>
    </row>
    <row r="113" spans="1:13" s="45" customFormat="1" ht="14.25" x14ac:dyDescent="0.25">
      <c r="A113" s="39"/>
      <c r="B113" s="40"/>
      <c r="C113" s="41"/>
      <c r="D113" s="42"/>
      <c r="E113" s="42"/>
      <c r="F113" s="43"/>
      <c r="G113" s="43"/>
      <c r="H113" s="43"/>
      <c r="I113" s="43"/>
      <c r="J113" s="43"/>
      <c r="K113" s="44"/>
      <c r="L113" s="44"/>
      <c r="M113" s="44"/>
    </row>
    <row r="114" spans="1:13" s="45" customFormat="1" ht="14.25" x14ac:dyDescent="0.25">
      <c r="A114" s="39"/>
      <c r="B114" s="40"/>
      <c r="C114" s="41"/>
      <c r="D114" s="42"/>
      <c r="E114" s="42"/>
      <c r="F114" s="43"/>
      <c r="G114" s="43"/>
      <c r="H114" s="43"/>
      <c r="I114" s="43"/>
      <c r="J114" s="43"/>
      <c r="K114" s="44"/>
      <c r="L114" s="44"/>
      <c r="M114" s="44"/>
    </row>
    <row r="115" spans="1:13" s="45" customFormat="1" ht="14.25" x14ac:dyDescent="0.25">
      <c r="A115" s="39"/>
      <c r="B115" s="40"/>
      <c r="C115" s="41"/>
      <c r="D115" s="42"/>
      <c r="E115" s="42"/>
      <c r="F115" s="43"/>
      <c r="G115" s="43"/>
      <c r="H115" s="43"/>
      <c r="I115" s="43"/>
      <c r="J115" s="43"/>
      <c r="K115" s="44"/>
      <c r="L115" s="44"/>
      <c r="M115" s="44"/>
    </row>
    <row r="116" spans="1:13" s="45" customFormat="1" ht="14.25" x14ac:dyDescent="0.25">
      <c r="A116" s="39"/>
      <c r="B116" s="40"/>
      <c r="C116" s="41"/>
      <c r="D116" s="42"/>
      <c r="E116" s="42"/>
      <c r="F116" s="43"/>
      <c r="G116" s="43"/>
      <c r="H116" s="43"/>
      <c r="I116" s="43"/>
      <c r="J116" s="43"/>
      <c r="K116" s="44"/>
      <c r="L116" s="44"/>
      <c r="M116" s="44"/>
    </row>
    <row r="117" spans="1:13" s="45" customFormat="1" ht="14.25" x14ac:dyDescent="0.25">
      <c r="A117" s="39"/>
      <c r="B117" s="40"/>
      <c r="C117" s="41"/>
      <c r="D117" s="42"/>
      <c r="E117" s="42"/>
      <c r="F117" s="43"/>
      <c r="G117" s="43"/>
      <c r="H117" s="43"/>
      <c r="I117" s="43"/>
      <c r="J117" s="43"/>
      <c r="K117" s="44"/>
      <c r="L117" s="44"/>
      <c r="M117" s="44"/>
    </row>
    <row r="118" spans="1:13" s="45" customFormat="1" ht="14.25" x14ac:dyDescent="0.25">
      <c r="A118" s="39"/>
      <c r="B118" s="40"/>
      <c r="C118" s="41"/>
      <c r="D118" s="42"/>
      <c r="E118" s="42"/>
      <c r="F118" s="43"/>
      <c r="G118" s="43"/>
      <c r="H118" s="43"/>
      <c r="I118" s="43"/>
      <c r="J118" s="43"/>
      <c r="K118" s="44"/>
      <c r="L118" s="44"/>
      <c r="M118" s="44"/>
    </row>
    <row r="119" spans="1:13" s="45" customFormat="1" x14ac:dyDescent="0.25">
      <c r="A119" s="39"/>
      <c r="B119" s="40"/>
      <c r="C119" s="41"/>
      <c r="D119" s="42"/>
      <c r="E119" s="42"/>
      <c r="F119" s="43"/>
      <c r="G119" s="43"/>
      <c r="H119" s="43"/>
      <c r="I119" s="43"/>
      <c r="J119" s="43"/>
      <c r="K119" s="44"/>
      <c r="L119" s="47" t="s">
        <v>152</v>
      </c>
      <c r="M119" s="44"/>
    </row>
    <row r="120" spans="1:13" s="45" customFormat="1" x14ac:dyDescent="0.25">
      <c r="A120" s="39"/>
      <c r="B120" s="40"/>
      <c r="C120" s="41"/>
      <c r="D120" s="42"/>
      <c r="E120" s="42"/>
      <c r="F120" s="43"/>
      <c r="G120" s="43"/>
      <c r="H120" s="43"/>
      <c r="I120" s="43"/>
      <c r="J120" s="43"/>
      <c r="K120" s="44"/>
      <c r="L120" s="47">
        <f>I110/F18</f>
        <v>8505.6033862088661</v>
      </c>
      <c r="M120" s="44"/>
    </row>
  </sheetData>
  <autoFilter ref="A6:S103" xr:uid="{00000000-0009-0000-0000-000001000000}"/>
  <mergeCells count="21">
    <mergeCell ref="A107:H107"/>
    <mergeCell ref="A108:H108"/>
    <mergeCell ref="A109:H109"/>
    <mergeCell ref="A110:H110"/>
    <mergeCell ref="I110:J110"/>
    <mergeCell ref="K4:L4"/>
    <mergeCell ref="M4:M5"/>
    <mergeCell ref="P5:S5"/>
    <mergeCell ref="A106:H106"/>
    <mergeCell ref="I106:J106"/>
    <mergeCell ref="A1:C3"/>
    <mergeCell ref="D1:J1"/>
    <mergeCell ref="D2:I3"/>
    <mergeCell ref="A4:A5"/>
    <mergeCell ref="B4:B5"/>
    <mergeCell ref="C4:C5"/>
    <mergeCell ref="D4:D5"/>
    <mergeCell ref="E4:E5"/>
    <mergeCell ref="F4:F5"/>
    <mergeCell ref="G4:H4"/>
    <mergeCell ref="I4:J4"/>
  </mergeCells>
  <phoneticPr fontId="30" type="noConversion"/>
  <conditionalFormatting sqref="A7:AMJ22 A35:AMJ38 A42:AMJ45 B47:AMJ48 B24:AMJ24 A29:AMJ31 B26:AMJ28 A23:A28 B32:AMJ32 B34:AMJ34 A32:A34 B40:AMJ41 A39:A41 B50:AMJ51 A46:A51 A52:AMJ104">
    <cfRule type="expression" dxfId="16" priority="18">
      <formula>IF(AND($A7&lt;&gt;"",$B7=""),1,0)</formula>
    </cfRule>
  </conditionalFormatting>
  <conditionalFormatting sqref="B33:C33 G33:AMJ33">
    <cfRule type="expression" dxfId="15" priority="16">
      <formula>IF(AND($A33&lt;&gt;"",$B33=""),1,0)</formula>
    </cfRule>
  </conditionalFormatting>
  <conditionalFormatting sqref="B39 G39:AMJ39">
    <cfRule type="expression" dxfId="14" priority="15">
      <formula>IF(AND($A39&lt;&gt;"",$B39=""),1,0)</formula>
    </cfRule>
  </conditionalFormatting>
  <conditionalFormatting sqref="G46:AMJ46">
    <cfRule type="expression" dxfId="13" priority="14">
      <formula>IF(AND($A46&lt;&gt;"",$B46=""),1,0)</formula>
    </cfRule>
  </conditionalFormatting>
  <conditionalFormatting sqref="G49:AMJ49">
    <cfRule type="expression" dxfId="12" priority="13">
      <formula>IF(AND($A49&lt;&gt;"",$B49=""),1,0)</formula>
    </cfRule>
  </conditionalFormatting>
  <conditionalFormatting sqref="B23:AMJ23">
    <cfRule type="expression" dxfId="11" priority="12">
      <formula>IF(AND($A23&lt;&gt;"",$B23=""),1,0)</formula>
    </cfRule>
  </conditionalFormatting>
  <conditionalFormatting sqref="B25:C25 G25:AMJ25">
    <cfRule type="expression" dxfId="10" priority="11">
      <formula>IF(AND($A25&lt;&gt;"",$B25=""),1,0)</formula>
    </cfRule>
  </conditionalFormatting>
  <conditionalFormatting sqref="D25:F25">
    <cfRule type="expression" dxfId="9" priority="10">
      <formula>IF(AND($A25&lt;&gt;"",$B25=""),1,0)</formula>
    </cfRule>
  </conditionalFormatting>
  <conditionalFormatting sqref="D33:F33">
    <cfRule type="expression" dxfId="8" priority="9">
      <formula>IF(AND($A33&lt;&gt;"",$B33=""),1,0)</formula>
    </cfRule>
  </conditionalFormatting>
  <conditionalFormatting sqref="C39">
    <cfRule type="expression" dxfId="7" priority="8">
      <formula>IF(AND($A39&lt;&gt;"",$B39=""),1,0)</formula>
    </cfRule>
  </conditionalFormatting>
  <conditionalFormatting sqref="D39:F39">
    <cfRule type="expression" dxfId="6" priority="7">
      <formula>IF(AND($A39&lt;&gt;"",$B39=""),1,0)</formula>
    </cfRule>
  </conditionalFormatting>
  <conditionalFormatting sqref="B46">
    <cfRule type="expression" dxfId="5" priority="6">
      <formula>IF(AND($A46&lt;&gt;"",$B46=""),1,0)</formula>
    </cfRule>
  </conditionalFormatting>
  <conditionalFormatting sqref="C46">
    <cfRule type="expression" dxfId="4" priority="5">
      <formula>IF(AND($A46&lt;&gt;"",$B46=""),1,0)</formula>
    </cfRule>
  </conditionalFormatting>
  <conditionalFormatting sqref="D46:F46">
    <cfRule type="expression" dxfId="3" priority="4">
      <formula>IF(AND($A46&lt;&gt;"",$B46=""),1,0)</formula>
    </cfRule>
  </conditionalFormatting>
  <conditionalFormatting sqref="B49">
    <cfRule type="expression" dxfId="2" priority="3">
      <formula>IF(AND($A49&lt;&gt;"",$B49=""),1,0)</formula>
    </cfRule>
  </conditionalFormatting>
  <conditionalFormatting sqref="C49">
    <cfRule type="expression" dxfId="1" priority="2">
      <formula>IF(AND($A49&lt;&gt;"",$B49=""),1,0)</formula>
    </cfRule>
  </conditionalFormatting>
  <conditionalFormatting sqref="D49:F49">
    <cfRule type="expression" dxfId="0" priority="1">
      <formula>IF(AND($A49&lt;&gt;"",$B49=""),1,0)</formula>
    </cfRule>
  </conditionalFormatting>
  <printOptions horizontalCentered="1"/>
  <pageMargins left="0.23611111111111099" right="0.23611111111111099" top="0.74791666666666701" bottom="0.74791666666666701" header="0.51180555555555496" footer="0.51180555555555496"/>
  <pageSetup paperSize="9" scale="71" firstPageNumber="0"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558ED5"/>
    <pageSetUpPr fitToPage="1"/>
  </sheetPr>
  <dimension ref="A2:AMK90"/>
  <sheetViews>
    <sheetView view="pageBreakPreview" zoomScale="85" zoomScaleNormal="70" zoomScaleSheetLayoutView="85" zoomScalePageLayoutView="70" workbookViewId="0">
      <selection activeCell="W14" sqref="W14"/>
    </sheetView>
  </sheetViews>
  <sheetFormatPr defaultRowHeight="15" x14ac:dyDescent="0.25"/>
  <cols>
    <col min="1" max="1" width="2.5703125" style="48" customWidth="1"/>
    <col min="2" max="2" width="8.7109375" style="49" customWidth="1"/>
    <col min="3" max="3" width="70.28515625" style="48" customWidth="1"/>
    <col min="4" max="4" width="22" style="48" customWidth="1"/>
    <col min="5" max="5" width="15.85546875" style="48" customWidth="1"/>
    <col min="6" max="6" width="6.85546875" style="48" customWidth="1"/>
    <col min="7" max="9" width="34.7109375" style="48" customWidth="1"/>
    <col min="10" max="10" width="18.28515625" style="48" customWidth="1"/>
    <col min="11" max="12" width="25.5703125" style="48" customWidth="1"/>
    <col min="13" max="13" width="15.85546875" style="48" customWidth="1"/>
    <col min="14" max="14" width="14.42578125" style="48" customWidth="1"/>
    <col min="15" max="1025" width="8.7109375" style="48" customWidth="1"/>
  </cols>
  <sheetData>
    <row r="2" spans="1:12" ht="15.75" customHeight="1" x14ac:dyDescent="0.25">
      <c r="B2" s="292" t="s">
        <v>153</v>
      </c>
      <c r="C2" s="292"/>
      <c r="D2" s="292"/>
      <c r="E2" s="292"/>
      <c r="F2" s="292"/>
      <c r="G2" s="293" t="s">
        <v>154</v>
      </c>
      <c r="H2" s="293"/>
      <c r="I2" s="293"/>
    </row>
    <row r="3" spans="1:12" ht="15" customHeight="1" x14ac:dyDescent="0.25">
      <c r="B3" s="292"/>
      <c r="C3" s="292"/>
      <c r="D3" s="292"/>
      <c r="E3" s="292"/>
      <c r="F3" s="292"/>
      <c r="G3" s="294" t="str">
        <f>'01_SINTETICO'!D2</f>
        <v>OBRA: EXECUÇÃO DE ESTUDIO DE TV</v>
      </c>
      <c r="H3" s="294"/>
      <c r="I3" s="50">
        <f>'CAPA-DADOS'!E13</f>
        <v>44957</v>
      </c>
      <c r="J3"/>
      <c r="K3" s="51"/>
      <c r="L3" s="51"/>
    </row>
    <row r="4" spans="1:12" ht="33" customHeight="1" x14ac:dyDescent="0.25">
      <c r="B4" s="292"/>
      <c r="C4" s="292"/>
      <c r="D4" s="292"/>
      <c r="E4" s="292"/>
      <c r="F4" s="292"/>
      <c r="G4" s="294"/>
      <c r="H4" s="294"/>
      <c r="I4" s="52" t="str">
        <f>'01_SINTETICO'!J3</f>
        <v>SINAPI-DEZ/2022</v>
      </c>
      <c r="J4"/>
    </row>
    <row r="5" spans="1:12" s="53" customFormat="1" x14ac:dyDescent="0.25">
      <c r="B5" s="54"/>
      <c r="C5" s="54"/>
      <c r="D5" s="55"/>
      <c r="E5" s="55"/>
      <c r="F5" s="56"/>
      <c r="G5" s="57"/>
      <c r="H5" s="57"/>
      <c r="I5" s="57"/>
      <c r="J5" s="55"/>
      <c r="K5" s="58"/>
    </row>
    <row r="6" spans="1:12" s="53" customFormat="1" ht="15" customHeight="1" x14ac:dyDescent="0.2">
      <c r="B6" s="295" t="s">
        <v>24</v>
      </c>
      <c r="C6" s="296" t="s">
        <v>155</v>
      </c>
      <c r="D6" s="296"/>
      <c r="E6" s="296"/>
      <c r="F6" s="296"/>
      <c r="G6" s="297" t="s">
        <v>156</v>
      </c>
      <c r="H6" s="297"/>
      <c r="I6" s="297"/>
      <c r="J6" s="59"/>
      <c r="K6" s="60"/>
    </row>
    <row r="7" spans="1:12" s="53" customFormat="1" x14ac:dyDescent="0.2">
      <c r="A7" s="61"/>
      <c r="B7" s="295"/>
      <c r="C7" s="296"/>
      <c r="D7" s="296"/>
      <c r="E7" s="296"/>
      <c r="F7" s="296"/>
      <c r="G7" s="62">
        <v>1</v>
      </c>
      <c r="H7" s="62">
        <v>2</v>
      </c>
      <c r="I7" s="62">
        <v>3</v>
      </c>
      <c r="J7" s="63"/>
      <c r="K7" s="61"/>
      <c r="L7" s="61"/>
    </row>
    <row r="8" spans="1:12" s="53" customFormat="1" ht="15" customHeight="1" x14ac:dyDescent="0.2">
      <c r="A8" s="61"/>
      <c r="B8" s="295"/>
      <c r="C8" s="296"/>
      <c r="D8" s="296"/>
      <c r="E8" s="296"/>
      <c r="F8" s="296"/>
      <c r="G8" s="64">
        <f>30</f>
        <v>30</v>
      </c>
      <c r="H8" s="64">
        <f>G8+30</f>
        <v>60</v>
      </c>
      <c r="I8" s="64">
        <f>H8+30</f>
        <v>90</v>
      </c>
      <c r="J8" s="290" t="s">
        <v>157</v>
      </c>
      <c r="K8" s="290"/>
      <c r="L8" s="61"/>
    </row>
    <row r="9" spans="1:12" s="53" customFormat="1" x14ac:dyDescent="0.25">
      <c r="A9" s="61"/>
      <c r="B9" s="65"/>
      <c r="C9" s="66"/>
      <c r="D9" s="67"/>
      <c r="E9" s="67"/>
      <c r="F9" s="68"/>
      <c r="G9" s="69"/>
      <c r="H9" s="69"/>
      <c r="I9" s="69"/>
      <c r="J9" s="70"/>
      <c r="K9" s="71"/>
      <c r="L9" s="61"/>
    </row>
    <row r="10" spans="1:12" s="53" customFormat="1" x14ac:dyDescent="0.25">
      <c r="B10" s="72">
        <v>1</v>
      </c>
      <c r="C10" s="73" t="str">
        <f>VLOOKUP($B10,'01_SINTETICO'!A:M,3,0)</f>
        <v>ADMINISTRAÇÃO LOCAL</v>
      </c>
      <c r="D10" s="74">
        <f>VLOOKUP($B10,'01_SINTETICO'!A:M,13,0)</f>
        <v>43093.983169226602</v>
      </c>
      <c r="E10" s="75">
        <f>D10/$D$28</f>
        <v>0.18869796642187037</v>
      </c>
      <c r="F10" s="76" t="s">
        <v>158</v>
      </c>
      <c r="G10" s="77">
        <f>(G15+G17+G19+G21+G23+G25+G27)/($D$28-$D$10-$D$12)</f>
        <v>0.34047209899349895</v>
      </c>
      <c r="H10" s="77">
        <f t="shared" ref="H10:I10" si="0">(H15+H17+H19+H21+H23+H25+H27)/($D$28-$D$10-$D$12)</f>
        <v>0.42989187171677135</v>
      </c>
      <c r="I10" s="77">
        <f t="shared" si="0"/>
        <v>0.22963602928972957</v>
      </c>
      <c r="J10" s="56">
        <f t="shared" ref="J10:J29" si="1">SUM(G10:I10)</f>
        <v>0.99999999999999989</v>
      </c>
      <c r="K10" s="78" t="b">
        <f>J10=1</f>
        <v>1</v>
      </c>
    </row>
    <row r="11" spans="1:12" s="53" customFormat="1" x14ac:dyDescent="0.25">
      <c r="B11" s="79"/>
      <c r="C11" s="80" t="s">
        <v>159</v>
      </c>
      <c r="D11" s="81"/>
      <c r="E11" s="81"/>
      <c r="F11" s="82" t="s">
        <v>160</v>
      </c>
      <c r="G11" s="83">
        <f t="shared" ref="G11:I11" si="2">G10*$D10</f>
        <v>14672.298903617097</v>
      </c>
      <c r="H11" s="83">
        <f t="shared" si="2"/>
        <v>18525.753084349864</v>
      </c>
      <c r="I11" s="83">
        <f t="shared" si="2"/>
        <v>9895.9311812596334</v>
      </c>
      <c r="J11" s="55">
        <f t="shared" si="1"/>
        <v>43093.983169226594</v>
      </c>
      <c r="K11" s="58" t="b">
        <f>J11-D10&lt;0.00001</f>
        <v>1</v>
      </c>
    </row>
    <row r="12" spans="1:12" s="53" customFormat="1" x14ac:dyDescent="0.25">
      <c r="B12" s="72">
        <v>2</v>
      </c>
      <c r="C12" s="230" t="str">
        <f>VLOOKUP($B12,'01_SINTETICO'!A:M,3,0)</f>
        <v>CANTEIRO DE OBRAS</v>
      </c>
      <c r="D12" s="74">
        <f>VLOOKUP($B12,'01_SINTETICO'!A:M,13,0)</f>
        <v>2688.0984420815444</v>
      </c>
      <c r="E12" s="75">
        <f>D12/$D$28</f>
        <v>1.1770522756522638E-2</v>
      </c>
      <c r="F12" s="76" t="s">
        <v>158</v>
      </c>
      <c r="G12" s="77">
        <f>(G15+G17+G19+G21+G23+G25+G27)/($D$28-$D$10-$D$12)</f>
        <v>0.34047209899349895</v>
      </c>
      <c r="H12" s="77">
        <f t="shared" ref="H12:I12" si="3">(H15+H17+H19+H21+H23+H25+H27)/($D$28-$D$10-$D$12)</f>
        <v>0.42989187171677135</v>
      </c>
      <c r="I12" s="77">
        <f t="shared" si="3"/>
        <v>0.22963602928972957</v>
      </c>
      <c r="J12" s="56">
        <f t="shared" si="1"/>
        <v>0.99999999999999989</v>
      </c>
      <c r="K12" s="78" t="b">
        <f>J12=1</f>
        <v>1</v>
      </c>
    </row>
    <row r="13" spans="1:12" s="53" customFormat="1" x14ac:dyDescent="0.25">
      <c r="B13" s="79"/>
      <c r="C13" s="80" t="s">
        <v>159</v>
      </c>
      <c r="D13" s="81"/>
      <c r="E13" s="81"/>
      <c r="F13" s="82" t="s">
        <v>160</v>
      </c>
      <c r="G13" s="83">
        <f>G12*$D12</f>
        <v>915.22251887665789</v>
      </c>
      <c r="H13" s="83">
        <f t="shared" ref="H13:I13" si="4">H12*$D12</f>
        <v>1155.5916706253722</v>
      </c>
      <c r="I13" s="83">
        <f t="shared" si="4"/>
        <v>617.28425257951392</v>
      </c>
      <c r="J13" s="55">
        <f t="shared" si="1"/>
        <v>2688.0984420815439</v>
      </c>
      <c r="K13" s="58" t="b">
        <f>J13=D12</f>
        <v>1</v>
      </c>
    </row>
    <row r="14" spans="1:12" s="53" customFormat="1" x14ac:dyDescent="0.25">
      <c r="B14" s="72">
        <v>3</v>
      </c>
      <c r="C14" s="84" t="str">
        <f>VLOOKUP($B14,'01_SINTETICO'!A:M,3,0)</f>
        <v>RETIRADAS E DEMOLIÇÕES</v>
      </c>
      <c r="D14" s="74">
        <f>VLOOKUP($B14,'01_SINTETICO'!A:M,13,0)</f>
        <v>2751.9631286405934</v>
      </c>
      <c r="E14" s="75">
        <f>D14/$D$28</f>
        <v>1.2050170530842752E-2</v>
      </c>
      <c r="F14" s="76" t="s">
        <v>158</v>
      </c>
      <c r="G14" s="85">
        <v>1</v>
      </c>
      <c r="H14" s="86"/>
      <c r="I14" s="86"/>
      <c r="J14" s="56">
        <f t="shared" si="1"/>
        <v>1</v>
      </c>
      <c r="K14" s="78" t="b">
        <f>J14=1</f>
        <v>1</v>
      </c>
    </row>
    <row r="15" spans="1:12" s="53" customFormat="1" x14ac:dyDescent="0.25">
      <c r="B15" s="79"/>
      <c r="C15" s="80"/>
      <c r="D15" s="81"/>
      <c r="E15" s="81"/>
      <c r="F15" s="82" t="s">
        <v>160</v>
      </c>
      <c r="G15" s="83">
        <f>G14*$D14</f>
        <v>2751.9631286405934</v>
      </c>
      <c r="H15" s="83"/>
      <c r="I15" s="83"/>
      <c r="J15" s="55">
        <f t="shared" si="1"/>
        <v>2751.9631286405934</v>
      </c>
      <c r="K15" s="58" t="b">
        <f>J15=D14</f>
        <v>1</v>
      </c>
    </row>
    <row r="16" spans="1:12" s="53" customFormat="1" x14ac:dyDescent="0.25">
      <c r="B16" s="72">
        <v>4</v>
      </c>
      <c r="C16" s="84" t="str">
        <f>VLOOKUP($B16,'01_SINTETICO'!A:M,3,0)</f>
        <v>ESQUADRIAS E DIVISÓRIAS</v>
      </c>
      <c r="D16" s="74">
        <f>VLOOKUP($B16,'01_SINTETICO'!A:M,13,0)</f>
        <v>12806.61566782865</v>
      </c>
      <c r="E16" s="75">
        <f>D16/$D$28</f>
        <v>5.6077024112066998E-2</v>
      </c>
      <c r="F16" s="76" t="s">
        <v>158</v>
      </c>
      <c r="G16" s="85">
        <v>0.4</v>
      </c>
      <c r="H16" s="85">
        <v>0.4</v>
      </c>
      <c r="I16" s="85">
        <v>0.2</v>
      </c>
      <c r="J16" s="56">
        <f t="shared" si="1"/>
        <v>1</v>
      </c>
      <c r="K16" s="78" t="b">
        <f>J16=1</f>
        <v>1</v>
      </c>
    </row>
    <row r="17" spans="2:11" s="53" customFormat="1" x14ac:dyDescent="0.25">
      <c r="B17" s="79"/>
      <c r="C17" s="80"/>
      <c r="D17" s="81"/>
      <c r="E17" s="81"/>
      <c r="F17" s="82" t="s">
        <v>160</v>
      </c>
      <c r="G17" s="83">
        <f t="shared" ref="G17:I19" si="5">G16*$D16</f>
        <v>5122.6462671314603</v>
      </c>
      <c r="H17" s="83">
        <f t="shared" si="5"/>
        <v>5122.6462671314603</v>
      </c>
      <c r="I17" s="83">
        <f t="shared" si="5"/>
        <v>2561.3231335657301</v>
      </c>
      <c r="J17" s="55">
        <f t="shared" si="1"/>
        <v>12806.61566782865</v>
      </c>
      <c r="K17" s="58" t="b">
        <f>J17=D16</f>
        <v>1</v>
      </c>
    </row>
    <row r="18" spans="2:11" s="53" customFormat="1" x14ac:dyDescent="0.25">
      <c r="B18" s="72">
        <v>5</v>
      </c>
      <c r="C18" s="84" t="str">
        <f>VLOOKUP($B18,'01_SINTETICO'!A:M,3,0)</f>
        <v>PINTURA</v>
      </c>
      <c r="D18" s="74">
        <f>VLOOKUP($B18,'01_SINTETICO'!A:M,13,0)</f>
        <v>5664.4968596379349</v>
      </c>
      <c r="E18" s="75">
        <f>D18/$D$28</f>
        <v>2.4803440285836361E-2</v>
      </c>
      <c r="F18" s="76" t="s">
        <v>158</v>
      </c>
      <c r="G18" s="86"/>
      <c r="H18" s="85">
        <v>0.8</v>
      </c>
      <c r="I18" s="85">
        <v>0.2</v>
      </c>
      <c r="J18" s="56">
        <f t="shared" si="1"/>
        <v>1</v>
      </c>
      <c r="K18" s="78" t="b">
        <f>J18=1</f>
        <v>1</v>
      </c>
    </row>
    <row r="19" spans="2:11" s="53" customFormat="1" x14ac:dyDescent="0.25">
      <c r="B19" s="79"/>
      <c r="C19" s="80"/>
      <c r="D19" s="81"/>
      <c r="E19" s="81"/>
      <c r="F19" s="82" t="s">
        <v>160</v>
      </c>
      <c r="G19" s="83"/>
      <c r="H19" s="83">
        <f t="shared" si="5"/>
        <v>4531.5974877103481</v>
      </c>
      <c r="I19" s="83">
        <f t="shared" ref="I19" si="6">I18*$D18</f>
        <v>1132.899371927587</v>
      </c>
      <c r="J19" s="55">
        <f t="shared" si="1"/>
        <v>5664.4968596379349</v>
      </c>
      <c r="K19" s="58" t="b">
        <f>J19=D18</f>
        <v>1</v>
      </c>
    </row>
    <row r="20" spans="2:11" s="53" customFormat="1" x14ac:dyDescent="0.25">
      <c r="B20" s="72">
        <v>6</v>
      </c>
      <c r="C20" s="84" t="str">
        <f>VLOOKUP($B20,'01_SINTETICO'!A:M,3,0)</f>
        <v>PISO, REVESTIMENTO E FORRO</v>
      </c>
      <c r="D20" s="74">
        <f>VLOOKUP($B20,'01_SINTETICO'!A:M,13,0)</f>
        <v>79248.690133925222</v>
      </c>
      <c r="E20" s="75">
        <f>D20/$D$28</f>
        <v>0.34701054695142047</v>
      </c>
      <c r="F20" s="76" t="s">
        <v>158</v>
      </c>
      <c r="G20" s="85">
        <v>0.5</v>
      </c>
      <c r="H20" s="85">
        <v>0.5</v>
      </c>
      <c r="I20" s="262"/>
      <c r="J20" s="56">
        <f t="shared" si="1"/>
        <v>1</v>
      </c>
      <c r="K20" s="78" t="b">
        <f>J20=1</f>
        <v>1</v>
      </c>
    </row>
    <row r="21" spans="2:11" s="53" customFormat="1" x14ac:dyDescent="0.25">
      <c r="B21" s="79"/>
      <c r="C21" s="80"/>
      <c r="D21" s="81"/>
      <c r="E21" s="81"/>
      <c r="F21" s="82" t="s">
        <v>160</v>
      </c>
      <c r="G21" s="83">
        <f>G20*$D20</f>
        <v>39624.345066962611</v>
      </c>
      <c r="H21" s="83">
        <f t="shared" ref="H21" si="7">H20*$D20</f>
        <v>39624.345066962611</v>
      </c>
      <c r="I21" s="83"/>
      <c r="J21" s="55">
        <f t="shared" si="1"/>
        <v>79248.690133925222</v>
      </c>
      <c r="K21" s="58" t="b">
        <f>J21=D20</f>
        <v>1</v>
      </c>
    </row>
    <row r="22" spans="2:11" s="53" customFormat="1" x14ac:dyDescent="0.25">
      <c r="B22" s="72">
        <v>7</v>
      </c>
      <c r="C22" s="84" t="str">
        <f>VLOOKUP($B22,'01_SINTETICO'!A:M,3,0)</f>
        <v>INSTALACOES ELETRICAS / LÓGICA/ ILUMINAÇÃO</v>
      </c>
      <c r="D22" s="74">
        <f>VLOOKUP($B22,'01_SINTETICO'!A:M,13,0)</f>
        <v>48896.644159971474</v>
      </c>
      <c r="E22" s="75">
        <f>D22/$D$28</f>
        <v>0.21410639349832072</v>
      </c>
      <c r="F22" s="76" t="s">
        <v>158</v>
      </c>
      <c r="G22" s="85">
        <v>0.3</v>
      </c>
      <c r="H22" s="85">
        <v>0.5</v>
      </c>
      <c r="I22" s="85">
        <v>0.2</v>
      </c>
      <c r="J22" s="56">
        <f t="shared" si="1"/>
        <v>1</v>
      </c>
      <c r="K22" s="78" t="b">
        <f>J22=1</f>
        <v>1</v>
      </c>
    </row>
    <row r="23" spans="2:11" s="53" customFormat="1" x14ac:dyDescent="0.25">
      <c r="B23" s="79"/>
      <c r="C23" s="80"/>
      <c r="D23" s="81"/>
      <c r="E23" s="81"/>
      <c r="F23" s="82" t="s">
        <v>160</v>
      </c>
      <c r="G23" s="83">
        <f>G22*$D22</f>
        <v>14668.993247991442</v>
      </c>
      <c r="H23" s="83">
        <f>H22*$D22</f>
        <v>24448.322079985737</v>
      </c>
      <c r="I23" s="83">
        <f>I22*$D22</f>
        <v>9779.3288319942949</v>
      </c>
      <c r="J23" s="55">
        <f t="shared" si="1"/>
        <v>48896.644159971474</v>
      </c>
      <c r="K23" s="58" t="b">
        <f>J23=D22</f>
        <v>1</v>
      </c>
    </row>
    <row r="24" spans="2:11" s="53" customFormat="1" x14ac:dyDescent="0.25">
      <c r="B24" s="72">
        <v>8</v>
      </c>
      <c r="C24" s="84" t="str">
        <f>VLOOKUP($B24,'01_SINTETICO'!A:M,3,0)</f>
        <v>MOBILIÁRIOS E ACESSÓRIOS</v>
      </c>
      <c r="D24" s="74">
        <f>VLOOKUP($B24,'01_SINTETICO'!A:M,13,0)</f>
        <v>31789.962621797422</v>
      </c>
      <c r="E24" s="75">
        <f>D24/$D$28</f>
        <v>0.1392004372351478</v>
      </c>
      <c r="F24" s="76" t="s">
        <v>158</v>
      </c>
      <c r="G24" s="86"/>
      <c r="H24" s="85">
        <v>0.15</v>
      </c>
      <c r="I24" s="85">
        <v>0.85</v>
      </c>
      <c r="J24" s="56">
        <f t="shared" si="1"/>
        <v>1</v>
      </c>
      <c r="K24" s="78" t="b">
        <f>J24=1</f>
        <v>1</v>
      </c>
    </row>
    <row r="25" spans="2:11" s="53" customFormat="1" x14ac:dyDescent="0.25">
      <c r="B25" s="79"/>
      <c r="C25" s="80"/>
      <c r="D25" s="81"/>
      <c r="E25" s="81"/>
      <c r="F25" s="82" t="s">
        <v>160</v>
      </c>
      <c r="G25" s="83"/>
      <c r="H25" s="83">
        <f t="shared" ref="H25:I25" si="8">H24*$D24</f>
        <v>4768.4943932696133</v>
      </c>
      <c r="I25" s="83">
        <f t="shared" si="8"/>
        <v>27021.468228527807</v>
      </c>
      <c r="J25" s="55">
        <f t="shared" si="1"/>
        <v>31789.962621797422</v>
      </c>
      <c r="K25" s="58" t="b">
        <f>J25=D24</f>
        <v>1</v>
      </c>
    </row>
    <row r="26" spans="2:11" s="53" customFormat="1" x14ac:dyDescent="0.25">
      <c r="B26" s="72">
        <v>9</v>
      </c>
      <c r="C26" s="84" t="str">
        <f>VLOOKUP($B26,'01_SINTETICO'!A:M,3,0)</f>
        <v>SERVIÇOS FINAIS</v>
      </c>
      <c r="D26" s="74">
        <f>VLOOKUP($B26,'01_SINTETICO'!A:M,13,0)</f>
        <v>1434.9967365987454</v>
      </c>
      <c r="E26" s="75">
        <f>D26/$D$28</f>
        <v>6.2834982079718309E-3</v>
      </c>
      <c r="F26" s="76" t="s">
        <v>158</v>
      </c>
      <c r="G26" s="86"/>
      <c r="H26" s="86"/>
      <c r="I26" s="85">
        <v>1</v>
      </c>
      <c r="J26" s="56">
        <f t="shared" si="1"/>
        <v>1</v>
      </c>
      <c r="K26" s="78" t="b">
        <f>J26=1</f>
        <v>1</v>
      </c>
    </row>
    <row r="27" spans="2:11" s="53" customFormat="1" x14ac:dyDescent="0.25">
      <c r="B27" s="79"/>
      <c r="C27" s="80"/>
      <c r="D27" s="81"/>
      <c r="E27" s="81"/>
      <c r="F27" s="82" t="s">
        <v>160</v>
      </c>
      <c r="G27" s="83"/>
      <c r="H27" s="83"/>
      <c r="I27" s="83">
        <f t="shared" ref="I27" si="9">I26*$D26</f>
        <v>1434.9967365987454</v>
      </c>
      <c r="J27" s="55">
        <f t="shared" si="1"/>
        <v>1434.9967365987454</v>
      </c>
      <c r="K27" s="58" t="b">
        <f>J27=D26</f>
        <v>1</v>
      </c>
    </row>
    <row r="28" spans="2:11" s="53" customFormat="1" x14ac:dyDescent="0.25">
      <c r="B28" s="291" t="s">
        <v>161</v>
      </c>
      <c r="C28" s="291"/>
      <c r="D28" s="87">
        <f>SUM(D10:D27)</f>
        <v>228375.45091970821</v>
      </c>
      <c r="E28" s="88">
        <f>SUBTOTAL(9,E10:E27)</f>
        <v>1</v>
      </c>
      <c r="F28" s="89" t="s">
        <v>158</v>
      </c>
      <c r="G28" s="90">
        <f>G29/$D$28</f>
        <v>0.34047209899349895</v>
      </c>
      <c r="H28" s="90">
        <f>H29/$D$28</f>
        <v>0.42989187171677135</v>
      </c>
      <c r="I28" s="90">
        <f>I29/$D$28</f>
        <v>0.22963602928972959</v>
      </c>
      <c r="J28" s="56">
        <f t="shared" si="1"/>
        <v>0.99999999999999989</v>
      </c>
      <c r="K28" s="78" t="b">
        <f>J28=1</f>
        <v>1</v>
      </c>
    </row>
    <row r="29" spans="2:11" s="53" customFormat="1" x14ac:dyDescent="0.25">
      <c r="B29" s="91"/>
      <c r="C29" s="92"/>
      <c r="D29" s="93"/>
      <c r="E29" s="94"/>
      <c r="F29" s="95" t="s">
        <v>160</v>
      </c>
      <c r="G29" s="96">
        <f>G11+G13+G15+G17+G19+G21+G23+G25+G27</f>
        <v>77755.469133219856</v>
      </c>
      <c r="H29" s="96">
        <f>H11+H13+H15+H17+H19+H21+H23+H25+H27</f>
        <v>98176.750050035014</v>
      </c>
      <c r="I29" s="96">
        <f>I11+I13+I15+I17+I19+I21+I23+I25+I27</f>
        <v>52443.231736453316</v>
      </c>
      <c r="J29" s="55">
        <f t="shared" si="1"/>
        <v>228375.45091970818</v>
      </c>
      <c r="K29" s="58" t="b">
        <f>J29=D28</f>
        <v>1</v>
      </c>
    </row>
    <row r="30" spans="2:11" s="48" customFormat="1" x14ac:dyDescent="0.25">
      <c r="B30" s="53"/>
      <c r="C30" s="53"/>
      <c r="D30" s="55"/>
      <c r="E30" s="55"/>
      <c r="F30" s="97"/>
      <c r="G30" s="98"/>
      <c r="H30" s="98"/>
      <c r="I30" s="98"/>
      <c r="J30" s="55"/>
      <c r="K30" s="58"/>
    </row>
    <row r="31" spans="2:11" s="48" customFormat="1" x14ac:dyDescent="0.25">
      <c r="B31" s="291" t="s">
        <v>162</v>
      </c>
      <c r="C31" s="291"/>
      <c r="D31" s="87"/>
      <c r="E31" s="88"/>
      <c r="F31" s="89" t="s">
        <v>163</v>
      </c>
      <c r="G31" s="90">
        <f>G28</f>
        <v>0.34047209899349895</v>
      </c>
      <c r="H31" s="90">
        <f>G31+H28</f>
        <v>0.7703639707102703</v>
      </c>
      <c r="I31" s="90">
        <f t="shared" ref="I31" si="10">I28+H31</f>
        <v>0.99999999999999989</v>
      </c>
      <c r="J31" s="98"/>
      <c r="K31" s="57"/>
    </row>
    <row r="32" spans="2:11" s="48" customFormat="1" x14ac:dyDescent="0.25">
      <c r="B32" s="91"/>
      <c r="C32" s="92"/>
      <c r="D32" s="93"/>
      <c r="E32" s="94"/>
      <c r="F32" s="95" t="s">
        <v>160</v>
      </c>
      <c r="G32" s="96">
        <f>G29</f>
        <v>77755.469133219856</v>
      </c>
      <c r="H32" s="96">
        <f>H29+G32</f>
        <v>175932.21918325487</v>
      </c>
      <c r="I32" s="96">
        <f t="shared" ref="I32" si="11">H32+I29</f>
        <v>228375.45091970818</v>
      </c>
      <c r="J32" s="98"/>
      <c r="K32" s="57"/>
    </row>
    <row r="33" spans="1:13" x14ac:dyDescent="0.25">
      <c r="B33"/>
    </row>
    <row r="34" spans="1:13" x14ac:dyDescent="0.25">
      <c r="A34" s="99"/>
      <c r="B34" s="100"/>
      <c r="C34" s="99"/>
      <c r="D34" s="99"/>
      <c r="E34" s="99"/>
      <c r="F34" s="99"/>
      <c r="G34" s="99"/>
      <c r="H34" s="99"/>
      <c r="I34" s="99"/>
      <c r="J34" s="99"/>
      <c r="K34" s="99"/>
      <c r="L34" s="99"/>
      <c r="M34" s="99"/>
    </row>
    <row r="35" spans="1:13" x14ac:dyDescent="0.25">
      <c r="A35" s="99"/>
      <c r="B35" s="100"/>
      <c r="C35" s="99"/>
      <c r="D35" s="99"/>
      <c r="E35" s="99"/>
      <c r="F35" s="99"/>
      <c r="G35" s="99"/>
      <c r="H35" s="99"/>
      <c r="I35" s="99"/>
      <c r="J35" s="99"/>
      <c r="K35" s="99"/>
      <c r="L35" s="99"/>
      <c r="M35" s="99"/>
    </row>
    <row r="36" spans="1:13" x14ac:dyDescent="0.25">
      <c r="A36" s="99"/>
      <c r="B36" s="100"/>
      <c r="C36" s="99"/>
      <c r="D36" s="99"/>
      <c r="E36" s="99"/>
      <c r="F36" s="99"/>
      <c r="G36" s="99"/>
      <c r="H36" s="99"/>
      <c r="I36" s="99"/>
      <c r="J36" s="99"/>
      <c r="K36" s="99"/>
      <c r="L36" s="99"/>
      <c r="M36" s="99"/>
    </row>
    <row r="37" spans="1:13" x14ac:dyDescent="0.25">
      <c r="A37" s="99"/>
      <c r="B37" s="100"/>
      <c r="C37" s="99"/>
      <c r="D37" s="99"/>
      <c r="E37" s="99"/>
      <c r="F37" s="99"/>
      <c r="G37" s="99"/>
      <c r="H37" s="99"/>
      <c r="I37" s="99"/>
      <c r="J37" s="99"/>
      <c r="K37" s="99"/>
      <c r="L37" s="99"/>
      <c r="M37" s="99"/>
    </row>
    <row r="38" spans="1:13" x14ac:dyDescent="0.25">
      <c r="A38" s="99"/>
      <c r="B38" s="100"/>
      <c r="C38" s="99"/>
      <c r="D38" s="99"/>
      <c r="E38" s="99"/>
      <c r="F38" s="99"/>
      <c r="G38" s="99"/>
      <c r="H38" s="99"/>
      <c r="I38" s="99"/>
      <c r="J38" s="99"/>
      <c r="K38" s="99"/>
      <c r="L38" s="99"/>
      <c r="M38" s="99"/>
    </row>
    <row r="39" spans="1:13" x14ac:dyDescent="0.25">
      <c r="A39" s="99"/>
      <c r="B39" s="100"/>
      <c r="C39" s="99"/>
      <c r="D39" s="99"/>
      <c r="E39" s="99"/>
      <c r="F39" s="99"/>
      <c r="G39" s="99"/>
      <c r="H39" s="99"/>
      <c r="I39" s="99"/>
      <c r="J39" s="99"/>
      <c r="K39" s="99"/>
      <c r="L39" s="99"/>
      <c r="M39" s="99"/>
    </row>
    <row r="40" spans="1:13" x14ac:dyDescent="0.25">
      <c r="A40" s="99"/>
      <c r="B40" s="100"/>
      <c r="C40" s="99"/>
      <c r="D40" s="99"/>
      <c r="E40" s="99"/>
      <c r="F40" s="99"/>
      <c r="G40" s="99"/>
      <c r="H40" s="99"/>
      <c r="I40" s="99"/>
      <c r="J40" s="99"/>
      <c r="K40" s="99"/>
      <c r="L40" s="99"/>
      <c r="M40" s="99"/>
    </row>
    <row r="41" spans="1:13" x14ac:dyDescent="0.25">
      <c r="A41" s="99"/>
      <c r="B41" s="100"/>
      <c r="C41" s="99"/>
      <c r="D41" s="99"/>
      <c r="E41" s="99"/>
      <c r="F41" s="99"/>
      <c r="G41" s="99"/>
      <c r="H41" s="99"/>
      <c r="I41" s="99"/>
      <c r="J41" s="99"/>
      <c r="K41" s="99"/>
      <c r="L41" s="99"/>
      <c r="M41" s="99"/>
    </row>
    <row r="42" spans="1:13" x14ac:dyDescent="0.25">
      <c r="A42" s="99"/>
      <c r="B42" s="100"/>
      <c r="C42" s="99"/>
      <c r="D42" s="99"/>
      <c r="E42" s="99"/>
      <c r="F42" s="99"/>
      <c r="G42" s="99"/>
      <c r="H42" s="99"/>
      <c r="I42" s="99"/>
      <c r="J42" s="99"/>
      <c r="K42" s="99"/>
      <c r="L42" s="99"/>
      <c r="M42" s="99"/>
    </row>
    <row r="43" spans="1:13" x14ac:dyDescent="0.25">
      <c r="A43" s="99"/>
      <c r="B43" s="100"/>
      <c r="C43" s="99"/>
      <c r="D43" s="99"/>
      <c r="E43" s="99"/>
      <c r="F43" s="99"/>
      <c r="G43" s="99"/>
      <c r="H43" s="99"/>
      <c r="I43" s="99"/>
      <c r="J43" s="99"/>
      <c r="K43" s="99"/>
      <c r="L43" s="99"/>
      <c r="M43" s="99"/>
    </row>
    <row r="44" spans="1:13" x14ac:dyDescent="0.25">
      <c r="A44" s="99"/>
      <c r="B44" s="100"/>
      <c r="C44" s="99"/>
      <c r="D44" s="99"/>
      <c r="E44" s="99"/>
      <c r="F44" s="99"/>
      <c r="G44" s="99"/>
      <c r="H44" s="99"/>
      <c r="I44" s="99"/>
      <c r="J44" s="99"/>
      <c r="K44" s="99"/>
      <c r="L44" s="99"/>
      <c r="M44" s="99"/>
    </row>
    <row r="45" spans="1:13" x14ac:dyDescent="0.25">
      <c r="A45" s="99"/>
      <c r="B45" s="100"/>
      <c r="C45" s="99"/>
      <c r="D45" s="99"/>
      <c r="E45" s="99"/>
      <c r="F45" s="99"/>
      <c r="G45" s="99"/>
      <c r="H45" s="99"/>
      <c r="I45" s="99"/>
      <c r="J45" s="99"/>
      <c r="K45" s="99"/>
      <c r="L45" s="99"/>
      <c r="M45" s="99"/>
    </row>
    <row r="46" spans="1:13" x14ac:dyDescent="0.25">
      <c r="A46" s="99"/>
      <c r="B46" s="100"/>
      <c r="C46" s="99"/>
      <c r="D46" s="99"/>
      <c r="E46" s="99"/>
      <c r="F46" s="99"/>
      <c r="G46" s="99"/>
      <c r="H46" s="99"/>
      <c r="I46" s="99"/>
      <c r="J46" s="99"/>
      <c r="K46" s="99"/>
      <c r="L46" s="99"/>
      <c r="M46" s="99"/>
    </row>
    <row r="47" spans="1:13" x14ac:dyDescent="0.25">
      <c r="A47" s="99"/>
      <c r="B47" s="100"/>
      <c r="C47" s="99"/>
      <c r="D47" s="99"/>
      <c r="E47" s="99"/>
      <c r="F47" s="99"/>
      <c r="G47" s="99"/>
      <c r="H47" s="99"/>
      <c r="I47" s="99"/>
      <c r="J47" s="99"/>
      <c r="K47" s="99"/>
      <c r="L47" s="99"/>
      <c r="M47" s="99"/>
    </row>
    <row r="48" spans="1:13" x14ac:dyDescent="0.25">
      <c r="A48" s="99"/>
      <c r="B48" s="100"/>
      <c r="C48" s="99"/>
      <c r="D48" s="99"/>
      <c r="E48" s="99"/>
      <c r="F48" s="99"/>
      <c r="G48" s="99"/>
      <c r="H48" s="99"/>
      <c r="I48" s="99"/>
      <c r="J48" s="99"/>
      <c r="K48" s="99"/>
      <c r="L48" s="99"/>
      <c r="M48" s="99"/>
    </row>
    <row r="49" spans="1:13" x14ac:dyDescent="0.25">
      <c r="A49" s="99"/>
      <c r="B49" s="100"/>
      <c r="C49" s="99"/>
      <c r="D49" s="99"/>
      <c r="E49" s="99"/>
      <c r="F49" s="99"/>
      <c r="G49" s="99"/>
      <c r="H49" s="99"/>
      <c r="I49" s="99"/>
      <c r="J49" s="99"/>
      <c r="K49" s="99"/>
      <c r="L49" s="99"/>
      <c r="M49" s="99"/>
    </row>
    <row r="50" spans="1:13" x14ac:dyDescent="0.25">
      <c r="A50" s="99"/>
      <c r="B50" s="100"/>
      <c r="C50" s="99"/>
      <c r="D50" s="99"/>
      <c r="E50" s="99"/>
      <c r="F50" s="99"/>
      <c r="G50" s="99"/>
      <c r="H50" s="99"/>
      <c r="I50" s="99"/>
      <c r="J50" s="99"/>
      <c r="K50" s="99"/>
      <c r="L50" s="99"/>
      <c r="M50" s="99"/>
    </row>
    <row r="51" spans="1:13" x14ac:dyDescent="0.25">
      <c r="A51" s="99"/>
      <c r="B51" s="100"/>
      <c r="C51" s="99"/>
      <c r="D51" s="99"/>
      <c r="E51" s="99"/>
      <c r="F51" s="99"/>
      <c r="G51" s="99"/>
      <c r="H51" s="99"/>
      <c r="I51" s="99"/>
      <c r="J51" s="99"/>
      <c r="K51" s="99"/>
      <c r="L51" s="99"/>
      <c r="M51" s="99"/>
    </row>
    <row r="52" spans="1:13" x14ac:dyDescent="0.25">
      <c r="A52" s="99"/>
      <c r="B52" s="100"/>
      <c r="C52" s="99"/>
      <c r="D52" s="99"/>
      <c r="E52" s="99"/>
      <c r="F52" s="99"/>
      <c r="G52" s="99"/>
      <c r="H52" s="99"/>
      <c r="I52" s="99"/>
      <c r="J52" s="99"/>
      <c r="K52" s="99"/>
      <c r="L52" s="99"/>
      <c r="M52" s="99"/>
    </row>
    <row r="53" spans="1:13" x14ac:dyDescent="0.25">
      <c r="A53" s="99"/>
      <c r="B53" s="100"/>
      <c r="C53" s="99"/>
      <c r="D53" s="99"/>
      <c r="E53" s="99"/>
      <c r="F53" s="99"/>
      <c r="G53" s="99"/>
      <c r="H53" s="99"/>
      <c r="I53" s="99"/>
      <c r="J53" s="99"/>
      <c r="K53" s="99"/>
      <c r="L53" s="99"/>
      <c r="M53" s="99"/>
    </row>
    <row r="54" spans="1:13" x14ac:dyDescent="0.25">
      <c r="A54" s="99"/>
      <c r="B54" s="100"/>
      <c r="C54" s="99"/>
      <c r="D54" s="99"/>
      <c r="E54" s="99"/>
      <c r="F54" s="99"/>
      <c r="G54" s="99"/>
      <c r="H54" s="99"/>
      <c r="I54" s="99"/>
      <c r="J54" s="99"/>
      <c r="K54" s="99"/>
      <c r="L54" s="99"/>
      <c r="M54" s="99"/>
    </row>
    <row r="55" spans="1:13" x14ac:dyDescent="0.25">
      <c r="A55" s="99"/>
      <c r="B55" s="100"/>
      <c r="C55" s="99"/>
      <c r="D55" s="99"/>
      <c r="E55" s="99"/>
      <c r="F55" s="99"/>
      <c r="G55" s="99"/>
      <c r="H55" s="99"/>
      <c r="I55" s="99"/>
      <c r="J55" s="99"/>
      <c r="K55" s="99"/>
      <c r="L55" s="99"/>
      <c r="M55" s="99"/>
    </row>
    <row r="56" spans="1:13" x14ac:dyDescent="0.25">
      <c r="A56" s="99"/>
      <c r="B56" s="100"/>
      <c r="C56" s="99"/>
      <c r="D56" s="99"/>
      <c r="E56" s="99"/>
      <c r="F56" s="99"/>
      <c r="G56" s="99"/>
      <c r="H56" s="99"/>
      <c r="I56" s="99"/>
      <c r="J56" s="99"/>
      <c r="K56" s="99"/>
      <c r="L56" s="99"/>
      <c r="M56" s="99"/>
    </row>
    <row r="57" spans="1:13" x14ac:dyDescent="0.25">
      <c r="A57" s="99"/>
      <c r="B57" s="100"/>
      <c r="C57" s="99"/>
      <c r="D57" s="99"/>
      <c r="E57" s="99"/>
      <c r="F57" s="99"/>
      <c r="G57" s="99"/>
      <c r="H57" s="99"/>
      <c r="I57" s="99"/>
      <c r="J57" s="99"/>
      <c r="K57" s="99"/>
      <c r="L57" s="99"/>
      <c r="M57" s="99"/>
    </row>
    <row r="58" spans="1:13" x14ac:dyDescent="0.25">
      <c r="A58" s="99"/>
      <c r="B58" s="100"/>
      <c r="C58" s="99"/>
      <c r="D58" s="99"/>
      <c r="E58" s="99"/>
      <c r="F58" s="99"/>
      <c r="G58" s="99"/>
      <c r="H58" s="99"/>
      <c r="I58" s="99"/>
      <c r="J58" s="99"/>
      <c r="K58" s="99"/>
      <c r="L58" s="99"/>
      <c r="M58" s="99"/>
    </row>
    <row r="59" spans="1:13" x14ac:dyDescent="0.25">
      <c r="A59" s="99"/>
      <c r="B59" s="100"/>
      <c r="C59" s="99"/>
      <c r="D59" s="99"/>
      <c r="E59" s="99"/>
      <c r="F59" s="99"/>
      <c r="G59" s="99"/>
      <c r="H59" s="99"/>
      <c r="I59" s="99"/>
      <c r="J59" s="99"/>
      <c r="K59" s="99"/>
      <c r="L59" s="99"/>
      <c r="M59" s="99"/>
    </row>
    <row r="60" spans="1:13" x14ac:dyDescent="0.25">
      <c r="A60" s="99"/>
      <c r="B60" s="100"/>
      <c r="C60" s="99"/>
      <c r="D60" s="99"/>
      <c r="E60" s="99"/>
      <c r="F60" s="99"/>
      <c r="G60" s="99"/>
      <c r="H60" s="99"/>
      <c r="I60" s="99"/>
      <c r="J60" s="99"/>
      <c r="K60" s="99"/>
      <c r="L60" s="99"/>
      <c r="M60" s="99"/>
    </row>
    <row r="61" spans="1:13" x14ac:dyDescent="0.25">
      <c r="A61" s="99"/>
      <c r="B61" s="100"/>
      <c r="C61" s="99"/>
      <c r="D61" s="99"/>
      <c r="E61" s="99"/>
      <c r="F61" s="99"/>
      <c r="G61" s="99"/>
      <c r="H61" s="99"/>
      <c r="I61" s="99"/>
      <c r="J61" s="99"/>
      <c r="K61" s="99"/>
      <c r="L61" s="99"/>
      <c r="M61" s="99"/>
    </row>
    <row r="62" spans="1:13" x14ac:dyDescent="0.25">
      <c r="A62" s="99"/>
      <c r="B62" s="100"/>
      <c r="C62" s="99"/>
      <c r="D62" s="99"/>
      <c r="E62" s="99"/>
      <c r="F62" s="99"/>
      <c r="G62" s="99"/>
      <c r="H62" s="99"/>
      <c r="I62" s="99"/>
      <c r="J62" s="99"/>
      <c r="K62" s="99"/>
      <c r="L62" s="99"/>
      <c r="M62" s="99"/>
    </row>
    <row r="63" spans="1:13" x14ac:dyDescent="0.25">
      <c r="A63" s="99"/>
      <c r="B63" s="100"/>
      <c r="C63" s="99"/>
      <c r="D63" s="99"/>
      <c r="E63" s="99"/>
      <c r="F63" s="99"/>
      <c r="G63" s="99"/>
      <c r="H63" s="99"/>
      <c r="I63" s="99"/>
      <c r="J63" s="99"/>
      <c r="K63" s="99"/>
      <c r="L63" s="99"/>
      <c r="M63" s="99"/>
    </row>
    <row r="64" spans="1:13" x14ac:dyDescent="0.25">
      <c r="A64" s="99"/>
      <c r="B64" s="100"/>
      <c r="C64" s="99"/>
      <c r="D64" s="99"/>
      <c r="E64" s="99"/>
      <c r="F64" s="99"/>
      <c r="G64" s="99"/>
      <c r="H64" s="99"/>
      <c r="I64" s="99"/>
      <c r="J64" s="99"/>
      <c r="K64" s="99"/>
      <c r="L64" s="99"/>
      <c r="M64" s="99"/>
    </row>
    <row r="65" spans="1:13" x14ac:dyDescent="0.25">
      <c r="A65" s="99"/>
      <c r="B65" s="100"/>
      <c r="C65" s="99"/>
      <c r="D65" s="99"/>
      <c r="E65" s="99"/>
      <c r="F65" s="99"/>
      <c r="G65" s="99"/>
      <c r="H65" s="99"/>
      <c r="I65" s="99"/>
      <c r="J65" s="99"/>
      <c r="K65" s="99"/>
      <c r="L65" s="99"/>
      <c r="M65" s="99"/>
    </row>
    <row r="66" spans="1:13" x14ac:dyDescent="0.25">
      <c r="A66" s="99"/>
      <c r="B66" s="100"/>
      <c r="C66" s="99"/>
      <c r="D66" s="99"/>
      <c r="E66" s="99"/>
      <c r="F66" s="99"/>
      <c r="G66" s="99"/>
      <c r="H66" s="99"/>
      <c r="I66" s="99"/>
      <c r="J66" s="99"/>
      <c r="K66" s="99"/>
      <c r="L66" s="99"/>
      <c r="M66" s="99"/>
    </row>
    <row r="67" spans="1:13" x14ac:dyDescent="0.25">
      <c r="A67" s="99"/>
      <c r="B67" s="100"/>
      <c r="C67" s="99"/>
      <c r="D67" s="99"/>
      <c r="E67" s="99"/>
      <c r="F67" s="99"/>
      <c r="G67" s="99"/>
      <c r="H67" s="99"/>
      <c r="I67" s="99"/>
      <c r="J67" s="99"/>
      <c r="K67" s="99"/>
      <c r="L67" s="99"/>
      <c r="M67" s="99"/>
    </row>
    <row r="68" spans="1:13" x14ac:dyDescent="0.25">
      <c r="A68" s="99"/>
      <c r="B68" s="100"/>
      <c r="C68" s="99"/>
      <c r="D68" s="99"/>
      <c r="E68" s="99"/>
      <c r="F68" s="99"/>
      <c r="G68" s="99"/>
      <c r="H68" s="99"/>
      <c r="I68" s="99"/>
      <c r="J68" s="99"/>
      <c r="K68" s="99"/>
      <c r="L68" s="99"/>
      <c r="M68" s="99"/>
    </row>
    <row r="69" spans="1:13" x14ac:dyDescent="0.25">
      <c r="A69" s="99"/>
      <c r="B69" s="100"/>
      <c r="C69" s="99"/>
      <c r="D69" s="99"/>
      <c r="E69" s="99"/>
      <c r="F69" s="99"/>
      <c r="G69" s="99"/>
      <c r="H69" s="99"/>
      <c r="I69" s="99"/>
      <c r="J69" s="99"/>
      <c r="K69" s="99"/>
      <c r="L69" s="99"/>
      <c r="M69" s="99"/>
    </row>
    <row r="70" spans="1:13" x14ac:dyDescent="0.25">
      <c r="A70" s="99"/>
      <c r="B70" s="100"/>
      <c r="C70" s="99"/>
      <c r="D70" s="99"/>
      <c r="E70" s="99"/>
      <c r="F70" s="99"/>
      <c r="G70" s="99"/>
      <c r="H70" s="99"/>
      <c r="I70" s="99"/>
      <c r="J70" s="99"/>
      <c r="K70" s="99"/>
      <c r="L70" s="99"/>
      <c r="M70" s="99"/>
    </row>
    <row r="71" spans="1:13" x14ac:dyDescent="0.25">
      <c r="A71" s="99"/>
      <c r="B71" s="100"/>
      <c r="C71" s="99"/>
      <c r="D71" s="99"/>
      <c r="E71" s="99"/>
      <c r="F71" s="99"/>
      <c r="G71" s="99"/>
      <c r="H71" s="99"/>
      <c r="I71" s="99"/>
      <c r="J71" s="99"/>
      <c r="K71" s="99"/>
      <c r="L71" s="99"/>
      <c r="M71" s="99"/>
    </row>
    <row r="72" spans="1:13" x14ac:dyDescent="0.25">
      <c r="A72" s="99"/>
      <c r="B72" s="100"/>
      <c r="C72" s="99"/>
      <c r="D72" s="99"/>
      <c r="E72" s="99"/>
      <c r="F72" s="99"/>
      <c r="G72" s="99"/>
      <c r="H72" s="99"/>
      <c r="I72" s="99"/>
      <c r="J72" s="99"/>
      <c r="K72" s="99"/>
      <c r="L72" s="99"/>
      <c r="M72" s="99"/>
    </row>
    <row r="73" spans="1:13" x14ac:dyDescent="0.25">
      <c r="A73" s="99"/>
      <c r="B73" s="100"/>
      <c r="C73" s="99"/>
      <c r="D73" s="99"/>
      <c r="E73" s="99"/>
      <c r="F73" s="99"/>
      <c r="G73" s="99"/>
      <c r="H73" s="99"/>
      <c r="I73" s="99"/>
      <c r="J73" s="99"/>
      <c r="K73" s="99"/>
      <c r="L73" s="99"/>
      <c r="M73" s="99"/>
    </row>
    <row r="74" spans="1:13" x14ac:dyDescent="0.25">
      <c r="A74" s="99"/>
      <c r="B74" s="100"/>
      <c r="C74" s="99"/>
      <c r="D74" s="99"/>
      <c r="E74" s="99"/>
      <c r="F74" s="99"/>
      <c r="G74" s="99"/>
      <c r="H74" s="99"/>
      <c r="I74" s="99"/>
      <c r="J74" s="99"/>
      <c r="K74" s="99"/>
      <c r="L74" s="99"/>
      <c r="M74" s="99"/>
    </row>
    <row r="75" spans="1:13" x14ac:dyDescent="0.25">
      <c r="A75" s="99"/>
      <c r="B75" s="100"/>
      <c r="C75" s="99"/>
      <c r="D75" s="99"/>
      <c r="E75" s="99"/>
      <c r="F75" s="99"/>
      <c r="G75" s="99"/>
      <c r="H75" s="99"/>
      <c r="I75" s="99"/>
      <c r="J75" s="99"/>
      <c r="K75" s="99"/>
      <c r="L75" s="99"/>
      <c r="M75" s="99"/>
    </row>
    <row r="76" spans="1:13" x14ac:dyDescent="0.25">
      <c r="A76" s="99"/>
      <c r="B76" s="100"/>
      <c r="C76" s="99"/>
      <c r="D76" s="99"/>
      <c r="E76" s="99"/>
      <c r="F76" s="99"/>
      <c r="G76" s="99"/>
      <c r="H76" s="99"/>
      <c r="I76" s="99"/>
      <c r="J76" s="99"/>
      <c r="K76" s="99"/>
      <c r="L76" s="99"/>
      <c r="M76" s="99"/>
    </row>
    <row r="77" spans="1:13" x14ac:dyDescent="0.25">
      <c r="A77" s="99"/>
      <c r="B77" s="100"/>
      <c r="C77" s="99"/>
      <c r="D77" s="99"/>
      <c r="E77" s="99"/>
      <c r="F77" s="99"/>
      <c r="G77" s="99"/>
      <c r="H77" s="99"/>
      <c r="I77" s="99"/>
      <c r="J77" s="99"/>
      <c r="K77" s="99"/>
      <c r="L77" s="99"/>
      <c r="M77" s="99"/>
    </row>
    <row r="78" spans="1:13" x14ac:dyDescent="0.25">
      <c r="A78" s="99"/>
      <c r="B78" s="100"/>
      <c r="C78" s="99"/>
      <c r="D78" s="99"/>
      <c r="E78" s="99"/>
      <c r="F78" s="99"/>
      <c r="G78" s="99"/>
      <c r="H78" s="99"/>
      <c r="I78" s="99"/>
      <c r="J78" s="99"/>
      <c r="K78" s="99"/>
      <c r="L78" s="99"/>
      <c r="M78" s="99"/>
    </row>
    <row r="79" spans="1:13" x14ac:dyDescent="0.25">
      <c r="A79" s="99"/>
      <c r="B79" s="100"/>
      <c r="C79" s="99"/>
      <c r="D79" s="99"/>
      <c r="E79" s="99"/>
      <c r="F79" s="99"/>
      <c r="G79" s="99"/>
      <c r="H79" s="99"/>
      <c r="I79" s="99"/>
      <c r="J79" s="99"/>
      <c r="K79" s="99"/>
      <c r="L79" s="99"/>
      <c r="M79" s="99"/>
    </row>
    <row r="80" spans="1:13" x14ac:dyDescent="0.25">
      <c r="A80" s="99"/>
      <c r="B80" s="100"/>
      <c r="C80" s="99"/>
      <c r="D80" s="99"/>
      <c r="E80" s="99"/>
      <c r="F80" s="99"/>
      <c r="G80" s="99"/>
      <c r="H80" s="99"/>
      <c r="I80" s="99"/>
      <c r="J80" s="99"/>
      <c r="K80" s="99"/>
      <c r="L80" s="99"/>
      <c r="M80" s="99"/>
    </row>
    <row r="81" spans="1:13" x14ac:dyDescent="0.25">
      <c r="A81" s="99"/>
      <c r="B81" s="100"/>
      <c r="C81" s="99"/>
      <c r="D81" s="99"/>
      <c r="E81" s="99"/>
      <c r="F81" s="99"/>
      <c r="G81" s="99"/>
      <c r="H81" s="99"/>
      <c r="I81" s="99"/>
      <c r="J81" s="99"/>
      <c r="K81" s="99"/>
      <c r="L81" s="99"/>
      <c r="M81" s="99"/>
    </row>
    <row r="82" spans="1:13" x14ac:dyDescent="0.25">
      <c r="A82" s="99"/>
      <c r="B82" s="100"/>
      <c r="C82" s="99"/>
      <c r="D82" s="99"/>
      <c r="E82" s="99"/>
      <c r="F82" s="99"/>
      <c r="G82" s="99"/>
      <c r="H82" s="99"/>
      <c r="I82" s="99"/>
      <c r="J82" s="99"/>
      <c r="K82" s="99"/>
      <c r="L82" s="99"/>
      <c r="M82" s="99"/>
    </row>
    <row r="83" spans="1:13" x14ac:dyDescent="0.25">
      <c r="A83" s="99"/>
      <c r="B83" s="100"/>
      <c r="C83" s="99"/>
      <c r="D83" s="99"/>
      <c r="E83" s="99"/>
      <c r="F83" s="99"/>
      <c r="G83" s="99"/>
      <c r="H83" s="99"/>
      <c r="I83" s="99"/>
      <c r="J83" s="99"/>
      <c r="K83" s="99"/>
      <c r="L83" s="99"/>
      <c r="M83" s="99"/>
    </row>
    <row r="84" spans="1:13" x14ac:dyDescent="0.25">
      <c r="A84" s="99"/>
      <c r="B84" s="100"/>
      <c r="C84" s="99"/>
      <c r="D84" s="99"/>
      <c r="E84" s="99"/>
      <c r="F84" s="99"/>
      <c r="G84" s="99"/>
      <c r="H84" s="99"/>
      <c r="I84" s="99"/>
      <c r="J84" s="99"/>
      <c r="K84" s="99"/>
      <c r="L84" s="99"/>
      <c r="M84" s="99"/>
    </row>
    <row r="85" spans="1:13" x14ac:dyDescent="0.25">
      <c r="A85" s="99"/>
      <c r="B85" s="100"/>
      <c r="C85" s="99"/>
      <c r="D85" s="99"/>
      <c r="E85" s="99"/>
      <c r="F85" s="99"/>
      <c r="G85" s="99"/>
      <c r="H85" s="99"/>
      <c r="I85" s="99"/>
      <c r="J85" s="99"/>
      <c r="K85" s="99"/>
      <c r="L85" s="99"/>
      <c r="M85" s="99"/>
    </row>
    <row r="86" spans="1:13" x14ac:dyDescent="0.25">
      <c r="A86" s="99"/>
      <c r="B86" s="100"/>
      <c r="C86" s="99"/>
      <c r="D86" s="99"/>
      <c r="E86" s="99"/>
      <c r="F86" s="99"/>
      <c r="G86" s="99"/>
      <c r="H86" s="99"/>
      <c r="I86" s="99"/>
      <c r="J86" s="99"/>
      <c r="K86" s="99"/>
      <c r="L86" s="99"/>
      <c r="M86" s="99"/>
    </row>
    <row r="87" spans="1:13" x14ac:dyDescent="0.25">
      <c r="A87" s="99"/>
      <c r="B87" s="100"/>
      <c r="C87" s="99"/>
      <c r="D87" s="99"/>
      <c r="E87" s="99"/>
      <c r="F87" s="99"/>
      <c r="G87" s="99"/>
      <c r="H87" s="99"/>
      <c r="I87" s="99"/>
      <c r="J87" s="99"/>
      <c r="K87" s="99"/>
      <c r="L87" s="99"/>
      <c r="M87" s="99"/>
    </row>
    <row r="88" spans="1:13" x14ac:dyDescent="0.25">
      <c r="A88" s="99"/>
      <c r="B88" s="100"/>
      <c r="C88" s="99"/>
      <c r="D88" s="99"/>
      <c r="E88" s="99"/>
      <c r="F88" s="99"/>
      <c r="G88" s="99"/>
      <c r="H88" s="99"/>
      <c r="I88" s="99"/>
      <c r="J88" s="99"/>
      <c r="K88" s="99"/>
      <c r="L88" s="99"/>
      <c r="M88" s="99"/>
    </row>
    <row r="89" spans="1:13" x14ac:dyDescent="0.25">
      <c r="A89" s="99"/>
      <c r="B89" s="100"/>
      <c r="C89" s="99"/>
      <c r="D89" s="99"/>
      <c r="E89" s="99"/>
      <c r="F89" s="99"/>
      <c r="G89" s="99"/>
      <c r="H89" s="99"/>
      <c r="I89" s="99"/>
      <c r="J89" s="99"/>
      <c r="K89" s="99"/>
      <c r="L89" s="99"/>
      <c r="M89" s="99"/>
    </row>
    <row r="90" spans="1:13" x14ac:dyDescent="0.25">
      <c r="A90" s="99"/>
      <c r="B90" s="100"/>
      <c r="C90" s="99"/>
      <c r="D90" s="99"/>
      <c r="E90" s="99"/>
      <c r="F90" s="99">
        <f>E91*F91</f>
        <v>0</v>
      </c>
      <c r="G90" s="99"/>
      <c r="H90" s="99"/>
      <c r="I90" s="99"/>
      <c r="J90" s="99"/>
      <c r="K90" s="99"/>
      <c r="L90" s="99"/>
      <c r="M90" s="99"/>
    </row>
  </sheetData>
  <mergeCells count="9">
    <mergeCell ref="J8:K8"/>
    <mergeCell ref="B28:C28"/>
    <mergeCell ref="B31:C31"/>
    <mergeCell ref="B2:F4"/>
    <mergeCell ref="G2:I2"/>
    <mergeCell ref="G3:H4"/>
    <mergeCell ref="B6:B8"/>
    <mergeCell ref="C6:F8"/>
    <mergeCell ref="G6:I6"/>
  </mergeCells>
  <printOptions horizontalCentered="1" verticalCentered="1"/>
  <pageMargins left="0.39374999999999999" right="0.39374999999999999" top="0.39374999999999999" bottom="0.24027777777777801" header="0.51180555555555496" footer="0.51180555555555496"/>
  <pageSetup paperSize="9" scale="61"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558ED5"/>
    <pageSetUpPr fitToPage="1"/>
  </sheetPr>
  <dimension ref="A1:G1041"/>
  <sheetViews>
    <sheetView view="pageBreakPreview" zoomScale="85" zoomScaleNormal="85" zoomScaleSheetLayoutView="85" zoomScalePageLayoutView="85" workbookViewId="0">
      <selection activeCell="W14" sqref="W14"/>
    </sheetView>
  </sheetViews>
  <sheetFormatPr defaultRowHeight="15" x14ac:dyDescent="0.25"/>
  <cols>
    <col min="1" max="1" width="27.42578125" customWidth="1"/>
    <col min="2" max="2" width="60.28515625" style="102" customWidth="1"/>
    <col min="3" max="4" width="8.7109375" customWidth="1"/>
    <col min="5" max="5" width="13.7109375" customWidth="1"/>
    <col min="6" max="6" width="22.28515625" customWidth="1"/>
    <col min="7" max="7" width="23" customWidth="1"/>
  </cols>
  <sheetData>
    <row r="1" spans="1:7" ht="15" customHeight="1" x14ac:dyDescent="0.25">
      <c r="A1" s="298" t="s">
        <v>153</v>
      </c>
      <c r="B1" s="298"/>
      <c r="C1" s="299" t="s">
        <v>164</v>
      </c>
      <c r="D1" s="299"/>
      <c r="E1" s="299"/>
      <c r="F1" s="299"/>
      <c r="G1" s="299"/>
    </row>
    <row r="2" spans="1:7" x14ac:dyDescent="0.25">
      <c r="A2" s="298"/>
      <c r="B2" s="298"/>
      <c r="C2" s="300" t="str">
        <f>'01_SINTETICO'!D2</f>
        <v>OBRA: EXECUÇÃO DE ESTUDIO DE TV</v>
      </c>
      <c r="D2" s="300"/>
      <c r="E2" s="300"/>
      <c r="F2" s="300"/>
      <c r="G2" s="101">
        <f>'CAPA-DADOS'!E13</f>
        <v>44957</v>
      </c>
    </row>
    <row r="3" spans="1:7" x14ac:dyDescent="0.25">
      <c r="A3" s="298"/>
      <c r="B3" s="298"/>
      <c r="C3" s="300"/>
      <c r="D3" s="300"/>
      <c r="E3" s="300"/>
      <c r="F3" s="300"/>
      <c r="G3" s="101" t="str">
        <f>'CAPA-DADOS'!E16</f>
        <v>SINAPI-DEZ/2022</v>
      </c>
    </row>
    <row r="5" spans="1:7" ht="21" x14ac:dyDescent="0.25">
      <c r="A5" s="156" t="s">
        <v>25</v>
      </c>
      <c r="B5" s="156" t="s">
        <v>321</v>
      </c>
      <c r="C5" s="157" t="s">
        <v>27</v>
      </c>
      <c r="D5" s="157" t="s">
        <v>7032</v>
      </c>
      <c r="E5" s="158" t="s">
        <v>7033</v>
      </c>
      <c r="F5" s="158" t="s">
        <v>7009</v>
      </c>
      <c r="G5" s="158" t="s">
        <v>7010</v>
      </c>
    </row>
    <row r="6" spans="1:7" x14ac:dyDescent="0.25">
      <c r="A6" s="165"/>
      <c r="B6" s="174"/>
      <c r="C6" s="166"/>
      <c r="D6" s="166"/>
      <c r="E6" s="166"/>
      <c r="F6" s="166"/>
      <c r="G6" s="166"/>
    </row>
    <row r="7" spans="1:7" x14ac:dyDescent="0.25">
      <c r="A7" s="159">
        <v>1</v>
      </c>
      <c r="B7" s="175" t="s">
        <v>7011</v>
      </c>
      <c r="C7" s="167"/>
      <c r="D7" s="167"/>
      <c r="E7" s="167"/>
      <c r="F7" s="167"/>
      <c r="G7" s="167"/>
    </row>
    <row r="8" spans="1:7" x14ac:dyDescent="0.25">
      <c r="A8" s="165"/>
      <c r="B8" s="174"/>
      <c r="C8" s="166"/>
      <c r="D8" s="166"/>
      <c r="E8" s="166"/>
      <c r="F8" s="166"/>
      <c r="G8" s="166"/>
    </row>
    <row r="9" spans="1:7" x14ac:dyDescent="0.25">
      <c r="A9" s="160" t="s">
        <v>55</v>
      </c>
      <c r="B9" s="176" t="s">
        <v>56</v>
      </c>
      <c r="C9" s="161" t="s">
        <v>57</v>
      </c>
      <c r="D9" s="161" t="s">
        <v>7188</v>
      </c>
      <c r="E9" s="162">
        <v>1</v>
      </c>
      <c r="F9" s="162">
        <f t="shared" ref="F9:G9" si="0">SUMPRODUCT($E10:$E14,F10:F14)</f>
        <v>363.35</v>
      </c>
      <c r="G9" s="168">
        <f t="shared" si="0"/>
        <v>18048.259242000004</v>
      </c>
    </row>
    <row r="10" spans="1:7" x14ac:dyDescent="0.25">
      <c r="A10" s="163">
        <v>40863</v>
      </c>
      <c r="B10" s="177" t="s">
        <v>165</v>
      </c>
      <c r="C10" s="164" t="s">
        <v>166</v>
      </c>
      <c r="D10" s="164" t="s">
        <v>7188</v>
      </c>
      <c r="E10" s="163">
        <v>1</v>
      </c>
      <c r="F10" s="155">
        <f>IF(C10="MAT.",VLOOKUP(A10,INSUMOS_AUX!A:F,6,0),0)</f>
        <v>215.56</v>
      </c>
      <c r="G10" s="154">
        <f>IF(C10="M.O.",VLOOKUP(A10,INSUMOS_AUX!A:F,6,0),0)</f>
        <v>0</v>
      </c>
    </row>
    <row r="11" spans="1:7" x14ac:dyDescent="0.25">
      <c r="A11" s="163">
        <v>40864</v>
      </c>
      <c r="B11" s="177" t="s">
        <v>167</v>
      </c>
      <c r="C11" s="164" t="s">
        <v>166</v>
      </c>
      <c r="D11" s="164" t="s">
        <v>7188</v>
      </c>
      <c r="E11" s="163">
        <v>1</v>
      </c>
      <c r="F11" s="155">
        <f>IF(C11="MAT.",VLOOKUP(A11,INSUMOS_AUX!A:F,6,0),0)</f>
        <v>11.8</v>
      </c>
      <c r="G11" s="154">
        <f>IF(C11="M.O.",VLOOKUP(A11,INSUMOS_AUX!A:F,6,0),0)</f>
        <v>0</v>
      </c>
    </row>
    <row r="12" spans="1:7" x14ac:dyDescent="0.25">
      <c r="A12" s="163">
        <v>40937</v>
      </c>
      <c r="B12" s="177" t="s">
        <v>168</v>
      </c>
      <c r="C12" s="164" t="s">
        <v>169</v>
      </c>
      <c r="D12" s="164" t="s">
        <v>7188</v>
      </c>
      <c r="E12" s="163">
        <v>1.0071000000000001</v>
      </c>
      <c r="F12" s="155">
        <f>IF(C12="MAT.",VLOOKUP(A12,INSUMOS_AUX!A:F,6,0),0)</f>
        <v>0</v>
      </c>
      <c r="G12" s="154">
        <f>IF(C12="M.O.",VLOOKUP(A12,INSUMOS_AUX!A:F,6,0),0)</f>
        <v>17921.02</v>
      </c>
    </row>
    <row r="13" spans="1:7" ht="21" x14ac:dyDescent="0.25">
      <c r="A13" s="163">
        <v>43474</v>
      </c>
      <c r="B13" s="177" t="s">
        <v>170</v>
      </c>
      <c r="C13" s="164" t="s">
        <v>166</v>
      </c>
      <c r="D13" s="164" t="s">
        <v>7188</v>
      </c>
      <c r="E13" s="163">
        <v>1</v>
      </c>
      <c r="F13" s="155">
        <f>IF(C13="MAT.",VLOOKUP(A13,INSUMOS_AUX!A:F,6,0),0)</f>
        <v>2.54</v>
      </c>
      <c r="G13" s="154">
        <f>IF(C13="M.O.",VLOOKUP(A13,INSUMOS_AUX!A:F,6,0),0)</f>
        <v>0</v>
      </c>
    </row>
    <row r="14" spans="1:7" ht="21" x14ac:dyDescent="0.25">
      <c r="A14" s="163">
        <v>43498</v>
      </c>
      <c r="B14" s="177" t="s">
        <v>171</v>
      </c>
      <c r="C14" s="164" t="s">
        <v>166</v>
      </c>
      <c r="D14" s="164" t="s">
        <v>7188</v>
      </c>
      <c r="E14" s="163">
        <v>1</v>
      </c>
      <c r="F14" s="155">
        <f>IF(C14="MAT.",VLOOKUP(A14,INSUMOS_AUX!A:F,6,0),0)</f>
        <v>133.44999999999999</v>
      </c>
      <c r="G14" s="154">
        <f>IF(C14="M.O.",VLOOKUP(A14,INSUMOS_AUX!A:F,6,0),0)</f>
        <v>0</v>
      </c>
    </row>
    <row r="15" spans="1:7" x14ac:dyDescent="0.25">
      <c r="A15" s="165"/>
      <c r="B15" s="174"/>
      <c r="C15" s="166"/>
      <c r="D15" s="166"/>
      <c r="E15" s="166"/>
      <c r="F15" s="166"/>
      <c r="G15" s="166"/>
    </row>
    <row r="16" spans="1:7" ht="21" x14ac:dyDescent="0.25">
      <c r="A16" s="199" t="s">
        <v>60</v>
      </c>
      <c r="B16" s="204" t="s">
        <v>61</v>
      </c>
      <c r="C16" s="200" t="s">
        <v>57</v>
      </c>
      <c r="D16" s="200" t="s">
        <v>7188</v>
      </c>
      <c r="E16" s="201">
        <v>3</v>
      </c>
      <c r="F16" s="201">
        <f t="shared" ref="F16:G16" si="1">SUMPRODUCT($E17:$E21,F17:F21)</f>
        <v>470.36</v>
      </c>
      <c r="G16" s="202">
        <f t="shared" si="1"/>
        <v>4467.2340569999997</v>
      </c>
    </row>
    <row r="17" spans="1:7" x14ac:dyDescent="0.25">
      <c r="A17" s="163">
        <v>40818</v>
      </c>
      <c r="B17" s="177" t="s">
        <v>172</v>
      </c>
      <c r="C17" s="164" t="s">
        <v>169</v>
      </c>
      <c r="D17" s="164" t="s">
        <v>7188</v>
      </c>
      <c r="E17" s="163">
        <v>1.0130999999999999</v>
      </c>
      <c r="F17" s="155">
        <f>IF(C17="MAT.",VLOOKUP(A17,INSUMOS_AUX!A:F,6,0),0)</f>
        <v>0</v>
      </c>
      <c r="G17" s="154">
        <f>IF(C17="M.O.",VLOOKUP(A17,INSUMOS_AUX!A:F,6,0),0)</f>
        <v>4409.47</v>
      </c>
    </row>
    <row r="18" spans="1:7" x14ac:dyDescent="0.25">
      <c r="A18" s="163">
        <v>40863</v>
      </c>
      <c r="B18" s="177" t="s">
        <v>165</v>
      </c>
      <c r="C18" s="164" t="s">
        <v>166</v>
      </c>
      <c r="D18" s="164" t="s">
        <v>7188</v>
      </c>
      <c r="E18" s="163">
        <v>1</v>
      </c>
      <c r="F18" s="155">
        <f>IF(C18="MAT.",VLOOKUP(A18,INSUMOS_AUX!A:F,6,0),0)</f>
        <v>215.56</v>
      </c>
      <c r="G18" s="154">
        <f>IF(C18="M.O.",VLOOKUP(A18,INSUMOS_AUX!A:F,6,0),0)</f>
        <v>0</v>
      </c>
    </row>
    <row r="19" spans="1:7" x14ac:dyDescent="0.25">
      <c r="A19" s="163">
        <v>40864</v>
      </c>
      <c r="B19" s="177" t="s">
        <v>167</v>
      </c>
      <c r="C19" s="164" t="s">
        <v>166</v>
      </c>
      <c r="D19" s="164" t="s">
        <v>7188</v>
      </c>
      <c r="E19" s="163">
        <v>1</v>
      </c>
      <c r="F19" s="155">
        <f>IF(C19="MAT.",VLOOKUP(A19,INSUMOS_AUX!A:F,6,0),0)</f>
        <v>11.8</v>
      </c>
      <c r="G19" s="154">
        <f>IF(C19="M.O.",VLOOKUP(A19,INSUMOS_AUX!A:F,6,0),0)</f>
        <v>0</v>
      </c>
    </row>
    <row r="20" spans="1:7" ht="21" x14ac:dyDescent="0.25">
      <c r="A20" s="163">
        <v>43475</v>
      </c>
      <c r="B20" s="177" t="s">
        <v>173</v>
      </c>
      <c r="C20" s="164" t="s">
        <v>166</v>
      </c>
      <c r="D20" s="164" t="s">
        <v>7188</v>
      </c>
      <c r="E20" s="163">
        <v>1</v>
      </c>
      <c r="F20" s="155">
        <f>IF(C20="MAT.",VLOOKUP(A20,INSUMOS_AUX!A:F,6,0),0)</f>
        <v>21.49</v>
      </c>
      <c r="G20" s="154">
        <f>IF(C20="M.O.",VLOOKUP(A20,INSUMOS_AUX!A:F,6,0),0)</f>
        <v>0</v>
      </c>
    </row>
    <row r="21" spans="1:7" ht="21" x14ac:dyDescent="0.25">
      <c r="A21" s="163">
        <v>43499</v>
      </c>
      <c r="B21" s="177" t="s">
        <v>174</v>
      </c>
      <c r="C21" s="164" t="s">
        <v>166</v>
      </c>
      <c r="D21" s="164" t="s">
        <v>7188</v>
      </c>
      <c r="E21" s="163">
        <v>1</v>
      </c>
      <c r="F21" s="155">
        <f>IF(C21="MAT.",VLOOKUP(A21,INSUMOS_AUX!A:F,6,0),0)</f>
        <v>221.51</v>
      </c>
      <c r="G21" s="154">
        <f>IF(C21="M.O.",VLOOKUP(A21,INSUMOS_AUX!A:F,6,0),0)</f>
        <v>0</v>
      </c>
    </row>
    <row r="22" spans="1:7" x14ac:dyDescent="0.25">
      <c r="A22" s="165"/>
      <c r="B22" s="174"/>
      <c r="C22" s="166"/>
      <c r="D22" s="166"/>
      <c r="E22" s="166"/>
      <c r="F22" s="166"/>
      <c r="G22" s="166"/>
    </row>
    <row r="23" spans="1:7" ht="21" x14ac:dyDescent="0.25">
      <c r="A23" s="160" t="s">
        <v>63</v>
      </c>
      <c r="B23" s="176" t="s">
        <v>64</v>
      </c>
      <c r="C23" s="161" t="s">
        <v>57</v>
      </c>
      <c r="D23" s="161" t="s">
        <v>7189</v>
      </c>
      <c r="E23" s="162">
        <v>1</v>
      </c>
      <c r="F23" s="162">
        <f t="shared" ref="F23:G23" si="2">SUMPRODUCT($E24:$E24,F24:F24)</f>
        <v>233.94</v>
      </c>
      <c r="G23" s="162">
        <f t="shared" si="2"/>
        <v>0</v>
      </c>
    </row>
    <row r="24" spans="1:7" ht="21" x14ac:dyDescent="0.25">
      <c r="A24" s="163" t="s">
        <v>175</v>
      </c>
      <c r="B24" s="177" t="s">
        <v>64</v>
      </c>
      <c r="C24" s="164" t="s">
        <v>166</v>
      </c>
      <c r="D24" s="164" t="s">
        <v>7189</v>
      </c>
      <c r="E24" s="163">
        <v>1</v>
      </c>
      <c r="F24" s="155">
        <f>IF(C24="MAT.",VLOOKUP(A24,INSUMOS_AUX!A:F,6,0),0)</f>
        <v>233.94</v>
      </c>
      <c r="G24" s="154">
        <f>IF(C24="M.O.",VLOOKUP(A24,INSUMOS_AUX!A:F,6,0),0)</f>
        <v>0</v>
      </c>
    </row>
    <row r="25" spans="1:7" x14ac:dyDescent="0.25">
      <c r="A25" s="165"/>
      <c r="B25" s="174"/>
      <c r="C25" s="166"/>
      <c r="D25" s="166"/>
      <c r="E25" s="166"/>
      <c r="F25" s="166"/>
      <c r="G25" s="166"/>
    </row>
    <row r="26" spans="1:7" ht="21" x14ac:dyDescent="0.25">
      <c r="A26" s="160" t="s">
        <v>66</v>
      </c>
      <c r="B26" s="176" t="s">
        <v>67</v>
      </c>
      <c r="C26" s="161" t="s">
        <v>57</v>
      </c>
      <c r="D26" s="161" t="s">
        <v>7189</v>
      </c>
      <c r="E26" s="162">
        <v>3</v>
      </c>
      <c r="F26" s="162">
        <f t="shared" ref="F26:G26" si="3">SUMPRODUCT($E27:$E27,F27:F27)</f>
        <v>36.6</v>
      </c>
      <c r="G26" s="162">
        <f t="shared" si="3"/>
        <v>0</v>
      </c>
    </row>
    <row r="27" spans="1:7" ht="21" x14ac:dyDescent="0.25">
      <c r="A27" s="163" t="s">
        <v>176</v>
      </c>
      <c r="B27" s="177" t="s">
        <v>177</v>
      </c>
      <c r="C27" s="164" t="s">
        <v>166</v>
      </c>
      <c r="D27" s="164" t="s">
        <v>7189</v>
      </c>
      <c r="E27" s="163">
        <v>1</v>
      </c>
      <c r="F27" s="155">
        <f>IF(C27="MAT.",VLOOKUP(A27,INSUMOS_AUX!A:F,6,0),0)</f>
        <v>36.6</v>
      </c>
      <c r="G27" s="154">
        <f>IF(C27="M.O.",VLOOKUP(A27,INSUMOS_AUX!A:F,6,0),0)</f>
        <v>0</v>
      </c>
    </row>
    <row r="28" spans="1:7" x14ac:dyDescent="0.25">
      <c r="A28" s="165"/>
      <c r="B28" s="174"/>
      <c r="C28" s="166"/>
      <c r="D28" s="166"/>
      <c r="E28" s="166"/>
      <c r="F28" s="166"/>
      <c r="G28" s="166"/>
    </row>
    <row r="29" spans="1:7" x14ac:dyDescent="0.25">
      <c r="A29" s="159">
        <v>2</v>
      </c>
      <c r="B29" s="175" t="s">
        <v>68</v>
      </c>
      <c r="C29" s="167"/>
      <c r="D29" s="167"/>
      <c r="E29" s="167"/>
      <c r="F29" s="167"/>
      <c r="G29" s="167"/>
    </row>
    <row r="30" spans="1:7" x14ac:dyDescent="0.25">
      <c r="A30" s="165"/>
      <c r="B30" s="174"/>
      <c r="C30" s="166"/>
      <c r="D30" s="166"/>
      <c r="E30" s="166"/>
      <c r="F30" s="166"/>
      <c r="G30" s="166"/>
    </row>
    <row r="31" spans="1:7" ht="31.5" x14ac:dyDescent="0.25">
      <c r="A31" s="160">
        <v>10527</v>
      </c>
      <c r="B31" s="176" t="s">
        <v>379</v>
      </c>
      <c r="C31" s="161" t="s">
        <v>166</v>
      </c>
      <c r="D31" s="161" t="s">
        <v>7190</v>
      </c>
      <c r="E31" s="162">
        <v>45.9</v>
      </c>
      <c r="F31" s="162">
        <f>IF(C31="MAT.",VLOOKUP(A31,INSUMOS_AUX!A:F,6,0),0)</f>
        <v>20</v>
      </c>
      <c r="G31" s="162">
        <f>IF(C31="M.O.",VLOOKUP(A31,INSUMOS_AUX!A:F,6,0),0)</f>
        <v>0</v>
      </c>
    </row>
    <row r="32" spans="1:7" x14ac:dyDescent="0.25">
      <c r="A32" s="165"/>
      <c r="B32" s="174"/>
      <c r="C32" s="166"/>
      <c r="D32" s="166"/>
      <c r="E32" s="166"/>
      <c r="F32" s="166"/>
      <c r="G32" s="166"/>
    </row>
    <row r="33" spans="1:7" x14ac:dyDescent="0.25">
      <c r="A33" s="160" t="s">
        <v>70</v>
      </c>
      <c r="B33" s="176" t="s">
        <v>71</v>
      </c>
      <c r="C33" s="161" t="s">
        <v>57</v>
      </c>
      <c r="D33" s="161" t="s">
        <v>7191</v>
      </c>
      <c r="E33" s="162">
        <v>1</v>
      </c>
      <c r="F33" s="162">
        <f t="shared" ref="F33:G33" si="4">SUMPRODUCT($E34:$E55,F34:F55)</f>
        <v>364.78372145500003</v>
      </c>
      <c r="G33" s="162">
        <f t="shared" si="4"/>
        <v>39.758117422339993</v>
      </c>
    </row>
    <row r="34" spans="1:7" ht="31.5" x14ac:dyDescent="0.25">
      <c r="A34" s="163">
        <v>10535</v>
      </c>
      <c r="B34" s="177" t="s">
        <v>178</v>
      </c>
      <c r="C34" s="164" t="s">
        <v>166</v>
      </c>
      <c r="D34" s="164" t="s">
        <v>7189</v>
      </c>
      <c r="E34" s="163">
        <v>1.595E-6</v>
      </c>
      <c r="F34" s="155">
        <f>IF(C34="MAT.",VLOOKUP(A34,INSUMOS_AUX!A:F,6,0),0)</f>
        <v>5032.5</v>
      </c>
      <c r="G34" s="154">
        <f>IF(C34="M.O.",VLOOKUP(A34,INSUMOS_AUX!A:F,6,0),0)</f>
        <v>0</v>
      </c>
    </row>
    <row r="35" spans="1:7" x14ac:dyDescent="0.25">
      <c r="A35" s="163">
        <v>1213</v>
      </c>
      <c r="B35" s="177" t="s">
        <v>179</v>
      </c>
      <c r="C35" s="164" t="s">
        <v>169</v>
      </c>
      <c r="D35" s="164" t="s">
        <v>7192</v>
      </c>
      <c r="E35" s="163">
        <v>1.0094000000000001</v>
      </c>
      <c r="F35" s="155">
        <f>IF(C35="MAT.",VLOOKUP(A35,INSUMOS_AUX!A:F,6,0),0)</f>
        <v>0</v>
      </c>
      <c r="G35" s="154">
        <f>IF(C35="M.O.",VLOOKUP(A35,INSUMOS_AUX!A:F,6,0),0)</f>
        <v>17.809999999999999</v>
      </c>
    </row>
    <row r="36" spans="1:7" x14ac:dyDescent="0.25">
      <c r="A36" s="163">
        <v>1379</v>
      </c>
      <c r="B36" s="177" t="s">
        <v>181</v>
      </c>
      <c r="C36" s="164" t="s">
        <v>166</v>
      </c>
      <c r="D36" s="164" t="s">
        <v>7193</v>
      </c>
      <c r="E36" s="163">
        <v>2.1201940000000001</v>
      </c>
      <c r="F36" s="155">
        <f>IF(C36="MAT.",VLOOKUP(A36,INSUMOS_AUX!A:F,6,0),0)</f>
        <v>0.72</v>
      </c>
      <c r="G36" s="154">
        <f>IF(C36="M.O.",VLOOKUP(A36,INSUMOS_AUX!A:F,6,0),0)</f>
        <v>0</v>
      </c>
    </row>
    <row r="37" spans="1:7" x14ac:dyDescent="0.25">
      <c r="A37" s="163">
        <v>2705</v>
      </c>
      <c r="B37" s="177" t="s">
        <v>182</v>
      </c>
      <c r="C37" s="164" t="s">
        <v>166</v>
      </c>
      <c r="D37" s="164" t="s">
        <v>7194</v>
      </c>
      <c r="E37" s="163">
        <v>9.5287500000000008E-3</v>
      </c>
      <c r="F37" s="155">
        <f>IF(C37="MAT.",VLOOKUP(A37,INSUMOS_AUX!A:F,6,0),0)</f>
        <v>0.85</v>
      </c>
      <c r="G37" s="154">
        <f>IF(C37="M.O.",VLOOKUP(A37,INSUMOS_AUX!A:F,6,0),0)</f>
        <v>0</v>
      </c>
    </row>
    <row r="38" spans="1:7" ht="21" x14ac:dyDescent="0.25">
      <c r="A38" s="163">
        <v>370</v>
      </c>
      <c r="B38" s="177" t="s">
        <v>184</v>
      </c>
      <c r="C38" s="164" t="s">
        <v>166</v>
      </c>
      <c r="D38" s="164" t="s">
        <v>7195</v>
      </c>
      <c r="E38" s="163">
        <v>8.2690000000000003E-3</v>
      </c>
      <c r="F38" s="155">
        <f>IF(C38="MAT.",VLOOKUP(A38,INSUMOS_AUX!A:F,6,0),0)</f>
        <v>142.07</v>
      </c>
      <c r="G38" s="154">
        <f>IF(C38="M.O.",VLOOKUP(A38,INSUMOS_AUX!A:F,6,0),0)</f>
        <v>0</v>
      </c>
    </row>
    <row r="39" spans="1:7" x14ac:dyDescent="0.25">
      <c r="A39" s="163">
        <v>37370</v>
      </c>
      <c r="B39" s="177" t="s">
        <v>185</v>
      </c>
      <c r="C39" s="164" t="s">
        <v>166</v>
      </c>
      <c r="D39" s="164" t="s">
        <v>7192</v>
      </c>
      <c r="E39" s="163">
        <v>3.0382440000000002</v>
      </c>
      <c r="F39" s="155">
        <f>IF(C39="MAT.",VLOOKUP(A39,INSUMOS_AUX!A:F,6,0),0)</f>
        <v>2.15</v>
      </c>
      <c r="G39" s="154">
        <f>IF(C39="M.O.",VLOOKUP(A39,INSUMOS_AUX!A:F,6,0),0)</f>
        <v>0</v>
      </c>
    </row>
    <row r="40" spans="1:7" x14ac:dyDescent="0.25">
      <c r="A40" s="163">
        <v>37371</v>
      </c>
      <c r="B40" s="177" t="s">
        <v>186</v>
      </c>
      <c r="C40" s="164" t="s">
        <v>166</v>
      </c>
      <c r="D40" s="164" t="s">
        <v>7192</v>
      </c>
      <c r="E40" s="163">
        <v>3.0382440000000002</v>
      </c>
      <c r="F40" s="155">
        <f>IF(C40="MAT.",VLOOKUP(A40,INSUMOS_AUX!A:F,6,0),0)</f>
        <v>0.67</v>
      </c>
      <c r="G40" s="154">
        <f>IF(C40="M.O.",VLOOKUP(A40,INSUMOS_AUX!A:F,6,0),0)</f>
        <v>0</v>
      </c>
    </row>
    <row r="41" spans="1:7" x14ac:dyDescent="0.25">
      <c r="A41" s="163">
        <v>37372</v>
      </c>
      <c r="B41" s="177" t="s">
        <v>187</v>
      </c>
      <c r="C41" s="164" t="s">
        <v>166</v>
      </c>
      <c r="D41" s="164" t="s">
        <v>7192</v>
      </c>
      <c r="E41" s="163">
        <v>3.0382440000000002</v>
      </c>
      <c r="F41" s="155">
        <f>IF(C41="MAT.",VLOOKUP(A41,INSUMOS_AUX!A:F,6,0),0)</f>
        <v>1.1399999999999999</v>
      </c>
      <c r="G41" s="154">
        <f>IF(C41="M.O.",VLOOKUP(A41,INSUMOS_AUX!A:F,6,0),0)</f>
        <v>0</v>
      </c>
    </row>
    <row r="42" spans="1:7" x14ac:dyDescent="0.25">
      <c r="A42" s="163">
        <v>37373</v>
      </c>
      <c r="B42" s="177" t="s">
        <v>188</v>
      </c>
      <c r="C42" s="164" t="s">
        <v>166</v>
      </c>
      <c r="D42" s="164" t="s">
        <v>7192</v>
      </c>
      <c r="E42" s="163">
        <v>3.0382440000000002</v>
      </c>
      <c r="F42" s="155">
        <f>IF(C42="MAT.",VLOOKUP(A42,INSUMOS_AUX!A:F,6,0),0)</f>
        <v>0.06</v>
      </c>
      <c r="G42" s="154">
        <f>IF(C42="M.O.",VLOOKUP(A42,INSUMOS_AUX!A:F,6,0),0)</f>
        <v>0</v>
      </c>
    </row>
    <row r="43" spans="1:7" x14ac:dyDescent="0.25">
      <c r="A43" s="163">
        <v>37666</v>
      </c>
      <c r="B43" s="177" t="s">
        <v>189</v>
      </c>
      <c r="C43" s="164" t="s">
        <v>169</v>
      </c>
      <c r="D43" s="164" t="s">
        <v>7192</v>
      </c>
      <c r="E43" s="163">
        <v>1.4910234E-2</v>
      </c>
      <c r="F43" s="155">
        <f>IF(C43="MAT.",VLOOKUP(A43,INSUMOS_AUX!A:F,6,0),0)</f>
        <v>0</v>
      </c>
      <c r="G43" s="154">
        <f>IF(C43="M.O.",VLOOKUP(A43,INSUMOS_AUX!A:F,6,0),0)</f>
        <v>12.73</v>
      </c>
    </row>
    <row r="44" spans="1:7" ht="21" x14ac:dyDescent="0.25">
      <c r="A44" s="163">
        <v>43459</v>
      </c>
      <c r="B44" s="177" t="s">
        <v>190</v>
      </c>
      <c r="C44" s="164" t="s">
        <v>166</v>
      </c>
      <c r="D44" s="164" t="s">
        <v>7192</v>
      </c>
      <c r="E44" s="163">
        <v>1</v>
      </c>
      <c r="F44" s="155">
        <f>IF(C44="MAT.",VLOOKUP(A44,INSUMOS_AUX!A:F,6,0),0)</f>
        <v>0.49</v>
      </c>
      <c r="G44" s="154">
        <f>IF(C44="M.O.",VLOOKUP(A44,INSUMOS_AUX!A:F,6,0),0)</f>
        <v>0</v>
      </c>
    </row>
    <row r="45" spans="1:7" ht="21" x14ac:dyDescent="0.25">
      <c r="A45" s="163">
        <v>43464</v>
      </c>
      <c r="B45" s="177" t="s">
        <v>191</v>
      </c>
      <c r="C45" s="164" t="s">
        <v>166</v>
      </c>
      <c r="D45" s="164" t="s">
        <v>7192</v>
      </c>
      <c r="E45" s="163">
        <v>1.4811E-2</v>
      </c>
      <c r="F45" s="155">
        <f>IF(C45="MAT.",VLOOKUP(A45,INSUMOS_AUX!A:F,6,0),0)</f>
        <v>0.01</v>
      </c>
      <c r="G45" s="154">
        <f>IF(C45="M.O.",VLOOKUP(A45,INSUMOS_AUX!A:F,6,0),0)</f>
        <v>0</v>
      </c>
    </row>
    <row r="46" spans="1:7" ht="21" x14ac:dyDescent="0.25">
      <c r="A46" s="163">
        <v>43467</v>
      </c>
      <c r="B46" s="177" t="s">
        <v>192</v>
      </c>
      <c r="C46" s="164" t="s">
        <v>166</v>
      </c>
      <c r="D46" s="164" t="s">
        <v>7192</v>
      </c>
      <c r="E46" s="163">
        <v>2.0234329999999998</v>
      </c>
      <c r="F46" s="155">
        <f>IF(C46="MAT.",VLOOKUP(A46,INSUMOS_AUX!A:F,6,0),0)</f>
        <v>0.59</v>
      </c>
      <c r="G46" s="154">
        <f>IF(C46="M.O.",VLOOKUP(A46,INSUMOS_AUX!A:F,6,0),0)</f>
        <v>0</v>
      </c>
    </row>
    <row r="47" spans="1:7" ht="21" x14ac:dyDescent="0.25">
      <c r="A47" s="163">
        <v>43483</v>
      </c>
      <c r="B47" s="177" t="s">
        <v>193</v>
      </c>
      <c r="C47" s="164" t="s">
        <v>166</v>
      </c>
      <c r="D47" s="164" t="s">
        <v>7192</v>
      </c>
      <c r="E47" s="163">
        <v>1</v>
      </c>
      <c r="F47" s="155">
        <f>IF(C47="MAT.",VLOOKUP(A47,INSUMOS_AUX!A:F,6,0),0)</f>
        <v>1.34</v>
      </c>
      <c r="G47" s="154">
        <f>IF(C47="M.O.",VLOOKUP(A47,INSUMOS_AUX!A:F,6,0),0)</f>
        <v>0</v>
      </c>
    </row>
    <row r="48" spans="1:7" ht="21" x14ac:dyDescent="0.25">
      <c r="A48" s="163">
        <v>43488</v>
      </c>
      <c r="B48" s="177" t="s">
        <v>194</v>
      </c>
      <c r="C48" s="164" t="s">
        <v>166</v>
      </c>
      <c r="D48" s="164" t="s">
        <v>7192</v>
      </c>
      <c r="E48" s="163">
        <v>1.4811E-2</v>
      </c>
      <c r="F48" s="155">
        <f>IF(C48="MAT.",VLOOKUP(A48,INSUMOS_AUX!A:F,6,0),0)</f>
        <v>0.82</v>
      </c>
      <c r="G48" s="154">
        <f>IF(C48="M.O.",VLOOKUP(A48,INSUMOS_AUX!A:F,6,0),0)</f>
        <v>0</v>
      </c>
    </row>
    <row r="49" spans="1:7" ht="21" x14ac:dyDescent="0.25">
      <c r="A49" s="163">
        <v>43491</v>
      </c>
      <c r="B49" s="177" t="s">
        <v>195</v>
      </c>
      <c r="C49" s="164" t="s">
        <v>166</v>
      </c>
      <c r="D49" s="164" t="s">
        <v>7192</v>
      </c>
      <c r="E49" s="163">
        <v>2.0234329999999998</v>
      </c>
      <c r="F49" s="155">
        <f>IF(C49="MAT.",VLOOKUP(A49,INSUMOS_AUX!A:F,6,0),0)</f>
        <v>1.25</v>
      </c>
      <c r="G49" s="154">
        <f>IF(C49="M.O.",VLOOKUP(A49,INSUMOS_AUX!A:F,6,0),0)</f>
        <v>0</v>
      </c>
    </row>
    <row r="50" spans="1:7" ht="21" x14ac:dyDescent="0.25">
      <c r="A50" s="163">
        <v>4417</v>
      </c>
      <c r="B50" s="177" t="s">
        <v>196</v>
      </c>
      <c r="C50" s="164" t="s">
        <v>166</v>
      </c>
      <c r="D50" s="164" t="s">
        <v>7196</v>
      </c>
      <c r="E50" s="163">
        <v>1</v>
      </c>
      <c r="F50" s="155">
        <f>IF(C50="MAT.",VLOOKUP(A50,INSUMOS_AUX!A:F,6,0),0)</f>
        <v>7.45</v>
      </c>
      <c r="G50" s="154">
        <f>IF(C50="M.O.",VLOOKUP(A50,INSUMOS_AUX!A:F,6,0),0)</f>
        <v>0</v>
      </c>
    </row>
    <row r="51" spans="1:7" ht="21" x14ac:dyDescent="0.25">
      <c r="A51" s="163">
        <v>4491</v>
      </c>
      <c r="B51" s="177" t="s">
        <v>197</v>
      </c>
      <c r="C51" s="164" t="s">
        <v>166</v>
      </c>
      <c r="D51" s="164" t="s">
        <v>7196</v>
      </c>
      <c r="E51" s="163">
        <v>4</v>
      </c>
      <c r="F51" s="155">
        <f>IF(C51="MAT.",VLOOKUP(A51,INSUMOS_AUX!A:F,6,0),0)</f>
        <v>8.44</v>
      </c>
      <c r="G51" s="154">
        <f>IF(C51="M.O.",VLOOKUP(A51,INSUMOS_AUX!A:F,6,0),0)</f>
        <v>0</v>
      </c>
    </row>
    <row r="52" spans="1:7" ht="21" x14ac:dyDescent="0.25">
      <c r="A52" s="163">
        <v>4721</v>
      </c>
      <c r="B52" s="177" t="s">
        <v>198</v>
      </c>
      <c r="C52" s="164" t="s">
        <v>166</v>
      </c>
      <c r="D52" s="164" t="s">
        <v>7195</v>
      </c>
      <c r="E52" s="163">
        <v>5.7819999999999998E-3</v>
      </c>
      <c r="F52" s="155">
        <f>IF(C52="MAT.",VLOOKUP(A52,INSUMOS_AUX!A:F,6,0),0)</f>
        <v>97.67</v>
      </c>
      <c r="G52" s="154">
        <f>IF(C52="M.O.",VLOOKUP(A52,INSUMOS_AUX!A:F,6,0),0)</f>
        <v>0</v>
      </c>
    </row>
    <row r="53" spans="1:7" ht="31.5" x14ac:dyDescent="0.25">
      <c r="A53" s="163">
        <v>4813</v>
      </c>
      <c r="B53" s="177" t="s">
        <v>199</v>
      </c>
      <c r="C53" s="164" t="s">
        <v>166</v>
      </c>
      <c r="D53" s="164" t="s">
        <v>7191</v>
      </c>
      <c r="E53" s="163">
        <v>1</v>
      </c>
      <c r="F53" s="155">
        <f>IF(C53="MAT.",VLOOKUP(A53,INSUMOS_AUX!A:F,6,0),0)</f>
        <v>300</v>
      </c>
      <c r="G53" s="154">
        <f>IF(C53="M.O.",VLOOKUP(A53,INSUMOS_AUX!A:F,6,0),0)</f>
        <v>0</v>
      </c>
    </row>
    <row r="54" spans="1:7" x14ac:dyDescent="0.25">
      <c r="A54" s="163">
        <v>5075</v>
      </c>
      <c r="B54" s="177" t="s">
        <v>200</v>
      </c>
      <c r="C54" s="164" t="s">
        <v>166</v>
      </c>
      <c r="D54" s="164" t="s">
        <v>7193</v>
      </c>
      <c r="E54" s="163">
        <v>0.11</v>
      </c>
      <c r="F54" s="155">
        <f>IF(C54="MAT.",VLOOKUP(A54,INSUMOS_AUX!A:F,6,0),0)</f>
        <v>22.84</v>
      </c>
      <c r="G54" s="154">
        <f>IF(C54="M.O.",VLOOKUP(A54,INSUMOS_AUX!A:F,6,0),0)</f>
        <v>0</v>
      </c>
    </row>
    <row r="55" spans="1:7" x14ac:dyDescent="0.25">
      <c r="A55" s="163">
        <v>6111</v>
      </c>
      <c r="B55" s="177" t="s">
        <v>201</v>
      </c>
      <c r="C55" s="164" t="s">
        <v>169</v>
      </c>
      <c r="D55" s="164" t="s">
        <v>7192</v>
      </c>
      <c r="E55" s="163">
        <v>2.0582360479999999</v>
      </c>
      <c r="F55" s="155">
        <f>IF(C55="MAT.",VLOOKUP(A55,INSUMOS_AUX!A:F,6,0),0)</f>
        <v>0</v>
      </c>
      <c r="G55" s="154">
        <f>IF(C55="M.O.",VLOOKUP(A55,INSUMOS_AUX!A:F,6,0),0)</f>
        <v>10.49</v>
      </c>
    </row>
    <row r="56" spans="1:7" x14ac:dyDescent="0.25">
      <c r="A56" s="165"/>
      <c r="B56" s="174"/>
      <c r="C56" s="166"/>
      <c r="D56" s="166"/>
      <c r="E56" s="166"/>
      <c r="F56" s="166"/>
      <c r="G56" s="166"/>
    </row>
    <row r="57" spans="1:7" ht="21" x14ac:dyDescent="0.25">
      <c r="A57" s="160" t="s">
        <v>7013</v>
      </c>
      <c r="B57" s="176" t="s">
        <v>7014</v>
      </c>
      <c r="C57" s="161" t="s">
        <v>57</v>
      </c>
      <c r="D57" s="161" t="s">
        <v>7196</v>
      </c>
      <c r="E57" s="162">
        <v>45.9</v>
      </c>
      <c r="F57" s="162">
        <f t="shared" ref="F57:G57" si="5">SUMPRODUCT($E58:$E67,F58:F67)</f>
        <v>4.4522294959999993</v>
      </c>
      <c r="G57" s="162">
        <f t="shared" si="5"/>
        <v>10.8126832767</v>
      </c>
    </row>
    <row r="58" spans="1:7" x14ac:dyDescent="0.25">
      <c r="A58" s="163">
        <v>37370</v>
      </c>
      <c r="B58" s="177" t="s">
        <v>185</v>
      </c>
      <c r="C58" s="164" t="s">
        <v>166</v>
      </c>
      <c r="D58" s="164" t="s">
        <v>7192</v>
      </c>
      <c r="E58" s="163">
        <v>0.84594360000000002</v>
      </c>
      <c r="F58" s="155">
        <f>IF(C58="MAT.",VLOOKUP(A58,INSUMOS_AUX!A:F,6,0),0)</f>
        <v>2.15</v>
      </c>
      <c r="G58" s="154">
        <f>IF(C58="M.O.",VLOOKUP(A58,INSUMOS_AUX!A:F,6,0),0)</f>
        <v>0</v>
      </c>
    </row>
    <row r="59" spans="1:7" x14ac:dyDescent="0.25">
      <c r="A59" s="163">
        <v>37371</v>
      </c>
      <c r="B59" s="177" t="s">
        <v>186</v>
      </c>
      <c r="C59" s="164" t="s">
        <v>166</v>
      </c>
      <c r="D59" s="164" t="s">
        <v>7192</v>
      </c>
      <c r="E59" s="163">
        <v>0.84594360000000002</v>
      </c>
      <c r="F59" s="155">
        <f>IF(C59="MAT.",VLOOKUP(A59,INSUMOS_AUX!A:F,6,0),0)</f>
        <v>0.67</v>
      </c>
      <c r="G59" s="154">
        <f>IF(C59="M.O.",VLOOKUP(A59,INSUMOS_AUX!A:F,6,0),0)</f>
        <v>0</v>
      </c>
    </row>
    <row r="60" spans="1:7" x14ac:dyDescent="0.25">
      <c r="A60" s="163">
        <v>37372</v>
      </c>
      <c r="B60" s="177" t="s">
        <v>187</v>
      </c>
      <c r="C60" s="164" t="s">
        <v>166</v>
      </c>
      <c r="D60" s="164" t="s">
        <v>7192</v>
      </c>
      <c r="E60" s="163">
        <v>0.84594360000000002</v>
      </c>
      <c r="F60" s="155">
        <f>IF(C60="MAT.",VLOOKUP(A60,INSUMOS_AUX!A:F,6,0),0)</f>
        <v>1.1399999999999999</v>
      </c>
      <c r="G60" s="154">
        <f>IF(C60="M.O.",VLOOKUP(A60,INSUMOS_AUX!A:F,6,0),0)</f>
        <v>0</v>
      </c>
    </row>
    <row r="61" spans="1:7" x14ac:dyDescent="0.25">
      <c r="A61" s="163">
        <v>37373</v>
      </c>
      <c r="B61" s="177" t="s">
        <v>188</v>
      </c>
      <c r="C61" s="164" t="s">
        <v>166</v>
      </c>
      <c r="D61" s="164" t="s">
        <v>7192</v>
      </c>
      <c r="E61" s="163">
        <v>0.84594360000000002</v>
      </c>
      <c r="F61" s="155">
        <f>IF(C61="MAT.",VLOOKUP(A61,INSUMOS_AUX!A:F,6,0),0)</f>
        <v>0.06</v>
      </c>
      <c r="G61" s="154">
        <f>IF(C61="M.O.",VLOOKUP(A61,INSUMOS_AUX!A:F,6,0),0)</f>
        <v>0</v>
      </c>
    </row>
    <row r="62" spans="1:7" ht="21" x14ac:dyDescent="0.25">
      <c r="A62" s="163">
        <v>43464</v>
      </c>
      <c r="B62" s="177" t="s">
        <v>191</v>
      </c>
      <c r="C62" s="164" t="s">
        <v>166</v>
      </c>
      <c r="D62" s="164" t="s">
        <v>7192</v>
      </c>
      <c r="E62" s="163">
        <v>0.5</v>
      </c>
      <c r="F62" s="155">
        <f>IF(C62="MAT.",VLOOKUP(A62,INSUMOS_AUX!A:F,6,0),0)</f>
        <v>0.01</v>
      </c>
      <c r="G62" s="154">
        <f>IF(C62="M.O.",VLOOKUP(A62,INSUMOS_AUX!A:F,6,0),0)</f>
        <v>0</v>
      </c>
    </row>
    <row r="63" spans="1:7" ht="21" x14ac:dyDescent="0.25">
      <c r="A63" s="163">
        <v>43467</v>
      </c>
      <c r="B63" s="177" t="s">
        <v>192</v>
      </c>
      <c r="C63" s="164" t="s">
        <v>166</v>
      </c>
      <c r="D63" s="164" t="s">
        <v>7192</v>
      </c>
      <c r="E63" s="163">
        <v>0.34594360000000002</v>
      </c>
      <c r="F63" s="155">
        <f>IF(C63="MAT.",VLOOKUP(A63,INSUMOS_AUX!A:F,6,0),0)</f>
        <v>0.59</v>
      </c>
      <c r="G63" s="154">
        <f>IF(C63="M.O.",VLOOKUP(A63,INSUMOS_AUX!A:F,6,0),0)</f>
        <v>0</v>
      </c>
    </row>
    <row r="64" spans="1:7" ht="21" x14ac:dyDescent="0.25">
      <c r="A64" s="163">
        <v>43488</v>
      </c>
      <c r="B64" s="177" t="s">
        <v>194</v>
      </c>
      <c r="C64" s="164" t="s">
        <v>166</v>
      </c>
      <c r="D64" s="164" t="s">
        <v>7192</v>
      </c>
      <c r="E64" s="163">
        <v>0.5</v>
      </c>
      <c r="F64" s="155">
        <f>IF(C64="MAT.",VLOOKUP(A64,INSUMOS_AUX!A:F,6,0),0)</f>
        <v>0.82</v>
      </c>
      <c r="G64" s="154">
        <f>IF(C64="M.O.",VLOOKUP(A64,INSUMOS_AUX!A:F,6,0),0)</f>
        <v>0</v>
      </c>
    </row>
    <row r="65" spans="1:7" ht="21" x14ac:dyDescent="0.25">
      <c r="A65" s="163">
        <v>43491</v>
      </c>
      <c r="B65" s="177" t="s">
        <v>195</v>
      </c>
      <c r="C65" s="164" t="s">
        <v>166</v>
      </c>
      <c r="D65" s="164" t="s">
        <v>7192</v>
      </c>
      <c r="E65" s="163">
        <v>0.34594360000000002</v>
      </c>
      <c r="F65" s="155">
        <f>IF(C65="MAT.",VLOOKUP(A65,INSUMOS_AUX!A:F,6,0),0)</f>
        <v>1.25</v>
      </c>
      <c r="G65" s="154">
        <f>IF(C65="M.O.",VLOOKUP(A65,INSUMOS_AUX!A:F,6,0),0)</f>
        <v>0</v>
      </c>
    </row>
    <row r="66" spans="1:7" x14ac:dyDescent="0.25">
      <c r="A66" s="163">
        <v>44497</v>
      </c>
      <c r="B66" s="177" t="s">
        <v>230</v>
      </c>
      <c r="C66" s="164" t="s">
        <v>169</v>
      </c>
      <c r="D66" s="164" t="s">
        <v>7192</v>
      </c>
      <c r="E66" s="163">
        <v>0.50470000000000004</v>
      </c>
      <c r="F66" s="155">
        <f>IF(C66="MAT.",VLOOKUP(A66,INSUMOS_AUX!A:F,6,0),0)</f>
        <v>0</v>
      </c>
      <c r="G66" s="154">
        <f>IF(C66="M.O.",VLOOKUP(A66,INSUMOS_AUX!A:F,6,0),0)</f>
        <v>14.11</v>
      </c>
    </row>
    <row r="67" spans="1:7" x14ac:dyDescent="0.25">
      <c r="A67" s="163">
        <v>6111</v>
      </c>
      <c r="B67" s="177" t="s">
        <v>201</v>
      </c>
      <c r="C67" s="164" t="s">
        <v>169</v>
      </c>
      <c r="D67" s="164" t="s">
        <v>7192</v>
      </c>
      <c r="E67" s="163">
        <v>0.35189383000000002</v>
      </c>
      <c r="F67" s="155">
        <f>IF(C67="MAT.",VLOOKUP(A67,INSUMOS_AUX!A:F,6,0),0)</f>
        <v>0</v>
      </c>
      <c r="G67" s="154">
        <f>IF(C67="M.O.",VLOOKUP(A67,INSUMOS_AUX!A:F,6,0),0)</f>
        <v>10.49</v>
      </c>
    </row>
    <row r="68" spans="1:7" x14ac:dyDescent="0.25">
      <c r="A68" s="165"/>
      <c r="B68" s="174"/>
      <c r="C68" s="166"/>
      <c r="D68" s="166"/>
      <c r="E68" s="166"/>
      <c r="F68" s="166"/>
      <c r="G68" s="166"/>
    </row>
    <row r="69" spans="1:7" x14ac:dyDescent="0.25">
      <c r="A69" s="160" t="s">
        <v>7015</v>
      </c>
      <c r="B69" s="176" t="s">
        <v>7016</v>
      </c>
      <c r="C69" s="161" t="s">
        <v>57</v>
      </c>
      <c r="D69" s="161" t="s">
        <v>7191</v>
      </c>
      <c r="E69" s="162">
        <v>15.3</v>
      </c>
      <c r="F69" s="162">
        <f t="shared" ref="F69:G69" si="6">SUMPRODUCT($E70:$E77,F70:F77)</f>
        <v>4.8235000000000001</v>
      </c>
      <c r="G69" s="162">
        <f t="shared" si="6"/>
        <v>1.0670428000000001</v>
      </c>
    </row>
    <row r="70" spans="1:7" x14ac:dyDescent="0.25">
      <c r="A70" s="163">
        <v>37370</v>
      </c>
      <c r="B70" s="177" t="s">
        <v>185</v>
      </c>
      <c r="C70" s="164" t="s">
        <v>166</v>
      </c>
      <c r="D70" s="164" t="s">
        <v>7192</v>
      </c>
      <c r="E70" s="163">
        <v>0.1</v>
      </c>
      <c r="F70" s="155">
        <f>IF(C70="MAT.",VLOOKUP(A70,INSUMOS_AUX!A:F,6,0),0)</f>
        <v>2.15</v>
      </c>
      <c r="G70" s="154">
        <f>IF(C70="M.O.",VLOOKUP(A70,INSUMOS_AUX!A:F,6,0),0)</f>
        <v>0</v>
      </c>
    </row>
    <row r="71" spans="1:7" x14ac:dyDescent="0.25">
      <c r="A71" s="163">
        <v>37371</v>
      </c>
      <c r="B71" s="177" t="s">
        <v>186</v>
      </c>
      <c r="C71" s="164" t="s">
        <v>166</v>
      </c>
      <c r="D71" s="164" t="s">
        <v>7192</v>
      </c>
      <c r="E71" s="163">
        <v>0.1</v>
      </c>
      <c r="F71" s="155">
        <f>IF(C71="MAT.",VLOOKUP(A71,INSUMOS_AUX!A:F,6,0),0)</f>
        <v>0.67</v>
      </c>
      <c r="G71" s="154">
        <f>IF(C71="M.O.",VLOOKUP(A71,INSUMOS_AUX!A:F,6,0),0)</f>
        <v>0</v>
      </c>
    </row>
    <row r="72" spans="1:7" x14ac:dyDescent="0.25">
      <c r="A72" s="163">
        <v>37372</v>
      </c>
      <c r="B72" s="177" t="s">
        <v>187</v>
      </c>
      <c r="C72" s="164" t="s">
        <v>166</v>
      </c>
      <c r="D72" s="164" t="s">
        <v>7192</v>
      </c>
      <c r="E72" s="163">
        <v>0.1</v>
      </c>
      <c r="F72" s="155">
        <f>IF(C72="MAT.",VLOOKUP(A72,INSUMOS_AUX!A:F,6,0),0)</f>
        <v>1.1399999999999999</v>
      </c>
      <c r="G72" s="154">
        <f>IF(C72="M.O.",VLOOKUP(A72,INSUMOS_AUX!A:F,6,0),0)</f>
        <v>0</v>
      </c>
    </row>
    <row r="73" spans="1:7" x14ac:dyDescent="0.25">
      <c r="A73" s="163">
        <v>37373</v>
      </c>
      <c r="B73" s="177" t="s">
        <v>188</v>
      </c>
      <c r="C73" s="164" t="s">
        <v>166</v>
      </c>
      <c r="D73" s="164" t="s">
        <v>7192</v>
      </c>
      <c r="E73" s="163">
        <v>0.1</v>
      </c>
      <c r="F73" s="155">
        <f>IF(C73="MAT.",VLOOKUP(A73,INSUMOS_AUX!A:F,6,0),0)</f>
        <v>0.06</v>
      </c>
      <c r="G73" s="154">
        <f>IF(C73="M.O.",VLOOKUP(A73,INSUMOS_AUX!A:F,6,0),0)</f>
        <v>0</v>
      </c>
    </row>
    <row r="74" spans="1:7" ht="21" x14ac:dyDescent="0.25">
      <c r="A74" s="163">
        <v>43467</v>
      </c>
      <c r="B74" s="177" t="s">
        <v>192</v>
      </c>
      <c r="C74" s="164" t="s">
        <v>166</v>
      </c>
      <c r="D74" s="164" t="s">
        <v>7192</v>
      </c>
      <c r="E74" s="163">
        <v>0.1</v>
      </c>
      <c r="F74" s="155">
        <f>IF(C74="MAT.",VLOOKUP(A74,INSUMOS_AUX!A:F,6,0),0)</f>
        <v>0.59</v>
      </c>
      <c r="G74" s="154">
        <f>IF(C74="M.O.",VLOOKUP(A74,INSUMOS_AUX!A:F,6,0),0)</f>
        <v>0</v>
      </c>
    </row>
    <row r="75" spans="1:7" ht="21" x14ac:dyDescent="0.25">
      <c r="A75" s="163">
        <v>43491</v>
      </c>
      <c r="B75" s="177" t="s">
        <v>195</v>
      </c>
      <c r="C75" s="164" t="s">
        <v>166</v>
      </c>
      <c r="D75" s="164" t="s">
        <v>7192</v>
      </c>
      <c r="E75" s="163">
        <v>0.1</v>
      </c>
      <c r="F75" s="155">
        <f>IF(C75="MAT.",VLOOKUP(A75,INSUMOS_AUX!A:F,6,0),0)</f>
        <v>1.25</v>
      </c>
      <c r="G75" s="154">
        <f>IF(C75="M.O.",VLOOKUP(A75,INSUMOS_AUX!A:F,6,0),0)</f>
        <v>0</v>
      </c>
    </row>
    <row r="76" spans="1:7" x14ac:dyDescent="0.25">
      <c r="A76" s="163">
        <v>6111</v>
      </c>
      <c r="B76" s="177" t="s">
        <v>201</v>
      </c>
      <c r="C76" s="164" t="s">
        <v>169</v>
      </c>
      <c r="D76" s="164" t="s">
        <v>7192</v>
      </c>
      <c r="E76" s="163">
        <v>0.10172</v>
      </c>
      <c r="F76" s="155">
        <f>IF(C76="MAT.",VLOOKUP(A76,INSUMOS_AUX!A:F,6,0),0)</f>
        <v>0</v>
      </c>
      <c r="G76" s="154">
        <f>IF(C76="M.O.",VLOOKUP(A76,INSUMOS_AUX!A:F,6,0),0)</f>
        <v>10.49</v>
      </c>
    </row>
    <row r="77" spans="1:7" ht="21" x14ac:dyDescent="0.25">
      <c r="A77" s="163">
        <v>6189</v>
      </c>
      <c r="B77" s="177" t="s">
        <v>7034</v>
      </c>
      <c r="C77" s="164" t="s">
        <v>166</v>
      </c>
      <c r="D77" s="164" t="s">
        <v>7196</v>
      </c>
      <c r="E77" s="163">
        <v>0.15</v>
      </c>
      <c r="F77" s="155">
        <f>IF(C77="MAT.",VLOOKUP(A77,INSUMOS_AUX!A:F,6,0),0)</f>
        <v>28.25</v>
      </c>
      <c r="G77" s="154">
        <f>IF(C77="M.O.",VLOOKUP(A77,INSUMOS_AUX!A:F,6,0),0)</f>
        <v>0</v>
      </c>
    </row>
    <row r="78" spans="1:7" x14ac:dyDescent="0.25">
      <c r="A78" s="165"/>
      <c r="B78" s="174"/>
      <c r="C78" s="166"/>
      <c r="D78" s="166"/>
      <c r="E78" s="166"/>
      <c r="F78" s="166"/>
      <c r="G78" s="166"/>
    </row>
    <row r="79" spans="1:7" ht="21" x14ac:dyDescent="0.25">
      <c r="A79" s="160" t="s">
        <v>75</v>
      </c>
      <c r="B79" s="176" t="s">
        <v>7017</v>
      </c>
      <c r="C79" s="161" t="s">
        <v>57</v>
      </c>
      <c r="D79" s="161" t="s">
        <v>7191</v>
      </c>
      <c r="E79" s="162">
        <v>26.85</v>
      </c>
      <c r="F79" s="162">
        <f t="shared" ref="F79:G79" si="7">SUMPRODUCT($E80:$E87,F80:F87)</f>
        <v>1.7330000000000001</v>
      </c>
      <c r="G79" s="162">
        <f t="shared" si="7"/>
        <v>0.53352140000000003</v>
      </c>
    </row>
    <row r="80" spans="1:7" x14ac:dyDescent="0.25">
      <c r="A80" s="163">
        <v>37370</v>
      </c>
      <c r="B80" s="177" t="s">
        <v>185</v>
      </c>
      <c r="C80" s="164" t="s">
        <v>166</v>
      </c>
      <c r="D80" s="164" t="s">
        <v>7192</v>
      </c>
      <c r="E80" s="163">
        <v>0.05</v>
      </c>
      <c r="F80" s="155">
        <f>IF(C80="MAT.",VLOOKUP(A80,INSUMOS_AUX!A:F,6,0),0)</f>
        <v>2.15</v>
      </c>
      <c r="G80" s="154">
        <f>IF(C80="M.O.",VLOOKUP(A80,INSUMOS_AUX!A:F,6,0),0)</f>
        <v>0</v>
      </c>
    </row>
    <row r="81" spans="1:7" x14ac:dyDescent="0.25">
      <c r="A81" s="163">
        <v>37371</v>
      </c>
      <c r="B81" s="177" t="s">
        <v>186</v>
      </c>
      <c r="C81" s="164" t="s">
        <v>166</v>
      </c>
      <c r="D81" s="164" t="s">
        <v>7192</v>
      </c>
      <c r="E81" s="163">
        <v>0.05</v>
      </c>
      <c r="F81" s="155">
        <f>IF(C81="MAT.",VLOOKUP(A81,INSUMOS_AUX!A:F,6,0),0)</f>
        <v>0.67</v>
      </c>
      <c r="G81" s="154">
        <f>IF(C81="M.O.",VLOOKUP(A81,INSUMOS_AUX!A:F,6,0),0)</f>
        <v>0</v>
      </c>
    </row>
    <row r="82" spans="1:7" x14ac:dyDescent="0.25">
      <c r="A82" s="163">
        <v>37372</v>
      </c>
      <c r="B82" s="177" t="s">
        <v>187</v>
      </c>
      <c r="C82" s="164" t="s">
        <v>166</v>
      </c>
      <c r="D82" s="164" t="s">
        <v>7192</v>
      </c>
      <c r="E82" s="163">
        <v>0.05</v>
      </c>
      <c r="F82" s="155">
        <f>IF(C82="MAT.",VLOOKUP(A82,INSUMOS_AUX!A:F,6,0),0)</f>
        <v>1.1399999999999999</v>
      </c>
      <c r="G82" s="154">
        <f>IF(C82="M.O.",VLOOKUP(A82,INSUMOS_AUX!A:F,6,0),0)</f>
        <v>0</v>
      </c>
    </row>
    <row r="83" spans="1:7" x14ac:dyDescent="0.25">
      <c r="A83" s="163">
        <v>37373</v>
      </c>
      <c r="B83" s="177" t="s">
        <v>188</v>
      </c>
      <c r="C83" s="164" t="s">
        <v>166</v>
      </c>
      <c r="D83" s="164" t="s">
        <v>7192</v>
      </c>
      <c r="E83" s="163">
        <v>0.05</v>
      </c>
      <c r="F83" s="155">
        <f>IF(C83="MAT.",VLOOKUP(A83,INSUMOS_AUX!A:F,6,0),0)</f>
        <v>0.06</v>
      </c>
      <c r="G83" s="154">
        <f>IF(C83="M.O.",VLOOKUP(A83,INSUMOS_AUX!A:F,6,0),0)</f>
        <v>0</v>
      </c>
    </row>
    <row r="84" spans="1:7" x14ac:dyDescent="0.25">
      <c r="A84" s="163">
        <v>3777</v>
      </c>
      <c r="B84" s="177" t="s">
        <v>202</v>
      </c>
      <c r="C84" s="164" t="s">
        <v>166</v>
      </c>
      <c r="D84" s="164" t="s">
        <v>7191</v>
      </c>
      <c r="E84" s="163">
        <v>1</v>
      </c>
      <c r="F84" s="155">
        <f>IF(C84="MAT.",VLOOKUP(A84,INSUMOS_AUX!A:F,6,0),0)</f>
        <v>1.44</v>
      </c>
      <c r="G84" s="154">
        <f>IF(C84="M.O.",VLOOKUP(A84,INSUMOS_AUX!A:F,6,0),0)</f>
        <v>0</v>
      </c>
    </row>
    <row r="85" spans="1:7" ht="21" x14ac:dyDescent="0.25">
      <c r="A85" s="163">
        <v>43467</v>
      </c>
      <c r="B85" s="177" t="s">
        <v>192</v>
      </c>
      <c r="C85" s="164" t="s">
        <v>166</v>
      </c>
      <c r="D85" s="164" t="s">
        <v>7192</v>
      </c>
      <c r="E85" s="163">
        <v>0.05</v>
      </c>
      <c r="F85" s="155">
        <f>IF(C85="MAT.",VLOOKUP(A85,INSUMOS_AUX!A:F,6,0),0)</f>
        <v>0.59</v>
      </c>
      <c r="G85" s="154">
        <f>IF(C85="M.O.",VLOOKUP(A85,INSUMOS_AUX!A:F,6,0),0)</f>
        <v>0</v>
      </c>
    </row>
    <row r="86" spans="1:7" ht="21" x14ac:dyDescent="0.25">
      <c r="A86" s="163">
        <v>43491</v>
      </c>
      <c r="B86" s="177" t="s">
        <v>195</v>
      </c>
      <c r="C86" s="164" t="s">
        <v>166</v>
      </c>
      <c r="D86" s="164" t="s">
        <v>7192</v>
      </c>
      <c r="E86" s="163">
        <v>0.05</v>
      </c>
      <c r="F86" s="155">
        <f>IF(C86="MAT.",VLOOKUP(A86,INSUMOS_AUX!A:F,6,0),0)</f>
        <v>1.25</v>
      </c>
      <c r="G86" s="154">
        <f>IF(C86="M.O.",VLOOKUP(A86,INSUMOS_AUX!A:F,6,0),0)</f>
        <v>0</v>
      </c>
    </row>
    <row r="87" spans="1:7" x14ac:dyDescent="0.25">
      <c r="A87" s="163">
        <v>6111</v>
      </c>
      <c r="B87" s="177" t="s">
        <v>201</v>
      </c>
      <c r="C87" s="164" t="s">
        <v>169</v>
      </c>
      <c r="D87" s="164" t="s">
        <v>7192</v>
      </c>
      <c r="E87" s="163">
        <v>5.0860000000000002E-2</v>
      </c>
      <c r="F87" s="155">
        <f>IF(C87="MAT.",VLOOKUP(A87,INSUMOS_AUX!A:F,6,0),0)</f>
        <v>0</v>
      </c>
      <c r="G87" s="154">
        <f>IF(C87="M.O.",VLOOKUP(A87,INSUMOS_AUX!A:F,6,0),0)</f>
        <v>10.49</v>
      </c>
    </row>
    <row r="88" spans="1:7" x14ac:dyDescent="0.25">
      <c r="A88" s="165"/>
      <c r="B88" s="174"/>
      <c r="C88" s="166"/>
      <c r="D88" s="166"/>
      <c r="E88" s="166"/>
      <c r="F88" s="166"/>
      <c r="G88" s="166"/>
    </row>
    <row r="89" spans="1:7" x14ac:dyDescent="0.25">
      <c r="A89" s="159">
        <v>3</v>
      </c>
      <c r="B89" s="175" t="s">
        <v>7018</v>
      </c>
      <c r="C89" s="167"/>
      <c r="D89" s="167"/>
      <c r="E89" s="167"/>
      <c r="F89" s="167"/>
      <c r="G89" s="167"/>
    </row>
    <row r="90" spans="1:7" x14ac:dyDescent="0.25">
      <c r="A90" s="165"/>
      <c r="B90" s="174"/>
      <c r="C90" s="166"/>
      <c r="D90" s="166"/>
      <c r="E90" s="166"/>
      <c r="F90" s="166"/>
      <c r="G90" s="166"/>
    </row>
    <row r="91" spans="1:7" ht="21" x14ac:dyDescent="0.25">
      <c r="A91" s="160" t="s">
        <v>7067</v>
      </c>
      <c r="B91" s="176" t="s">
        <v>2394</v>
      </c>
      <c r="C91" s="161" t="s">
        <v>57</v>
      </c>
      <c r="D91" s="161" t="s">
        <v>7191</v>
      </c>
      <c r="E91" s="162">
        <v>5.99</v>
      </c>
      <c r="F91" s="162">
        <f t="shared" ref="F91:G91" si="8">SUMPRODUCT($E92:$E101,F92:F101)</f>
        <v>5.7142499999999998</v>
      </c>
      <c r="G91" s="162">
        <f t="shared" si="8"/>
        <v>12.618009831999998</v>
      </c>
    </row>
    <row r="92" spans="1:7" x14ac:dyDescent="0.25">
      <c r="A92" s="163">
        <v>10489</v>
      </c>
      <c r="B92" s="177" t="s">
        <v>410</v>
      </c>
      <c r="C92" s="164" t="s">
        <v>169</v>
      </c>
      <c r="D92" s="164" t="s">
        <v>7192</v>
      </c>
      <c r="E92" s="163">
        <v>0.492844</v>
      </c>
      <c r="F92" s="155">
        <f>IF(C92="MAT.",VLOOKUP(A92,INSUMOS_AUX!A:F,6,0),0)</f>
        <v>0</v>
      </c>
      <c r="G92" s="154">
        <f>IF(C92="M.O.",VLOOKUP(A92,INSUMOS_AUX!A:F,6,0),0)</f>
        <v>15.34</v>
      </c>
    </row>
    <row r="93" spans="1:7" x14ac:dyDescent="0.25">
      <c r="A93" s="163">
        <v>37370</v>
      </c>
      <c r="B93" s="177" t="s">
        <v>185</v>
      </c>
      <c r="C93" s="164" t="s">
        <v>166</v>
      </c>
      <c r="D93" s="164" t="s">
        <v>7192</v>
      </c>
      <c r="E93" s="163">
        <v>0.96099999999999997</v>
      </c>
      <c r="F93" s="155">
        <f>IF(C93="MAT.",VLOOKUP(A93,INSUMOS_AUX!A:F,6,0),0)</f>
        <v>2.15</v>
      </c>
      <c r="G93" s="154">
        <f>IF(C93="M.O.",VLOOKUP(A93,INSUMOS_AUX!A:F,6,0),0)</f>
        <v>0</v>
      </c>
    </row>
    <row r="94" spans="1:7" x14ac:dyDescent="0.25">
      <c r="A94" s="163">
        <v>37371</v>
      </c>
      <c r="B94" s="177" t="s">
        <v>186</v>
      </c>
      <c r="C94" s="164" t="s">
        <v>166</v>
      </c>
      <c r="D94" s="164" t="s">
        <v>7192</v>
      </c>
      <c r="E94" s="163">
        <v>0.96099999999999997</v>
      </c>
      <c r="F94" s="155">
        <f>IF(C94="MAT.",VLOOKUP(A94,INSUMOS_AUX!A:F,6,0),0)</f>
        <v>0.67</v>
      </c>
      <c r="G94" s="154">
        <f>IF(C94="M.O.",VLOOKUP(A94,INSUMOS_AUX!A:F,6,0),0)</f>
        <v>0</v>
      </c>
    </row>
    <row r="95" spans="1:7" x14ac:dyDescent="0.25">
      <c r="A95" s="163">
        <v>37372</v>
      </c>
      <c r="B95" s="177" t="s">
        <v>187</v>
      </c>
      <c r="C95" s="164" t="s">
        <v>166</v>
      </c>
      <c r="D95" s="164" t="s">
        <v>7192</v>
      </c>
      <c r="E95" s="163">
        <v>0.96099999999999997</v>
      </c>
      <c r="F95" s="155">
        <f>IF(C95="MAT.",VLOOKUP(A95,INSUMOS_AUX!A:F,6,0),0)</f>
        <v>1.1399999999999999</v>
      </c>
      <c r="G95" s="154">
        <f>IF(C95="M.O.",VLOOKUP(A95,INSUMOS_AUX!A:F,6,0),0)</f>
        <v>0</v>
      </c>
    </row>
    <row r="96" spans="1:7" x14ac:dyDescent="0.25">
      <c r="A96" s="163">
        <v>37373</v>
      </c>
      <c r="B96" s="177" t="s">
        <v>188</v>
      </c>
      <c r="C96" s="164" t="s">
        <v>166</v>
      </c>
      <c r="D96" s="164" t="s">
        <v>7192</v>
      </c>
      <c r="E96" s="163">
        <v>0.96099999999999997</v>
      </c>
      <c r="F96" s="155">
        <f>IF(C96="MAT.",VLOOKUP(A96,INSUMOS_AUX!A:F,6,0),0)</f>
        <v>0.06</v>
      </c>
      <c r="G96" s="154">
        <f>IF(C96="M.O.",VLOOKUP(A96,INSUMOS_AUX!A:F,6,0),0)</f>
        <v>0</v>
      </c>
    </row>
    <row r="97" spans="1:7" ht="21" x14ac:dyDescent="0.25">
      <c r="A97" s="163">
        <v>43465</v>
      </c>
      <c r="B97" s="177" t="s">
        <v>203</v>
      </c>
      <c r="C97" s="164" t="s">
        <v>166</v>
      </c>
      <c r="D97" s="164" t="s">
        <v>7192</v>
      </c>
      <c r="E97" s="163">
        <v>0.48699999999999999</v>
      </c>
      <c r="F97" s="155">
        <f>IF(C97="MAT.",VLOOKUP(A97,INSUMOS_AUX!A:F,6,0),0)</f>
        <v>0.84</v>
      </c>
      <c r="G97" s="154">
        <f>IF(C97="M.O.",VLOOKUP(A97,INSUMOS_AUX!A:F,6,0),0)</f>
        <v>0</v>
      </c>
    </row>
    <row r="98" spans="1:7" ht="21" x14ac:dyDescent="0.25">
      <c r="A98" s="163">
        <v>43467</v>
      </c>
      <c r="B98" s="177" t="s">
        <v>192</v>
      </c>
      <c r="C98" s="164" t="s">
        <v>166</v>
      </c>
      <c r="D98" s="164" t="s">
        <v>7192</v>
      </c>
      <c r="E98" s="163">
        <v>0.47399999999999998</v>
      </c>
      <c r="F98" s="155">
        <f>IF(C98="MAT.",VLOOKUP(A98,INSUMOS_AUX!A:F,6,0),0)</f>
        <v>0.59</v>
      </c>
      <c r="G98" s="154">
        <f>IF(C98="M.O.",VLOOKUP(A98,INSUMOS_AUX!A:F,6,0),0)</f>
        <v>0</v>
      </c>
    </row>
    <row r="99" spans="1:7" ht="21" x14ac:dyDescent="0.25">
      <c r="A99" s="163">
        <v>43489</v>
      </c>
      <c r="B99" s="177" t="s">
        <v>204</v>
      </c>
      <c r="C99" s="164" t="s">
        <v>166</v>
      </c>
      <c r="D99" s="164" t="s">
        <v>7192</v>
      </c>
      <c r="E99" s="163">
        <v>0.48699999999999999</v>
      </c>
      <c r="F99" s="155">
        <f>IF(C99="MAT.",VLOOKUP(A99,INSUMOS_AUX!A:F,6,0),0)</f>
        <v>1.17</v>
      </c>
      <c r="G99" s="154">
        <f>IF(C99="M.O.",VLOOKUP(A99,INSUMOS_AUX!A:F,6,0),0)</f>
        <v>0</v>
      </c>
    </row>
    <row r="100" spans="1:7" ht="21" x14ac:dyDescent="0.25">
      <c r="A100" s="163">
        <v>43491</v>
      </c>
      <c r="B100" s="177" t="s">
        <v>195</v>
      </c>
      <c r="C100" s="164" t="s">
        <v>166</v>
      </c>
      <c r="D100" s="164" t="s">
        <v>7192</v>
      </c>
      <c r="E100" s="163">
        <v>0.47399999999999998</v>
      </c>
      <c r="F100" s="155">
        <f>IF(C100="MAT.",VLOOKUP(A100,INSUMOS_AUX!A:F,6,0),0)</f>
        <v>1.25</v>
      </c>
      <c r="G100" s="154">
        <f>IF(C100="M.O.",VLOOKUP(A100,INSUMOS_AUX!A:F,6,0),0)</f>
        <v>0</v>
      </c>
    </row>
    <row r="101" spans="1:7" x14ac:dyDescent="0.25">
      <c r="A101" s="163">
        <v>6111</v>
      </c>
      <c r="B101" s="177" t="s">
        <v>201</v>
      </c>
      <c r="C101" s="164" t="s">
        <v>169</v>
      </c>
      <c r="D101" s="164" t="s">
        <v>7192</v>
      </c>
      <c r="E101" s="163">
        <v>0.48215279999999999</v>
      </c>
      <c r="F101" s="155">
        <f>IF(C101="MAT.",VLOOKUP(A101,INSUMOS_AUX!A:F,6,0),0)</f>
        <v>0</v>
      </c>
      <c r="G101" s="154">
        <f>IF(C101="M.O.",VLOOKUP(A101,INSUMOS_AUX!A:F,6,0),0)</f>
        <v>10.49</v>
      </c>
    </row>
    <row r="102" spans="1:7" x14ac:dyDescent="0.25">
      <c r="A102" s="165"/>
      <c r="B102" s="174"/>
      <c r="C102" s="166"/>
      <c r="D102" s="166"/>
      <c r="E102" s="166"/>
      <c r="F102" s="166"/>
      <c r="G102" s="166"/>
    </row>
    <row r="103" spans="1:7" ht="21" x14ac:dyDescent="0.25">
      <c r="A103" s="160" t="s">
        <v>7068</v>
      </c>
      <c r="B103" s="176" t="s">
        <v>6117</v>
      </c>
      <c r="C103" s="161" t="s">
        <v>57</v>
      </c>
      <c r="D103" s="161" t="s">
        <v>7191</v>
      </c>
      <c r="E103" s="162">
        <v>10.63</v>
      </c>
      <c r="F103" s="162">
        <f t="shared" ref="F103:G103" si="9">SUMPRODUCT($E104:$E113,F104:F113)</f>
        <v>1.9400039999999996</v>
      </c>
      <c r="G103" s="162">
        <f t="shared" si="9"/>
        <v>4.1743190736000004</v>
      </c>
    </row>
    <row r="104" spans="1:7" x14ac:dyDescent="0.25">
      <c r="A104" s="163">
        <v>37370</v>
      </c>
      <c r="B104" s="177" t="s">
        <v>185</v>
      </c>
      <c r="C104" s="164" t="s">
        <v>166</v>
      </c>
      <c r="D104" s="164" t="s">
        <v>7192</v>
      </c>
      <c r="E104" s="163">
        <v>0.35149999999999998</v>
      </c>
      <c r="F104" s="155">
        <f>IF(C104="MAT.",VLOOKUP(A104,INSUMOS_AUX!A:F,6,0),0)</f>
        <v>2.15</v>
      </c>
      <c r="G104" s="154">
        <f>IF(C104="M.O.",VLOOKUP(A104,INSUMOS_AUX!A:F,6,0),0)</f>
        <v>0</v>
      </c>
    </row>
    <row r="105" spans="1:7" x14ac:dyDescent="0.25">
      <c r="A105" s="163">
        <v>37371</v>
      </c>
      <c r="B105" s="177" t="s">
        <v>186</v>
      </c>
      <c r="C105" s="164" t="s">
        <v>166</v>
      </c>
      <c r="D105" s="164" t="s">
        <v>7192</v>
      </c>
      <c r="E105" s="163">
        <v>0.35149999999999998</v>
      </c>
      <c r="F105" s="155">
        <f>IF(C105="MAT.",VLOOKUP(A105,INSUMOS_AUX!A:F,6,0),0)</f>
        <v>0.67</v>
      </c>
      <c r="G105" s="154">
        <f>IF(C105="M.O.",VLOOKUP(A105,INSUMOS_AUX!A:F,6,0),0)</f>
        <v>0</v>
      </c>
    </row>
    <row r="106" spans="1:7" x14ac:dyDescent="0.25">
      <c r="A106" s="163">
        <v>37372</v>
      </c>
      <c r="B106" s="177" t="s">
        <v>187</v>
      </c>
      <c r="C106" s="164" t="s">
        <v>166</v>
      </c>
      <c r="D106" s="164" t="s">
        <v>7192</v>
      </c>
      <c r="E106" s="163">
        <v>0.35149999999999998</v>
      </c>
      <c r="F106" s="155">
        <f>IF(C106="MAT.",VLOOKUP(A106,INSUMOS_AUX!A:F,6,0),0)</f>
        <v>1.1399999999999999</v>
      </c>
      <c r="G106" s="154">
        <f>IF(C106="M.O.",VLOOKUP(A106,INSUMOS_AUX!A:F,6,0),0)</f>
        <v>0</v>
      </c>
    </row>
    <row r="107" spans="1:7" x14ac:dyDescent="0.25">
      <c r="A107" s="163">
        <v>37373</v>
      </c>
      <c r="B107" s="177" t="s">
        <v>188</v>
      </c>
      <c r="C107" s="164" t="s">
        <v>166</v>
      </c>
      <c r="D107" s="164" t="s">
        <v>7192</v>
      </c>
      <c r="E107" s="163">
        <v>0.35149999999999998</v>
      </c>
      <c r="F107" s="155">
        <f>IF(C107="MAT.",VLOOKUP(A107,INSUMOS_AUX!A:F,6,0),0)</f>
        <v>0.06</v>
      </c>
      <c r="G107" s="154">
        <f>IF(C107="M.O.",VLOOKUP(A107,INSUMOS_AUX!A:F,6,0),0)</f>
        <v>0</v>
      </c>
    </row>
    <row r="108" spans="1:7" ht="21" x14ac:dyDescent="0.25">
      <c r="A108" s="163">
        <v>43464</v>
      </c>
      <c r="B108" s="177" t="s">
        <v>191</v>
      </c>
      <c r="C108" s="164" t="s">
        <v>166</v>
      </c>
      <c r="D108" s="164" t="s">
        <v>7192</v>
      </c>
      <c r="E108" s="163">
        <v>0.1186</v>
      </c>
      <c r="F108" s="155">
        <f>IF(C108="MAT.",VLOOKUP(A108,INSUMOS_AUX!A:F,6,0),0)</f>
        <v>0.01</v>
      </c>
      <c r="G108" s="154">
        <f>IF(C108="M.O.",VLOOKUP(A108,INSUMOS_AUX!A:F,6,0),0)</f>
        <v>0</v>
      </c>
    </row>
    <row r="109" spans="1:7" ht="21" x14ac:dyDescent="0.25">
      <c r="A109" s="163">
        <v>43467</v>
      </c>
      <c r="B109" s="177" t="s">
        <v>192</v>
      </c>
      <c r="C109" s="164" t="s">
        <v>166</v>
      </c>
      <c r="D109" s="164" t="s">
        <v>7192</v>
      </c>
      <c r="E109" s="163">
        <v>0.2329</v>
      </c>
      <c r="F109" s="155">
        <f>IF(C109="MAT.",VLOOKUP(A109,INSUMOS_AUX!A:F,6,0),0)</f>
        <v>0.59</v>
      </c>
      <c r="G109" s="154">
        <f>IF(C109="M.O.",VLOOKUP(A109,INSUMOS_AUX!A:F,6,0),0)</f>
        <v>0</v>
      </c>
    </row>
    <row r="110" spans="1:7" ht="21" x14ac:dyDescent="0.25">
      <c r="A110" s="163">
        <v>43488</v>
      </c>
      <c r="B110" s="177" t="s">
        <v>194</v>
      </c>
      <c r="C110" s="164" t="s">
        <v>166</v>
      </c>
      <c r="D110" s="164" t="s">
        <v>7192</v>
      </c>
      <c r="E110" s="163">
        <v>0.1186</v>
      </c>
      <c r="F110" s="155">
        <f>IF(C110="MAT.",VLOOKUP(A110,INSUMOS_AUX!A:F,6,0),0)</f>
        <v>0.82</v>
      </c>
      <c r="G110" s="154">
        <f>IF(C110="M.O.",VLOOKUP(A110,INSUMOS_AUX!A:F,6,0),0)</f>
        <v>0</v>
      </c>
    </row>
    <row r="111" spans="1:7" ht="21" x14ac:dyDescent="0.25">
      <c r="A111" s="163">
        <v>43491</v>
      </c>
      <c r="B111" s="177" t="s">
        <v>195</v>
      </c>
      <c r="C111" s="164" t="s">
        <v>166</v>
      </c>
      <c r="D111" s="164" t="s">
        <v>7192</v>
      </c>
      <c r="E111" s="163">
        <v>0.2329</v>
      </c>
      <c r="F111" s="155">
        <f>IF(C111="MAT.",VLOOKUP(A111,INSUMOS_AUX!A:F,6,0),0)</f>
        <v>1.25</v>
      </c>
      <c r="G111" s="154">
        <f>IF(C111="M.O.",VLOOKUP(A111,INSUMOS_AUX!A:F,6,0),0)</f>
        <v>0</v>
      </c>
    </row>
    <row r="112" spans="1:7" x14ac:dyDescent="0.25">
      <c r="A112" s="163">
        <v>44497</v>
      </c>
      <c r="B112" s="177" t="s">
        <v>230</v>
      </c>
      <c r="C112" s="164" t="s">
        <v>169</v>
      </c>
      <c r="D112" s="164" t="s">
        <v>7192</v>
      </c>
      <c r="E112" s="163">
        <v>0.11971484</v>
      </c>
      <c r="F112" s="155">
        <f>IF(C112="MAT.",VLOOKUP(A112,INSUMOS_AUX!A:F,6,0),0)</f>
        <v>0</v>
      </c>
      <c r="G112" s="154">
        <f>IF(C112="M.O.",VLOOKUP(A112,INSUMOS_AUX!A:F,6,0),0)</f>
        <v>14.11</v>
      </c>
    </row>
    <row r="113" spans="1:7" x14ac:dyDescent="0.25">
      <c r="A113" s="163">
        <v>6111</v>
      </c>
      <c r="B113" s="177" t="s">
        <v>201</v>
      </c>
      <c r="C113" s="164" t="s">
        <v>169</v>
      </c>
      <c r="D113" s="164" t="s">
        <v>7192</v>
      </c>
      <c r="E113" s="163">
        <v>0.23690588000000001</v>
      </c>
      <c r="F113" s="155">
        <f>IF(C113="MAT.",VLOOKUP(A113,INSUMOS_AUX!A:F,6,0),0)</f>
        <v>0</v>
      </c>
      <c r="G113" s="154">
        <f>IF(C113="M.O.",VLOOKUP(A113,INSUMOS_AUX!A:F,6,0),0)</f>
        <v>10.49</v>
      </c>
    </row>
    <row r="114" spans="1:7" x14ac:dyDescent="0.25">
      <c r="A114" s="237"/>
      <c r="B114" s="238"/>
      <c r="C114" s="239"/>
      <c r="D114" s="239"/>
      <c r="E114" s="240"/>
      <c r="F114" s="241"/>
      <c r="G114" s="242"/>
    </row>
    <row r="115" spans="1:7" ht="21" x14ac:dyDescent="0.25">
      <c r="A115" s="269" t="s">
        <v>12807</v>
      </c>
      <c r="B115" s="270" t="s">
        <v>6119</v>
      </c>
      <c r="C115" s="271" t="s">
        <v>57</v>
      </c>
      <c r="D115" s="271" t="s">
        <v>72</v>
      </c>
      <c r="E115" s="272">
        <v>5.26</v>
      </c>
      <c r="F115" s="273">
        <f t="shared" ref="F115:G115" si="10">SUMPRODUCT($E116:$E125,F116:F125)</f>
        <v>0.422232</v>
      </c>
      <c r="G115" s="273">
        <f t="shared" si="10"/>
        <v>0.90845065679999992</v>
      </c>
    </row>
    <row r="116" spans="1:7" x14ac:dyDescent="0.25">
      <c r="A116" s="243">
        <v>37370</v>
      </c>
      <c r="B116" s="244" t="s">
        <v>185</v>
      </c>
      <c r="C116" s="245" t="s">
        <v>166</v>
      </c>
      <c r="D116" s="245" t="s">
        <v>180</v>
      </c>
      <c r="E116" s="243">
        <v>7.6499999999999999E-2</v>
      </c>
      <c r="F116" s="155">
        <f>IF(C116="MAT.",VLOOKUP(A116,INSUMOS_AUX!A:F,6,0),0)</f>
        <v>2.15</v>
      </c>
      <c r="G116" s="154">
        <f>IF(C116="M.O.",VLOOKUP(A116,INSUMOS_AUX!A:F,6,0),0)</f>
        <v>0</v>
      </c>
    </row>
    <row r="117" spans="1:7" x14ac:dyDescent="0.25">
      <c r="A117" s="243">
        <v>37371</v>
      </c>
      <c r="B117" s="244" t="s">
        <v>186</v>
      </c>
      <c r="C117" s="245" t="s">
        <v>166</v>
      </c>
      <c r="D117" s="245" t="s">
        <v>180</v>
      </c>
      <c r="E117" s="243">
        <v>7.6499999999999999E-2</v>
      </c>
      <c r="F117" s="155">
        <f>IF(C117="MAT.",VLOOKUP(A117,INSUMOS_AUX!A:F,6,0),0)</f>
        <v>0.67</v>
      </c>
      <c r="G117" s="154">
        <f>IF(C117="M.O.",VLOOKUP(A117,INSUMOS_AUX!A:F,6,0),0)</f>
        <v>0</v>
      </c>
    </row>
    <row r="118" spans="1:7" x14ac:dyDescent="0.25">
      <c r="A118" s="243">
        <v>37372</v>
      </c>
      <c r="B118" s="244" t="s">
        <v>187</v>
      </c>
      <c r="C118" s="245" t="s">
        <v>166</v>
      </c>
      <c r="D118" s="245" t="s">
        <v>180</v>
      </c>
      <c r="E118" s="243">
        <v>7.6499999999999999E-2</v>
      </c>
      <c r="F118" s="155">
        <f>IF(C118="MAT.",VLOOKUP(A118,INSUMOS_AUX!A:F,6,0),0)</f>
        <v>1.1399999999999999</v>
      </c>
      <c r="G118" s="154">
        <f>IF(C118="M.O.",VLOOKUP(A118,INSUMOS_AUX!A:F,6,0),0)</f>
        <v>0</v>
      </c>
    </row>
    <row r="119" spans="1:7" x14ac:dyDescent="0.25">
      <c r="A119" s="243">
        <v>37373</v>
      </c>
      <c r="B119" s="244" t="s">
        <v>188</v>
      </c>
      <c r="C119" s="245" t="s">
        <v>166</v>
      </c>
      <c r="D119" s="245" t="s">
        <v>180</v>
      </c>
      <c r="E119" s="243">
        <v>7.6499999999999999E-2</v>
      </c>
      <c r="F119" s="155">
        <f>IF(C119="MAT.",VLOOKUP(A119,INSUMOS_AUX!A:F,6,0),0)</f>
        <v>0.06</v>
      </c>
      <c r="G119" s="154">
        <f>IF(C119="M.O.",VLOOKUP(A119,INSUMOS_AUX!A:F,6,0),0)</f>
        <v>0</v>
      </c>
    </row>
    <row r="120" spans="1:7" ht="21" x14ac:dyDescent="0.25">
      <c r="A120" s="243">
        <v>43464</v>
      </c>
      <c r="B120" s="244" t="s">
        <v>191</v>
      </c>
      <c r="C120" s="245" t="s">
        <v>166</v>
      </c>
      <c r="D120" s="245" t="s">
        <v>180</v>
      </c>
      <c r="E120" s="243">
        <v>2.58E-2</v>
      </c>
      <c r="F120" s="155">
        <f>IF(C120="MAT.",VLOOKUP(A120,INSUMOS_AUX!A:F,6,0),0)</f>
        <v>0.01</v>
      </c>
      <c r="G120" s="154">
        <f>IF(C120="M.O.",VLOOKUP(A120,INSUMOS_AUX!A:F,6,0),0)</f>
        <v>0</v>
      </c>
    </row>
    <row r="121" spans="1:7" ht="21" x14ac:dyDescent="0.25">
      <c r="A121" s="243">
        <v>43467</v>
      </c>
      <c r="B121" s="244" t="s">
        <v>192</v>
      </c>
      <c r="C121" s="245" t="s">
        <v>166</v>
      </c>
      <c r="D121" s="245" t="s">
        <v>180</v>
      </c>
      <c r="E121" s="243">
        <v>5.0700000000000002E-2</v>
      </c>
      <c r="F121" s="155">
        <f>IF(C121="MAT.",VLOOKUP(A121,INSUMOS_AUX!A:F,6,0),0)</f>
        <v>0.59</v>
      </c>
      <c r="G121" s="154">
        <f>IF(C121="M.O.",VLOOKUP(A121,INSUMOS_AUX!A:F,6,0),0)</f>
        <v>0</v>
      </c>
    </row>
    <row r="122" spans="1:7" ht="21" x14ac:dyDescent="0.25">
      <c r="A122" s="243">
        <v>43488</v>
      </c>
      <c r="B122" s="244" t="s">
        <v>194</v>
      </c>
      <c r="C122" s="245" t="s">
        <v>166</v>
      </c>
      <c r="D122" s="245" t="s">
        <v>180</v>
      </c>
      <c r="E122" s="243">
        <v>2.58E-2</v>
      </c>
      <c r="F122" s="155">
        <f>IF(C122="MAT.",VLOOKUP(A122,INSUMOS_AUX!A:F,6,0),0)</f>
        <v>0.82</v>
      </c>
      <c r="G122" s="154">
        <f>IF(C122="M.O.",VLOOKUP(A122,INSUMOS_AUX!A:F,6,0),0)</f>
        <v>0</v>
      </c>
    </row>
    <row r="123" spans="1:7" ht="21" x14ac:dyDescent="0.25">
      <c r="A123" s="243">
        <v>43491</v>
      </c>
      <c r="B123" s="244" t="s">
        <v>195</v>
      </c>
      <c r="C123" s="245" t="s">
        <v>166</v>
      </c>
      <c r="D123" s="245" t="s">
        <v>180</v>
      </c>
      <c r="E123" s="243">
        <v>5.0700000000000002E-2</v>
      </c>
      <c r="F123" s="155">
        <f>IF(C123="MAT.",VLOOKUP(A123,INSUMOS_AUX!A:F,6,0),0)</f>
        <v>1.25</v>
      </c>
      <c r="G123" s="154">
        <f>IF(C123="M.O.",VLOOKUP(A123,INSUMOS_AUX!A:F,6,0),0)</f>
        <v>0</v>
      </c>
    </row>
    <row r="124" spans="1:7" x14ac:dyDescent="0.25">
      <c r="A124" s="243">
        <v>44497</v>
      </c>
      <c r="B124" s="244" t="s">
        <v>230</v>
      </c>
      <c r="C124" s="245" t="s">
        <v>169</v>
      </c>
      <c r="D124" s="245" t="s">
        <v>180</v>
      </c>
      <c r="E124" s="243">
        <v>2.604252E-2</v>
      </c>
      <c r="F124" s="155">
        <f>IF(C124="MAT.",VLOOKUP(A124,INSUMOS_AUX!A:F,6,0),0)</f>
        <v>0</v>
      </c>
      <c r="G124" s="154">
        <f>IF(C124="M.O.",VLOOKUP(A124,INSUMOS_AUX!A:F,6,0),0)</f>
        <v>14.11</v>
      </c>
    </row>
    <row r="125" spans="1:7" x14ac:dyDescent="0.25">
      <c r="A125" s="243">
        <v>6111</v>
      </c>
      <c r="B125" s="244" t="s">
        <v>201</v>
      </c>
      <c r="C125" s="245" t="s">
        <v>169</v>
      </c>
      <c r="D125" s="245" t="s">
        <v>180</v>
      </c>
      <c r="E125" s="243">
        <v>5.157204E-2</v>
      </c>
      <c r="F125" s="155">
        <f>IF(C125="MAT.",VLOOKUP(A125,INSUMOS_AUX!A:F,6,0),0)</f>
        <v>0</v>
      </c>
      <c r="G125" s="154">
        <f>IF(C125="M.O.",VLOOKUP(A125,INSUMOS_AUX!A:F,6,0),0)</f>
        <v>10.49</v>
      </c>
    </row>
    <row r="126" spans="1:7" x14ac:dyDescent="0.25">
      <c r="A126" s="165"/>
      <c r="B126" s="174"/>
      <c r="C126" s="166"/>
      <c r="D126" s="166"/>
      <c r="E126" s="166"/>
      <c r="F126" s="166"/>
      <c r="G126" s="166"/>
    </row>
    <row r="127" spans="1:7" ht="21" x14ac:dyDescent="0.25">
      <c r="A127" s="160" t="s">
        <v>7069</v>
      </c>
      <c r="B127" s="176" t="s">
        <v>6122</v>
      </c>
      <c r="C127" s="161" t="s">
        <v>57</v>
      </c>
      <c r="D127" s="161" t="s">
        <v>7191</v>
      </c>
      <c r="E127" s="162">
        <v>1.89</v>
      </c>
      <c r="F127" s="162">
        <f t="shared" ref="F127:G127" si="11">SUMPRODUCT($E128:$E137,F128:F137)</f>
        <v>2.3059970000000001</v>
      </c>
      <c r="G127" s="162">
        <f t="shared" si="11"/>
        <v>5.1374021675999995</v>
      </c>
    </row>
    <row r="128" spans="1:7" x14ac:dyDescent="0.25">
      <c r="A128" s="163">
        <v>37370</v>
      </c>
      <c r="B128" s="177" t="s">
        <v>185</v>
      </c>
      <c r="C128" s="164" t="s">
        <v>166</v>
      </c>
      <c r="D128" s="164" t="s">
        <v>7192</v>
      </c>
      <c r="E128" s="163">
        <v>0.38969999999999999</v>
      </c>
      <c r="F128" s="155">
        <f>IF(C128="MAT.",VLOOKUP(A128,INSUMOS_AUX!A:F,6,0),0)</f>
        <v>2.15</v>
      </c>
      <c r="G128" s="154">
        <f>IF(C128="M.O.",VLOOKUP(A128,INSUMOS_AUX!A:F,6,0),0)</f>
        <v>0</v>
      </c>
    </row>
    <row r="129" spans="1:7" x14ac:dyDescent="0.25">
      <c r="A129" s="163">
        <v>37371</v>
      </c>
      <c r="B129" s="177" t="s">
        <v>186</v>
      </c>
      <c r="C129" s="164" t="s">
        <v>166</v>
      </c>
      <c r="D129" s="164" t="s">
        <v>7192</v>
      </c>
      <c r="E129" s="163">
        <v>0.38969999999999999</v>
      </c>
      <c r="F129" s="155">
        <f>IF(C129="MAT.",VLOOKUP(A129,INSUMOS_AUX!A:F,6,0),0)</f>
        <v>0.67</v>
      </c>
      <c r="G129" s="154">
        <f>IF(C129="M.O.",VLOOKUP(A129,INSUMOS_AUX!A:F,6,0),0)</f>
        <v>0</v>
      </c>
    </row>
    <row r="130" spans="1:7" x14ac:dyDescent="0.25">
      <c r="A130" s="163">
        <v>37372</v>
      </c>
      <c r="B130" s="177" t="s">
        <v>187</v>
      </c>
      <c r="C130" s="164" t="s">
        <v>166</v>
      </c>
      <c r="D130" s="164" t="s">
        <v>7192</v>
      </c>
      <c r="E130" s="163">
        <v>0.38969999999999999</v>
      </c>
      <c r="F130" s="155">
        <f>IF(C130="MAT.",VLOOKUP(A130,INSUMOS_AUX!A:F,6,0),0)</f>
        <v>1.1399999999999999</v>
      </c>
      <c r="G130" s="154">
        <f>IF(C130="M.O.",VLOOKUP(A130,INSUMOS_AUX!A:F,6,0),0)</f>
        <v>0</v>
      </c>
    </row>
    <row r="131" spans="1:7" x14ac:dyDescent="0.25">
      <c r="A131" s="163">
        <v>37373</v>
      </c>
      <c r="B131" s="177" t="s">
        <v>188</v>
      </c>
      <c r="C131" s="164" t="s">
        <v>166</v>
      </c>
      <c r="D131" s="164" t="s">
        <v>7192</v>
      </c>
      <c r="E131" s="163">
        <v>0.38969999999999999</v>
      </c>
      <c r="F131" s="155">
        <f>IF(C131="MAT.",VLOOKUP(A131,INSUMOS_AUX!A:F,6,0),0)</f>
        <v>0.06</v>
      </c>
      <c r="G131" s="154">
        <f>IF(C131="M.O.",VLOOKUP(A131,INSUMOS_AUX!A:F,6,0),0)</f>
        <v>0</v>
      </c>
    </row>
    <row r="132" spans="1:7" ht="21" x14ac:dyDescent="0.25">
      <c r="A132" s="163">
        <v>43465</v>
      </c>
      <c r="B132" s="177" t="s">
        <v>203</v>
      </c>
      <c r="C132" s="164" t="s">
        <v>166</v>
      </c>
      <c r="D132" s="164" t="s">
        <v>7192</v>
      </c>
      <c r="E132" s="163">
        <v>0.13150000000000001</v>
      </c>
      <c r="F132" s="155">
        <f>IF(C132="MAT.",VLOOKUP(A132,INSUMOS_AUX!A:F,6,0),0)</f>
        <v>0.84</v>
      </c>
      <c r="G132" s="154">
        <f>IF(C132="M.O.",VLOOKUP(A132,INSUMOS_AUX!A:F,6,0),0)</f>
        <v>0</v>
      </c>
    </row>
    <row r="133" spans="1:7" ht="21" x14ac:dyDescent="0.25">
      <c r="A133" s="163">
        <v>43467</v>
      </c>
      <c r="B133" s="177" t="s">
        <v>192</v>
      </c>
      <c r="C133" s="164" t="s">
        <v>166</v>
      </c>
      <c r="D133" s="164" t="s">
        <v>7192</v>
      </c>
      <c r="E133" s="163">
        <v>0.25819999999999999</v>
      </c>
      <c r="F133" s="155">
        <f>IF(C133="MAT.",VLOOKUP(A133,INSUMOS_AUX!A:F,6,0),0)</f>
        <v>0.59</v>
      </c>
      <c r="G133" s="154">
        <f>IF(C133="M.O.",VLOOKUP(A133,INSUMOS_AUX!A:F,6,0),0)</f>
        <v>0</v>
      </c>
    </row>
    <row r="134" spans="1:7" ht="21" x14ac:dyDescent="0.25">
      <c r="A134" s="163">
        <v>43489</v>
      </c>
      <c r="B134" s="177" t="s">
        <v>204</v>
      </c>
      <c r="C134" s="164" t="s">
        <v>166</v>
      </c>
      <c r="D134" s="164" t="s">
        <v>7192</v>
      </c>
      <c r="E134" s="163">
        <v>0.13150000000000001</v>
      </c>
      <c r="F134" s="155">
        <f>IF(C134="MAT.",VLOOKUP(A134,INSUMOS_AUX!A:F,6,0),0)</f>
        <v>1.17</v>
      </c>
      <c r="G134" s="154">
        <f>IF(C134="M.O.",VLOOKUP(A134,INSUMOS_AUX!A:F,6,0),0)</f>
        <v>0</v>
      </c>
    </row>
    <row r="135" spans="1:7" ht="21" x14ac:dyDescent="0.25">
      <c r="A135" s="163">
        <v>43491</v>
      </c>
      <c r="B135" s="177" t="s">
        <v>195</v>
      </c>
      <c r="C135" s="164" t="s">
        <v>166</v>
      </c>
      <c r="D135" s="164" t="s">
        <v>7192</v>
      </c>
      <c r="E135" s="163">
        <v>0.25819999999999999</v>
      </c>
      <c r="F135" s="155">
        <f>IF(C135="MAT.",VLOOKUP(A135,INSUMOS_AUX!A:F,6,0),0)</f>
        <v>1.25</v>
      </c>
      <c r="G135" s="154">
        <f>IF(C135="M.O.",VLOOKUP(A135,INSUMOS_AUX!A:F,6,0),0)</f>
        <v>0</v>
      </c>
    </row>
    <row r="136" spans="1:7" x14ac:dyDescent="0.25">
      <c r="A136" s="163">
        <v>4750</v>
      </c>
      <c r="B136" s="177" t="s">
        <v>387</v>
      </c>
      <c r="C136" s="164" t="s">
        <v>169</v>
      </c>
      <c r="D136" s="164" t="s">
        <v>7192</v>
      </c>
      <c r="E136" s="163">
        <v>0.13376179999999999</v>
      </c>
      <c r="F136" s="155">
        <f>IF(C136="MAT.",VLOOKUP(A136,INSUMOS_AUX!A:F,6,0),0)</f>
        <v>0</v>
      </c>
      <c r="G136" s="154">
        <f>IF(C136="M.O.",VLOOKUP(A136,INSUMOS_AUX!A:F,6,0),0)</f>
        <v>17.809999999999999</v>
      </c>
    </row>
    <row r="137" spans="1:7" x14ac:dyDescent="0.25">
      <c r="A137" s="163">
        <v>6111</v>
      </c>
      <c r="B137" s="177" t="s">
        <v>201</v>
      </c>
      <c r="C137" s="164" t="s">
        <v>169</v>
      </c>
      <c r="D137" s="164" t="s">
        <v>7192</v>
      </c>
      <c r="E137" s="163">
        <v>0.26264103999999999</v>
      </c>
      <c r="F137" s="155">
        <f>IF(C137="MAT.",VLOOKUP(A137,INSUMOS_AUX!A:F,6,0),0)</f>
        <v>0</v>
      </c>
      <c r="G137" s="154">
        <f>IF(C137="M.O.",VLOOKUP(A137,INSUMOS_AUX!A:F,6,0),0)</f>
        <v>10.49</v>
      </c>
    </row>
    <row r="138" spans="1:7" x14ac:dyDescent="0.25">
      <c r="A138" s="237"/>
      <c r="B138" s="238"/>
      <c r="C138" s="239"/>
      <c r="D138" s="239"/>
      <c r="E138" s="240"/>
      <c r="F138" s="241"/>
      <c r="G138" s="242"/>
    </row>
    <row r="139" spans="1:7" ht="21" x14ac:dyDescent="0.25">
      <c r="A139" s="274" t="s">
        <v>12810</v>
      </c>
      <c r="B139" s="275" t="s">
        <v>88</v>
      </c>
      <c r="C139" s="276" t="s">
        <v>57</v>
      </c>
      <c r="D139" s="276" t="s">
        <v>28</v>
      </c>
      <c r="E139" s="273">
        <v>2</v>
      </c>
      <c r="F139" s="273">
        <f t="shared" ref="F139:G139" si="12">SUMPRODUCT($E140:$E149,F140:F149)</f>
        <v>0.32053999999999999</v>
      </c>
      <c r="G139" s="273">
        <f t="shared" si="12"/>
        <v>0.71883423979999994</v>
      </c>
    </row>
    <row r="140" spans="1:7" x14ac:dyDescent="0.25">
      <c r="A140" s="243">
        <v>2436</v>
      </c>
      <c r="B140" s="244" t="s">
        <v>207</v>
      </c>
      <c r="C140" s="245" t="s">
        <v>169</v>
      </c>
      <c r="D140" s="245" t="s">
        <v>180</v>
      </c>
      <c r="E140" s="243">
        <v>1.885266E-2</v>
      </c>
      <c r="F140" s="155">
        <f>IF(C140="MAT.",VLOOKUP(A140,INSUMOS_AUX!A:F,6,0),0)</f>
        <v>0</v>
      </c>
      <c r="G140" s="154">
        <f>IF(C140="M.O.",VLOOKUP(A140,INSUMOS_AUX!A:F,6,0),0)</f>
        <v>17.809999999999999</v>
      </c>
    </row>
    <row r="141" spans="1:7" x14ac:dyDescent="0.25">
      <c r="A141" s="243">
        <v>37370</v>
      </c>
      <c r="B141" s="244" t="s">
        <v>185</v>
      </c>
      <c r="C141" s="245" t="s">
        <v>166</v>
      </c>
      <c r="D141" s="245" t="s">
        <v>180</v>
      </c>
      <c r="E141" s="243">
        <v>5.4199999999999998E-2</v>
      </c>
      <c r="F141" s="155">
        <f>IF(C141="MAT.",VLOOKUP(A141,INSUMOS_AUX!A:F,6,0),0)</f>
        <v>2.15</v>
      </c>
      <c r="G141" s="154">
        <f>IF(C141="M.O.",VLOOKUP(A141,INSUMOS_AUX!A:F,6,0),0)</f>
        <v>0</v>
      </c>
    </row>
    <row r="142" spans="1:7" x14ac:dyDescent="0.25">
      <c r="A142" s="243">
        <v>37371</v>
      </c>
      <c r="B142" s="244" t="s">
        <v>186</v>
      </c>
      <c r="C142" s="245" t="s">
        <v>166</v>
      </c>
      <c r="D142" s="245" t="s">
        <v>180</v>
      </c>
      <c r="E142" s="243">
        <v>5.4199999999999998E-2</v>
      </c>
      <c r="F142" s="155">
        <f>IF(C142="MAT.",VLOOKUP(A142,INSUMOS_AUX!A:F,6,0),0)</f>
        <v>0.67</v>
      </c>
      <c r="G142" s="154">
        <f>IF(C142="M.O.",VLOOKUP(A142,INSUMOS_AUX!A:F,6,0),0)</f>
        <v>0</v>
      </c>
    </row>
    <row r="143" spans="1:7" x14ac:dyDescent="0.25">
      <c r="A143" s="243">
        <v>37372</v>
      </c>
      <c r="B143" s="244" t="s">
        <v>187</v>
      </c>
      <c r="C143" s="245" t="s">
        <v>166</v>
      </c>
      <c r="D143" s="245" t="s">
        <v>180</v>
      </c>
      <c r="E143" s="243">
        <v>5.4199999999999998E-2</v>
      </c>
      <c r="F143" s="155">
        <f>IF(C143="MAT.",VLOOKUP(A143,INSUMOS_AUX!A:F,6,0),0)</f>
        <v>1.1399999999999999</v>
      </c>
      <c r="G143" s="154">
        <f>IF(C143="M.O.",VLOOKUP(A143,INSUMOS_AUX!A:F,6,0),0)</f>
        <v>0</v>
      </c>
    </row>
    <row r="144" spans="1:7" x14ac:dyDescent="0.25">
      <c r="A144" s="243">
        <v>37373</v>
      </c>
      <c r="B144" s="244" t="s">
        <v>188</v>
      </c>
      <c r="C144" s="245" t="s">
        <v>166</v>
      </c>
      <c r="D144" s="245" t="s">
        <v>180</v>
      </c>
      <c r="E144" s="243">
        <v>5.4199999999999998E-2</v>
      </c>
      <c r="F144" s="155">
        <f>IF(C144="MAT.",VLOOKUP(A144,INSUMOS_AUX!A:F,6,0),0)</f>
        <v>0.06</v>
      </c>
      <c r="G144" s="154">
        <f>IF(C144="M.O.",VLOOKUP(A144,INSUMOS_AUX!A:F,6,0),0)</f>
        <v>0</v>
      </c>
    </row>
    <row r="145" spans="1:7" ht="21" x14ac:dyDescent="0.25">
      <c r="A145" s="243">
        <v>43460</v>
      </c>
      <c r="B145" s="244" t="s">
        <v>208</v>
      </c>
      <c r="C145" s="245" t="s">
        <v>166</v>
      </c>
      <c r="D145" s="245" t="s">
        <v>180</v>
      </c>
      <c r="E145" s="243">
        <v>1.83E-2</v>
      </c>
      <c r="F145" s="155">
        <f>IF(C145="MAT.",VLOOKUP(A145,INSUMOS_AUX!A:F,6,0),0)</f>
        <v>0.86</v>
      </c>
      <c r="G145" s="154">
        <f>IF(C145="M.O.",VLOOKUP(A145,INSUMOS_AUX!A:F,6,0),0)</f>
        <v>0</v>
      </c>
    </row>
    <row r="146" spans="1:7" ht="21" x14ac:dyDescent="0.25">
      <c r="A146" s="243">
        <v>43467</v>
      </c>
      <c r="B146" s="244" t="s">
        <v>192</v>
      </c>
      <c r="C146" s="245" t="s">
        <v>166</v>
      </c>
      <c r="D146" s="245" t="s">
        <v>180</v>
      </c>
      <c r="E146" s="243">
        <v>3.5900000000000001E-2</v>
      </c>
      <c r="F146" s="155">
        <f>IF(C146="MAT.",VLOOKUP(A146,INSUMOS_AUX!A:F,6,0),0)</f>
        <v>0.59</v>
      </c>
      <c r="G146" s="154">
        <f>IF(C146="M.O.",VLOOKUP(A146,INSUMOS_AUX!A:F,6,0),0)</f>
        <v>0</v>
      </c>
    </row>
    <row r="147" spans="1:7" ht="21" x14ac:dyDescent="0.25">
      <c r="A147" s="243">
        <v>43484</v>
      </c>
      <c r="B147" s="244" t="s">
        <v>209</v>
      </c>
      <c r="C147" s="245" t="s">
        <v>166</v>
      </c>
      <c r="D147" s="245" t="s">
        <v>180</v>
      </c>
      <c r="E147" s="243">
        <v>1.83E-2</v>
      </c>
      <c r="F147" s="155">
        <f>IF(C147="MAT.",VLOOKUP(A147,INSUMOS_AUX!A:F,6,0),0)</f>
        <v>1.1399999999999999</v>
      </c>
      <c r="G147" s="154">
        <f>IF(C147="M.O.",VLOOKUP(A147,INSUMOS_AUX!A:F,6,0),0)</f>
        <v>0</v>
      </c>
    </row>
    <row r="148" spans="1:7" ht="21" x14ac:dyDescent="0.25">
      <c r="A148" s="243">
        <v>43491</v>
      </c>
      <c r="B148" s="244" t="s">
        <v>195</v>
      </c>
      <c r="C148" s="245" t="s">
        <v>166</v>
      </c>
      <c r="D148" s="245" t="s">
        <v>180</v>
      </c>
      <c r="E148" s="243">
        <v>3.5900000000000001E-2</v>
      </c>
      <c r="F148" s="155">
        <f>IF(C148="MAT.",VLOOKUP(A148,INSUMOS_AUX!A:F,6,0),0)</f>
        <v>1.25</v>
      </c>
      <c r="G148" s="154">
        <f>IF(C148="M.O.",VLOOKUP(A148,INSUMOS_AUX!A:F,6,0),0)</f>
        <v>0</v>
      </c>
    </row>
    <row r="149" spans="1:7" x14ac:dyDescent="0.25">
      <c r="A149" s="243">
        <v>6111</v>
      </c>
      <c r="B149" s="244" t="s">
        <v>201</v>
      </c>
      <c r="C149" s="245" t="s">
        <v>169</v>
      </c>
      <c r="D149" s="245" t="s">
        <v>180</v>
      </c>
      <c r="E149" s="243">
        <v>3.6517479999999998E-2</v>
      </c>
      <c r="F149" s="155">
        <f>IF(C149="MAT.",VLOOKUP(A149,INSUMOS_AUX!A:F,6,0),0)</f>
        <v>0</v>
      </c>
      <c r="G149" s="154">
        <f>IF(C149="M.O.",VLOOKUP(A149,INSUMOS_AUX!A:F,6,0),0)</f>
        <v>10.49</v>
      </c>
    </row>
    <row r="150" spans="1:7" x14ac:dyDescent="0.25">
      <c r="A150" s="165"/>
      <c r="B150" s="174"/>
      <c r="C150" s="166"/>
      <c r="D150" s="166"/>
      <c r="E150" s="166"/>
      <c r="F150" s="166"/>
      <c r="G150" s="166"/>
    </row>
    <row r="151" spans="1:7" x14ac:dyDescent="0.25">
      <c r="A151" s="160" t="s">
        <v>90</v>
      </c>
      <c r="B151" s="176" t="s">
        <v>91</v>
      </c>
      <c r="C151" s="161" t="s">
        <v>57</v>
      </c>
      <c r="D151" s="161" t="s">
        <v>7189</v>
      </c>
      <c r="E151" s="162">
        <v>3</v>
      </c>
      <c r="F151" s="162">
        <f t="shared" ref="F151:G151" si="13">SUMPRODUCT($E152:$E152,F152:F152)</f>
        <v>393.33</v>
      </c>
      <c r="G151" s="162">
        <f t="shared" si="13"/>
        <v>0</v>
      </c>
    </row>
    <row r="152" spans="1:7" x14ac:dyDescent="0.25">
      <c r="A152" s="163" t="s">
        <v>211</v>
      </c>
      <c r="B152" s="177" t="s">
        <v>91</v>
      </c>
      <c r="C152" s="164" t="s">
        <v>166</v>
      </c>
      <c r="D152" s="164" t="s">
        <v>7189</v>
      </c>
      <c r="E152" s="163">
        <v>1</v>
      </c>
      <c r="F152" s="155">
        <f>IF(C152="MAT.",VLOOKUP(A152,INSUMOS_AUX!A:F,6,0),0)</f>
        <v>393.33</v>
      </c>
      <c r="G152" s="154">
        <f>IF(C152="M.O.",VLOOKUP(A152,INSUMOS_AUX!A:F,6,0),0)</f>
        <v>0</v>
      </c>
    </row>
    <row r="153" spans="1:7" x14ac:dyDescent="0.25">
      <c r="A153" s="165"/>
      <c r="B153" s="174"/>
      <c r="C153" s="166"/>
      <c r="D153" s="166"/>
      <c r="E153" s="166"/>
      <c r="F153" s="166"/>
      <c r="G153" s="166"/>
    </row>
    <row r="154" spans="1:7" ht="21" x14ac:dyDescent="0.25">
      <c r="A154" s="160" t="s">
        <v>93</v>
      </c>
      <c r="B154" s="176" t="s">
        <v>94</v>
      </c>
      <c r="C154" s="161" t="s">
        <v>57</v>
      </c>
      <c r="D154" s="161" t="s">
        <v>7193</v>
      </c>
      <c r="E154" s="168">
        <v>4000</v>
      </c>
      <c r="F154" s="162">
        <f t="shared" ref="F154:G154" si="14">SUMPRODUCT($E155:$E162,F155:F162)</f>
        <v>0.1419</v>
      </c>
      <c r="G154" s="162">
        <f t="shared" si="14"/>
        <v>3.2011284000000001E-2</v>
      </c>
    </row>
    <row r="155" spans="1:7" x14ac:dyDescent="0.25">
      <c r="A155" s="163">
        <v>37370</v>
      </c>
      <c r="B155" s="177" t="s">
        <v>185</v>
      </c>
      <c r="C155" s="164" t="s">
        <v>166</v>
      </c>
      <c r="D155" s="164" t="s">
        <v>7192</v>
      </c>
      <c r="E155" s="163">
        <v>3.0000000000000001E-3</v>
      </c>
      <c r="F155" s="155">
        <f>IF(C155="MAT.",VLOOKUP(A155,INSUMOS_AUX!A:F,6,0),0)</f>
        <v>2.15</v>
      </c>
      <c r="G155" s="154">
        <f>IF(C155="M.O.",VLOOKUP(A155,INSUMOS_AUX!A:F,6,0),0)</f>
        <v>0</v>
      </c>
    </row>
    <row r="156" spans="1:7" x14ac:dyDescent="0.25">
      <c r="A156" s="163">
        <v>37371</v>
      </c>
      <c r="B156" s="177" t="s">
        <v>186</v>
      </c>
      <c r="C156" s="164" t="s">
        <v>166</v>
      </c>
      <c r="D156" s="164" t="s">
        <v>7192</v>
      </c>
      <c r="E156" s="163">
        <v>3.0000000000000001E-3</v>
      </c>
      <c r="F156" s="155">
        <f>IF(C156="MAT.",VLOOKUP(A156,INSUMOS_AUX!A:F,6,0),0)</f>
        <v>0.67</v>
      </c>
      <c r="G156" s="154">
        <f>IF(C156="M.O.",VLOOKUP(A156,INSUMOS_AUX!A:F,6,0),0)</f>
        <v>0</v>
      </c>
    </row>
    <row r="157" spans="1:7" x14ac:dyDescent="0.25">
      <c r="A157" s="163">
        <v>37372</v>
      </c>
      <c r="B157" s="177" t="s">
        <v>187</v>
      </c>
      <c r="C157" s="164" t="s">
        <v>166</v>
      </c>
      <c r="D157" s="164" t="s">
        <v>7192</v>
      </c>
      <c r="E157" s="163">
        <v>3.0000000000000001E-3</v>
      </c>
      <c r="F157" s="155">
        <f>IF(C157="MAT.",VLOOKUP(A157,INSUMOS_AUX!A:F,6,0),0)</f>
        <v>1.1399999999999999</v>
      </c>
      <c r="G157" s="154">
        <f>IF(C157="M.O.",VLOOKUP(A157,INSUMOS_AUX!A:F,6,0),0)</f>
        <v>0</v>
      </c>
    </row>
    <row r="158" spans="1:7" x14ac:dyDescent="0.25">
      <c r="A158" s="163">
        <v>37373</v>
      </c>
      <c r="B158" s="177" t="s">
        <v>188</v>
      </c>
      <c r="C158" s="164" t="s">
        <v>166</v>
      </c>
      <c r="D158" s="164" t="s">
        <v>7192</v>
      </c>
      <c r="E158" s="163">
        <v>3.0000000000000001E-3</v>
      </c>
      <c r="F158" s="155">
        <f>IF(C158="MAT.",VLOOKUP(A158,INSUMOS_AUX!A:F,6,0),0)</f>
        <v>0.06</v>
      </c>
      <c r="G158" s="154">
        <f>IF(C158="M.O.",VLOOKUP(A158,INSUMOS_AUX!A:F,6,0),0)</f>
        <v>0</v>
      </c>
    </row>
    <row r="159" spans="1:7" ht="21" x14ac:dyDescent="0.25">
      <c r="A159" s="163">
        <v>37526</v>
      </c>
      <c r="B159" s="177" t="s">
        <v>212</v>
      </c>
      <c r="C159" s="164" t="s">
        <v>166</v>
      </c>
      <c r="D159" s="164" t="s">
        <v>7189</v>
      </c>
      <c r="E159" s="163">
        <v>2.8000000000000001E-2</v>
      </c>
      <c r="F159" s="155">
        <f>IF(C159="MAT.",VLOOKUP(A159,INSUMOS_AUX!A:F,6,0),0)</f>
        <v>4.4400000000000004</v>
      </c>
      <c r="G159" s="154">
        <f>IF(C159="M.O.",VLOOKUP(A159,INSUMOS_AUX!A:F,6,0),0)</f>
        <v>0</v>
      </c>
    </row>
    <row r="160" spans="1:7" ht="21" x14ac:dyDescent="0.25">
      <c r="A160" s="163">
        <v>43467</v>
      </c>
      <c r="B160" s="177" t="s">
        <v>192</v>
      </c>
      <c r="C160" s="164" t="s">
        <v>166</v>
      </c>
      <c r="D160" s="164" t="s">
        <v>7192</v>
      </c>
      <c r="E160" s="163">
        <v>3.0000000000000001E-3</v>
      </c>
      <c r="F160" s="155">
        <f>IF(C160="MAT.",VLOOKUP(A160,INSUMOS_AUX!A:F,6,0),0)</f>
        <v>0.59</v>
      </c>
      <c r="G160" s="154">
        <f>IF(C160="M.O.",VLOOKUP(A160,INSUMOS_AUX!A:F,6,0),0)</f>
        <v>0</v>
      </c>
    </row>
    <row r="161" spans="1:7" ht="21" x14ac:dyDescent="0.25">
      <c r="A161" s="163">
        <v>43491</v>
      </c>
      <c r="B161" s="177" t="s">
        <v>195</v>
      </c>
      <c r="C161" s="164" t="s">
        <v>166</v>
      </c>
      <c r="D161" s="164" t="s">
        <v>7192</v>
      </c>
      <c r="E161" s="163">
        <v>3.0000000000000001E-3</v>
      </c>
      <c r="F161" s="155">
        <f>IF(C161="MAT.",VLOOKUP(A161,INSUMOS_AUX!A:F,6,0),0)</f>
        <v>1.25</v>
      </c>
      <c r="G161" s="154">
        <f>IF(C161="M.O.",VLOOKUP(A161,INSUMOS_AUX!A:F,6,0),0)</f>
        <v>0</v>
      </c>
    </row>
    <row r="162" spans="1:7" x14ac:dyDescent="0.25">
      <c r="A162" s="163">
        <v>6111</v>
      </c>
      <c r="B162" s="177" t="s">
        <v>201</v>
      </c>
      <c r="C162" s="164" t="s">
        <v>169</v>
      </c>
      <c r="D162" s="164" t="s">
        <v>7192</v>
      </c>
      <c r="E162" s="163">
        <v>3.0515999999999998E-3</v>
      </c>
      <c r="F162" s="155">
        <f>IF(C162="MAT.",VLOOKUP(A162,INSUMOS_AUX!A:F,6,0),0)</f>
        <v>0</v>
      </c>
      <c r="G162" s="154">
        <f>IF(C162="M.O.",VLOOKUP(A162,INSUMOS_AUX!A:F,6,0),0)</f>
        <v>10.49</v>
      </c>
    </row>
    <row r="163" spans="1:7" x14ac:dyDescent="0.25">
      <c r="A163" s="165"/>
      <c r="B163" s="174"/>
      <c r="C163" s="166"/>
      <c r="D163" s="166"/>
      <c r="E163" s="166"/>
      <c r="F163" s="166"/>
      <c r="G163" s="166"/>
    </row>
    <row r="164" spans="1:7" ht="31.5" x14ac:dyDescent="0.25">
      <c r="A164" s="160" t="s">
        <v>7019</v>
      </c>
      <c r="B164" s="176" t="s">
        <v>7020</v>
      </c>
      <c r="C164" s="161" t="s">
        <v>57</v>
      </c>
      <c r="D164" s="161" t="s">
        <v>7191</v>
      </c>
      <c r="E164" s="162">
        <v>49.71</v>
      </c>
      <c r="F164" s="162">
        <f t="shared" ref="F164:G164" si="15">SUMPRODUCT($E165:$E171,F165:F171)</f>
        <v>1.1720000000000002</v>
      </c>
      <c r="G164" s="162">
        <f t="shared" si="15"/>
        <v>2.1340856000000001</v>
      </c>
    </row>
    <row r="165" spans="1:7" x14ac:dyDescent="0.25">
      <c r="A165" s="163">
        <v>37370</v>
      </c>
      <c r="B165" s="177" t="s">
        <v>185</v>
      </c>
      <c r="C165" s="164" t="s">
        <v>166</v>
      </c>
      <c r="D165" s="164" t="s">
        <v>7192</v>
      </c>
      <c r="E165" s="163">
        <v>0.2</v>
      </c>
      <c r="F165" s="155">
        <f>IF(C165="MAT.",VLOOKUP(A165,INSUMOS_AUX!A:F,6,0),0)</f>
        <v>2.15</v>
      </c>
      <c r="G165" s="154">
        <f>IF(C165="M.O.",VLOOKUP(A165,INSUMOS_AUX!A:F,6,0),0)</f>
        <v>0</v>
      </c>
    </row>
    <row r="166" spans="1:7" x14ac:dyDescent="0.25">
      <c r="A166" s="163">
        <v>37371</v>
      </c>
      <c r="B166" s="177" t="s">
        <v>186</v>
      </c>
      <c r="C166" s="164" t="s">
        <v>166</v>
      </c>
      <c r="D166" s="164" t="s">
        <v>7192</v>
      </c>
      <c r="E166" s="163">
        <v>0.2</v>
      </c>
      <c r="F166" s="155">
        <f>IF(C166="MAT.",VLOOKUP(A166,INSUMOS_AUX!A:F,6,0),0)</f>
        <v>0.67</v>
      </c>
      <c r="G166" s="154">
        <f>IF(C166="M.O.",VLOOKUP(A166,INSUMOS_AUX!A:F,6,0),0)</f>
        <v>0</v>
      </c>
    </row>
    <row r="167" spans="1:7" x14ac:dyDescent="0.25">
      <c r="A167" s="163">
        <v>37372</v>
      </c>
      <c r="B167" s="177" t="s">
        <v>187</v>
      </c>
      <c r="C167" s="164" t="s">
        <v>166</v>
      </c>
      <c r="D167" s="164" t="s">
        <v>7192</v>
      </c>
      <c r="E167" s="163">
        <v>0.2</v>
      </c>
      <c r="F167" s="155">
        <f>IF(C167="MAT.",VLOOKUP(A167,INSUMOS_AUX!A:F,6,0),0)</f>
        <v>1.1399999999999999</v>
      </c>
      <c r="G167" s="154">
        <f>IF(C167="M.O.",VLOOKUP(A167,INSUMOS_AUX!A:F,6,0),0)</f>
        <v>0</v>
      </c>
    </row>
    <row r="168" spans="1:7" x14ac:dyDescent="0.25">
      <c r="A168" s="163">
        <v>37373</v>
      </c>
      <c r="B168" s="177" t="s">
        <v>188</v>
      </c>
      <c r="C168" s="164" t="s">
        <v>166</v>
      </c>
      <c r="D168" s="164" t="s">
        <v>7192</v>
      </c>
      <c r="E168" s="163">
        <v>0.2</v>
      </c>
      <c r="F168" s="155">
        <f>IF(C168="MAT.",VLOOKUP(A168,INSUMOS_AUX!A:F,6,0),0)</f>
        <v>0.06</v>
      </c>
      <c r="G168" s="154">
        <f>IF(C168="M.O.",VLOOKUP(A168,INSUMOS_AUX!A:F,6,0),0)</f>
        <v>0</v>
      </c>
    </row>
    <row r="169" spans="1:7" ht="21" x14ac:dyDescent="0.25">
      <c r="A169" s="163">
        <v>43467</v>
      </c>
      <c r="B169" s="177" t="s">
        <v>192</v>
      </c>
      <c r="C169" s="164" t="s">
        <v>166</v>
      </c>
      <c r="D169" s="164" t="s">
        <v>7192</v>
      </c>
      <c r="E169" s="163">
        <v>0.2</v>
      </c>
      <c r="F169" s="155">
        <f>IF(C169="MAT.",VLOOKUP(A169,INSUMOS_AUX!A:F,6,0),0)</f>
        <v>0.59</v>
      </c>
      <c r="G169" s="154">
        <f>IF(C169="M.O.",VLOOKUP(A169,INSUMOS_AUX!A:F,6,0),0)</f>
        <v>0</v>
      </c>
    </row>
    <row r="170" spans="1:7" ht="21" x14ac:dyDescent="0.25">
      <c r="A170" s="163">
        <v>43491</v>
      </c>
      <c r="B170" s="177" t="s">
        <v>195</v>
      </c>
      <c r="C170" s="164" t="s">
        <v>166</v>
      </c>
      <c r="D170" s="164" t="s">
        <v>7192</v>
      </c>
      <c r="E170" s="163">
        <v>0.2</v>
      </c>
      <c r="F170" s="155">
        <f>IF(C170="MAT.",VLOOKUP(A170,INSUMOS_AUX!A:F,6,0),0)</f>
        <v>1.25</v>
      </c>
      <c r="G170" s="154">
        <f>IF(C170="M.O.",VLOOKUP(A170,INSUMOS_AUX!A:F,6,0),0)</f>
        <v>0</v>
      </c>
    </row>
    <row r="171" spans="1:7" x14ac:dyDescent="0.25">
      <c r="A171" s="163">
        <v>6111</v>
      </c>
      <c r="B171" s="177" t="s">
        <v>201</v>
      </c>
      <c r="C171" s="164" t="s">
        <v>169</v>
      </c>
      <c r="D171" s="164" t="s">
        <v>7192</v>
      </c>
      <c r="E171" s="163">
        <v>0.20344000000000001</v>
      </c>
      <c r="F171" s="155">
        <f>IF(C171="MAT.",VLOOKUP(A171,INSUMOS_AUX!A:F,6,0),0)</f>
        <v>0</v>
      </c>
      <c r="G171" s="154">
        <f>IF(C171="M.O.",VLOOKUP(A171,INSUMOS_AUX!A:F,6,0),0)</f>
        <v>10.49</v>
      </c>
    </row>
    <row r="172" spans="1:7" x14ac:dyDescent="0.25">
      <c r="A172" s="165"/>
      <c r="B172" s="174"/>
      <c r="C172" s="166"/>
      <c r="D172" s="166"/>
      <c r="E172" s="166"/>
      <c r="F172" s="166"/>
      <c r="G172" s="166"/>
    </row>
    <row r="173" spans="1:7" x14ac:dyDescent="0.25">
      <c r="A173" s="159">
        <v>4</v>
      </c>
      <c r="B173" s="175" t="s">
        <v>7070</v>
      </c>
      <c r="C173" s="167"/>
      <c r="D173" s="167"/>
      <c r="E173" s="167"/>
      <c r="F173" s="167"/>
      <c r="G173" s="167"/>
    </row>
    <row r="174" spans="1:7" x14ac:dyDescent="0.25">
      <c r="A174" s="165"/>
      <c r="B174" s="174"/>
      <c r="C174" s="166"/>
      <c r="D174" s="166"/>
      <c r="E174" s="166"/>
      <c r="F174" s="166"/>
      <c r="G174" s="166"/>
    </row>
    <row r="175" spans="1:7" ht="31.5" x14ac:dyDescent="0.25">
      <c r="A175" s="160" t="s">
        <v>7071</v>
      </c>
      <c r="B175" s="176" t="s">
        <v>2391</v>
      </c>
      <c r="C175" s="161" t="s">
        <v>57</v>
      </c>
      <c r="D175" s="161" t="s">
        <v>7189</v>
      </c>
      <c r="E175" s="162">
        <v>1</v>
      </c>
      <c r="F175" s="168">
        <f t="shared" ref="F175:G175" si="16">SUMPRODUCT($E176:$E188,F176:F188)</f>
        <v>2077.7349100000001</v>
      </c>
      <c r="G175" s="162">
        <f t="shared" si="16"/>
        <v>84.239725575999998</v>
      </c>
    </row>
    <row r="176" spans="1:7" x14ac:dyDescent="0.25">
      <c r="A176" s="163">
        <v>10489</v>
      </c>
      <c r="B176" s="177" t="s">
        <v>410</v>
      </c>
      <c r="C176" s="164" t="s">
        <v>169</v>
      </c>
      <c r="D176" s="164" t="s">
        <v>7192</v>
      </c>
      <c r="E176" s="163">
        <v>3.292036</v>
      </c>
      <c r="F176" s="155">
        <f>IF(C176="MAT.",VLOOKUP(A176,INSUMOS_AUX!A:F,6,0),0)</f>
        <v>0</v>
      </c>
      <c r="G176" s="154">
        <f>IF(C176="M.O.",VLOOKUP(A176,INSUMOS_AUX!A:F,6,0),0)</f>
        <v>15.34</v>
      </c>
    </row>
    <row r="177" spans="1:7" ht="21" x14ac:dyDescent="0.25">
      <c r="A177" s="163">
        <v>11499</v>
      </c>
      <c r="B177" s="177" t="s">
        <v>383</v>
      </c>
      <c r="C177" s="164" t="s">
        <v>166</v>
      </c>
      <c r="D177" s="164" t="s">
        <v>7189</v>
      </c>
      <c r="E177" s="163">
        <v>1</v>
      </c>
      <c r="F177" s="155">
        <f>IF(C177="MAT.",VLOOKUP(A177,INSUMOS_AUX!A:F,6,0),0)</f>
        <v>1242.1099999999999</v>
      </c>
      <c r="G177" s="154">
        <f>IF(C177="M.O.",VLOOKUP(A177,INSUMOS_AUX!A:F,6,0),0)</f>
        <v>0</v>
      </c>
    </row>
    <row r="178" spans="1:7" ht="52.5" x14ac:dyDescent="0.25">
      <c r="A178" s="163">
        <v>3104</v>
      </c>
      <c r="B178" s="177" t="s">
        <v>363</v>
      </c>
      <c r="C178" s="164" t="s">
        <v>166</v>
      </c>
      <c r="D178" s="164" t="s">
        <v>7197</v>
      </c>
      <c r="E178" s="163">
        <v>1</v>
      </c>
      <c r="F178" s="155">
        <f>IF(C178="MAT.",VLOOKUP(A178,INSUMOS_AUX!A:F,6,0),0)</f>
        <v>230.48</v>
      </c>
      <c r="G178" s="154">
        <f>IF(C178="M.O.",VLOOKUP(A178,INSUMOS_AUX!A:F,6,0),0)</f>
        <v>0</v>
      </c>
    </row>
    <row r="179" spans="1:7" x14ac:dyDescent="0.25">
      <c r="A179" s="163">
        <v>37370</v>
      </c>
      <c r="B179" s="177" t="s">
        <v>185</v>
      </c>
      <c r="C179" s="164" t="s">
        <v>166</v>
      </c>
      <c r="D179" s="164" t="s">
        <v>7192</v>
      </c>
      <c r="E179" s="163">
        <v>6.415</v>
      </c>
      <c r="F179" s="155">
        <f>IF(C179="MAT.",VLOOKUP(A179,INSUMOS_AUX!A:F,6,0),0)</f>
        <v>2.15</v>
      </c>
      <c r="G179" s="154">
        <f>IF(C179="M.O.",VLOOKUP(A179,INSUMOS_AUX!A:F,6,0),0)</f>
        <v>0</v>
      </c>
    </row>
    <row r="180" spans="1:7" x14ac:dyDescent="0.25">
      <c r="A180" s="163">
        <v>37371</v>
      </c>
      <c r="B180" s="177" t="s">
        <v>186</v>
      </c>
      <c r="C180" s="164" t="s">
        <v>166</v>
      </c>
      <c r="D180" s="164" t="s">
        <v>7192</v>
      </c>
      <c r="E180" s="163">
        <v>6.415</v>
      </c>
      <c r="F180" s="155">
        <f>IF(C180="MAT.",VLOOKUP(A180,INSUMOS_AUX!A:F,6,0),0)</f>
        <v>0.67</v>
      </c>
      <c r="G180" s="154">
        <f>IF(C180="M.O.",VLOOKUP(A180,INSUMOS_AUX!A:F,6,0),0)</f>
        <v>0</v>
      </c>
    </row>
    <row r="181" spans="1:7" x14ac:dyDescent="0.25">
      <c r="A181" s="163">
        <v>37372</v>
      </c>
      <c r="B181" s="177" t="s">
        <v>187</v>
      </c>
      <c r="C181" s="164" t="s">
        <v>166</v>
      </c>
      <c r="D181" s="164" t="s">
        <v>7192</v>
      </c>
      <c r="E181" s="163">
        <v>6.415</v>
      </c>
      <c r="F181" s="155">
        <f>IF(C181="MAT.",VLOOKUP(A181,INSUMOS_AUX!A:F,6,0),0)</f>
        <v>1.1399999999999999</v>
      </c>
      <c r="G181" s="154">
        <f>IF(C181="M.O.",VLOOKUP(A181,INSUMOS_AUX!A:F,6,0),0)</f>
        <v>0</v>
      </c>
    </row>
    <row r="182" spans="1:7" x14ac:dyDescent="0.25">
      <c r="A182" s="163">
        <v>37373</v>
      </c>
      <c r="B182" s="177" t="s">
        <v>188</v>
      </c>
      <c r="C182" s="164" t="s">
        <v>166</v>
      </c>
      <c r="D182" s="164" t="s">
        <v>7192</v>
      </c>
      <c r="E182" s="163">
        <v>6.415</v>
      </c>
      <c r="F182" s="155">
        <f>IF(C182="MAT.",VLOOKUP(A182,INSUMOS_AUX!A:F,6,0),0)</f>
        <v>0.06</v>
      </c>
      <c r="G182" s="154">
        <f>IF(C182="M.O.",VLOOKUP(A182,INSUMOS_AUX!A:F,6,0),0)</f>
        <v>0</v>
      </c>
    </row>
    <row r="183" spans="1:7" ht="21" x14ac:dyDescent="0.25">
      <c r="A183" s="163">
        <v>43465</v>
      </c>
      <c r="B183" s="177" t="s">
        <v>203</v>
      </c>
      <c r="C183" s="164" t="s">
        <v>166</v>
      </c>
      <c r="D183" s="164" t="s">
        <v>7192</v>
      </c>
      <c r="E183" s="163">
        <v>3.2530000000000001</v>
      </c>
      <c r="F183" s="155">
        <f>IF(C183="MAT.",VLOOKUP(A183,INSUMOS_AUX!A:F,6,0),0)</f>
        <v>0.84</v>
      </c>
      <c r="G183" s="154">
        <f>IF(C183="M.O.",VLOOKUP(A183,INSUMOS_AUX!A:F,6,0),0)</f>
        <v>0</v>
      </c>
    </row>
    <row r="184" spans="1:7" ht="21" x14ac:dyDescent="0.25">
      <c r="A184" s="163">
        <v>43467</v>
      </c>
      <c r="B184" s="177" t="s">
        <v>192</v>
      </c>
      <c r="C184" s="164" t="s">
        <v>166</v>
      </c>
      <c r="D184" s="164" t="s">
        <v>7192</v>
      </c>
      <c r="E184" s="163">
        <v>3.1619999999999999</v>
      </c>
      <c r="F184" s="155">
        <f>IF(C184="MAT.",VLOOKUP(A184,INSUMOS_AUX!A:F,6,0),0)</f>
        <v>0.59</v>
      </c>
      <c r="G184" s="154">
        <f>IF(C184="M.O.",VLOOKUP(A184,INSUMOS_AUX!A:F,6,0),0)</f>
        <v>0</v>
      </c>
    </row>
    <row r="185" spans="1:7" ht="21" x14ac:dyDescent="0.25">
      <c r="A185" s="163">
        <v>43489</v>
      </c>
      <c r="B185" s="177" t="s">
        <v>204</v>
      </c>
      <c r="C185" s="164" t="s">
        <v>166</v>
      </c>
      <c r="D185" s="164" t="s">
        <v>7192</v>
      </c>
      <c r="E185" s="163">
        <v>3.2530000000000001</v>
      </c>
      <c r="F185" s="155">
        <f>IF(C185="MAT.",VLOOKUP(A185,INSUMOS_AUX!A:F,6,0),0)</f>
        <v>1.17</v>
      </c>
      <c r="G185" s="154">
        <f>IF(C185="M.O.",VLOOKUP(A185,INSUMOS_AUX!A:F,6,0),0)</f>
        <v>0</v>
      </c>
    </row>
    <row r="186" spans="1:7" ht="21" x14ac:dyDescent="0.25">
      <c r="A186" s="163">
        <v>43491</v>
      </c>
      <c r="B186" s="177" t="s">
        <v>195</v>
      </c>
      <c r="C186" s="164" t="s">
        <v>166</v>
      </c>
      <c r="D186" s="164" t="s">
        <v>7192</v>
      </c>
      <c r="E186" s="163">
        <v>3.1619999999999999</v>
      </c>
      <c r="F186" s="155">
        <f>IF(C186="MAT.",VLOOKUP(A186,INSUMOS_AUX!A:F,6,0),0)</f>
        <v>1.25</v>
      </c>
      <c r="G186" s="154">
        <f>IF(C186="M.O.",VLOOKUP(A186,INSUMOS_AUX!A:F,6,0),0)</f>
        <v>0</v>
      </c>
    </row>
    <row r="187" spans="1:7" ht="21" x14ac:dyDescent="0.25">
      <c r="A187" s="163">
        <v>5031</v>
      </c>
      <c r="B187" s="177" t="s">
        <v>412</v>
      </c>
      <c r="C187" s="164" t="s">
        <v>166</v>
      </c>
      <c r="D187" s="164" t="s">
        <v>7191</v>
      </c>
      <c r="E187" s="163">
        <v>1.89</v>
      </c>
      <c r="F187" s="155">
        <f>IF(C187="MAT.",VLOOKUP(A187,INSUMOS_AUX!A:F,6,0),0)</f>
        <v>300</v>
      </c>
      <c r="G187" s="154">
        <f>IF(C187="M.O.",VLOOKUP(A187,INSUMOS_AUX!A:F,6,0),0)</f>
        <v>0</v>
      </c>
    </row>
    <row r="188" spans="1:7" x14ac:dyDescent="0.25">
      <c r="A188" s="163">
        <v>6111</v>
      </c>
      <c r="B188" s="177" t="s">
        <v>201</v>
      </c>
      <c r="C188" s="164" t="s">
        <v>169</v>
      </c>
      <c r="D188" s="164" t="s">
        <v>7192</v>
      </c>
      <c r="E188" s="163">
        <v>3.2163864000000002</v>
      </c>
      <c r="F188" s="155">
        <f>IF(C188="MAT.",VLOOKUP(A188,INSUMOS_AUX!A:F,6,0),0)</f>
        <v>0</v>
      </c>
      <c r="G188" s="154">
        <f>IF(C188="M.O.",VLOOKUP(A188,INSUMOS_AUX!A:F,6,0),0)</f>
        <v>10.49</v>
      </c>
    </row>
    <row r="189" spans="1:7" x14ac:dyDescent="0.25">
      <c r="A189" s="165"/>
      <c r="B189" s="174"/>
      <c r="C189" s="166"/>
      <c r="D189" s="166"/>
      <c r="E189" s="166"/>
      <c r="F189" s="166"/>
      <c r="G189" s="166"/>
    </row>
    <row r="190" spans="1:7" ht="21" x14ac:dyDescent="0.25">
      <c r="A190" s="160" t="s">
        <v>7072</v>
      </c>
      <c r="B190" s="176" t="s">
        <v>5177</v>
      </c>
      <c r="C190" s="161" t="s">
        <v>57</v>
      </c>
      <c r="D190" s="161" t="s">
        <v>7191</v>
      </c>
      <c r="E190" s="162">
        <v>3.78</v>
      </c>
      <c r="F190" s="162">
        <f t="shared" ref="F190:G190" si="17">SUMPRODUCT($E191:$E210,F191:F210)</f>
        <v>311.99588725237004</v>
      </c>
      <c r="G190" s="162">
        <f t="shared" si="17"/>
        <v>37.817500415999994</v>
      </c>
    </row>
    <row r="191" spans="1:7" x14ac:dyDescent="0.25">
      <c r="A191" s="163">
        <v>10489</v>
      </c>
      <c r="B191" s="177" t="s">
        <v>410</v>
      </c>
      <c r="C191" s="164" t="s">
        <v>169</v>
      </c>
      <c r="D191" s="164" t="s">
        <v>7192</v>
      </c>
      <c r="E191" s="163">
        <v>1.101056</v>
      </c>
      <c r="F191" s="155">
        <f>IF(C191="MAT.",VLOOKUP(A191,INSUMOS_AUX!A:F,6,0),0)</f>
        <v>0</v>
      </c>
      <c r="G191" s="154">
        <f>IF(C191="M.O.",VLOOKUP(A191,INSUMOS_AUX!A:F,6,0),0)</f>
        <v>15.34</v>
      </c>
    </row>
    <row r="192" spans="1:7" x14ac:dyDescent="0.25">
      <c r="A192" s="163">
        <v>10507</v>
      </c>
      <c r="B192" s="177" t="s">
        <v>244</v>
      </c>
      <c r="C192" s="164" t="s">
        <v>166</v>
      </c>
      <c r="D192" s="164" t="s">
        <v>7191</v>
      </c>
      <c r="E192" s="163">
        <v>0.98699999999999999</v>
      </c>
      <c r="F192" s="155">
        <f>IF(C192="MAT.",VLOOKUP(A192,INSUMOS_AUX!A:F,6,0),0)</f>
        <v>277.36</v>
      </c>
      <c r="G192" s="154">
        <f>IF(C192="M.O.",VLOOKUP(A192,INSUMOS_AUX!A:F,6,0),0)</f>
        <v>0</v>
      </c>
    </row>
    <row r="193" spans="1:7" ht="31.5" x14ac:dyDescent="0.25">
      <c r="A193" s="163">
        <v>11950</v>
      </c>
      <c r="B193" s="177" t="s">
        <v>245</v>
      </c>
      <c r="C193" s="164" t="s">
        <v>166</v>
      </c>
      <c r="D193" s="164" t="s">
        <v>7189</v>
      </c>
      <c r="E193" s="163">
        <v>2.37</v>
      </c>
      <c r="F193" s="155">
        <f>IF(C193="MAT.",VLOOKUP(A193,INSUMOS_AUX!A:F,6,0),0)</f>
        <v>0.31</v>
      </c>
      <c r="G193" s="154">
        <f>IF(C193="M.O.",VLOOKUP(A193,INSUMOS_AUX!A:F,6,0),0)</f>
        <v>0</v>
      </c>
    </row>
    <row r="194" spans="1:7" ht="21" x14ac:dyDescent="0.25">
      <c r="A194" s="163">
        <v>14618</v>
      </c>
      <c r="B194" s="177" t="s">
        <v>397</v>
      </c>
      <c r="C194" s="164" t="s">
        <v>166</v>
      </c>
      <c r="D194" s="164" t="s">
        <v>7189</v>
      </c>
      <c r="E194" s="163">
        <v>9.1247000000000002E-5</v>
      </c>
      <c r="F194" s="155">
        <f>IF(C194="MAT.",VLOOKUP(A194,INSUMOS_AUX!A:F,6,0),0)</f>
        <v>1261.71</v>
      </c>
      <c r="G194" s="154">
        <f>IF(C194="M.O.",VLOOKUP(A194,INSUMOS_AUX!A:F,6,0),0)</f>
        <v>0</v>
      </c>
    </row>
    <row r="195" spans="1:7" x14ac:dyDescent="0.25">
      <c r="A195" s="163">
        <v>2705</v>
      </c>
      <c r="B195" s="177" t="s">
        <v>182</v>
      </c>
      <c r="C195" s="164" t="s">
        <v>166</v>
      </c>
      <c r="D195" s="164" t="s">
        <v>7194</v>
      </c>
      <c r="E195" s="163">
        <v>0.12920000000000001</v>
      </c>
      <c r="F195" s="155">
        <f>IF(C195="MAT.",VLOOKUP(A195,INSUMOS_AUX!A:F,6,0),0)</f>
        <v>0.85</v>
      </c>
      <c r="G195" s="154">
        <f>IF(C195="M.O.",VLOOKUP(A195,INSUMOS_AUX!A:F,6,0),0)</f>
        <v>0</v>
      </c>
    </row>
    <row r="196" spans="1:7" x14ac:dyDescent="0.25">
      <c r="A196" s="163">
        <v>34360</v>
      </c>
      <c r="B196" s="177" t="s">
        <v>246</v>
      </c>
      <c r="C196" s="164" t="s">
        <v>166</v>
      </c>
      <c r="D196" s="164" t="s">
        <v>7193</v>
      </c>
      <c r="E196" s="163">
        <v>0.28399999999999997</v>
      </c>
      <c r="F196" s="155">
        <f>IF(C196="MAT.",VLOOKUP(A196,INSUMOS_AUX!A:F,6,0),0)</f>
        <v>41.41</v>
      </c>
      <c r="G196" s="154">
        <f>IF(C196="M.O.",VLOOKUP(A196,INSUMOS_AUX!A:F,6,0),0)</f>
        <v>0</v>
      </c>
    </row>
    <row r="197" spans="1:7" x14ac:dyDescent="0.25">
      <c r="A197" s="163">
        <v>37370</v>
      </c>
      <c r="B197" s="177" t="s">
        <v>185</v>
      </c>
      <c r="C197" s="164" t="s">
        <v>166</v>
      </c>
      <c r="D197" s="164" t="s">
        <v>7192</v>
      </c>
      <c r="E197" s="163">
        <v>2.72</v>
      </c>
      <c r="F197" s="155">
        <f>IF(C197="MAT.",VLOOKUP(A197,INSUMOS_AUX!A:F,6,0),0)</f>
        <v>2.15</v>
      </c>
      <c r="G197" s="154">
        <f>IF(C197="M.O.",VLOOKUP(A197,INSUMOS_AUX!A:F,6,0),0)</f>
        <v>0</v>
      </c>
    </row>
    <row r="198" spans="1:7" x14ac:dyDescent="0.25">
      <c r="A198" s="163">
        <v>37371</v>
      </c>
      <c r="B198" s="177" t="s">
        <v>186</v>
      </c>
      <c r="C198" s="164" t="s">
        <v>166</v>
      </c>
      <c r="D198" s="164" t="s">
        <v>7192</v>
      </c>
      <c r="E198" s="163">
        <v>2.72</v>
      </c>
      <c r="F198" s="155">
        <f>IF(C198="MAT.",VLOOKUP(A198,INSUMOS_AUX!A:F,6,0),0)</f>
        <v>0.67</v>
      </c>
      <c r="G198" s="154">
        <f>IF(C198="M.O.",VLOOKUP(A198,INSUMOS_AUX!A:F,6,0),0)</f>
        <v>0</v>
      </c>
    </row>
    <row r="199" spans="1:7" x14ac:dyDescent="0.25">
      <c r="A199" s="163">
        <v>37372</v>
      </c>
      <c r="B199" s="177" t="s">
        <v>187</v>
      </c>
      <c r="C199" s="164" t="s">
        <v>166</v>
      </c>
      <c r="D199" s="164" t="s">
        <v>7192</v>
      </c>
      <c r="E199" s="163">
        <v>2.72</v>
      </c>
      <c r="F199" s="155">
        <f>IF(C199="MAT.",VLOOKUP(A199,INSUMOS_AUX!A:F,6,0),0)</f>
        <v>1.1399999999999999</v>
      </c>
      <c r="G199" s="154">
        <f>IF(C199="M.O.",VLOOKUP(A199,INSUMOS_AUX!A:F,6,0),0)</f>
        <v>0</v>
      </c>
    </row>
    <row r="200" spans="1:7" x14ac:dyDescent="0.25">
      <c r="A200" s="163">
        <v>37373</v>
      </c>
      <c r="B200" s="177" t="s">
        <v>188</v>
      </c>
      <c r="C200" s="164" t="s">
        <v>166</v>
      </c>
      <c r="D200" s="164" t="s">
        <v>7192</v>
      </c>
      <c r="E200" s="163">
        <v>2.72</v>
      </c>
      <c r="F200" s="155">
        <f>IF(C200="MAT.",VLOOKUP(A200,INSUMOS_AUX!A:F,6,0),0)</f>
        <v>0.06</v>
      </c>
      <c r="G200" s="154">
        <f>IF(C200="M.O.",VLOOKUP(A200,INSUMOS_AUX!A:F,6,0),0)</f>
        <v>0</v>
      </c>
    </row>
    <row r="201" spans="1:7" ht="21" x14ac:dyDescent="0.25">
      <c r="A201" s="163">
        <v>39432</v>
      </c>
      <c r="B201" s="177" t="s">
        <v>227</v>
      </c>
      <c r="C201" s="164" t="s">
        <v>166</v>
      </c>
      <c r="D201" s="164" t="s">
        <v>7196</v>
      </c>
      <c r="E201" s="163">
        <v>1.47</v>
      </c>
      <c r="F201" s="155">
        <f>IF(C201="MAT.",VLOOKUP(A201,INSUMOS_AUX!A:F,6,0),0)</f>
        <v>3.03</v>
      </c>
      <c r="G201" s="154">
        <f>IF(C201="M.O.",VLOOKUP(A201,INSUMOS_AUX!A:F,6,0),0)</f>
        <v>0</v>
      </c>
    </row>
    <row r="202" spans="1:7" x14ac:dyDescent="0.25">
      <c r="A202" s="163">
        <v>39961</v>
      </c>
      <c r="B202" s="177" t="s">
        <v>247</v>
      </c>
      <c r="C202" s="164" t="s">
        <v>166</v>
      </c>
      <c r="D202" s="164" t="s">
        <v>7189</v>
      </c>
      <c r="E202" s="163">
        <v>0.23</v>
      </c>
      <c r="F202" s="155">
        <f>IF(C202="MAT.",VLOOKUP(A202,INSUMOS_AUX!A:F,6,0),0)</f>
        <v>26.27</v>
      </c>
      <c r="G202" s="154">
        <f>IF(C202="M.O.",VLOOKUP(A202,INSUMOS_AUX!A:F,6,0),0)</f>
        <v>0</v>
      </c>
    </row>
    <row r="203" spans="1:7" ht="21" x14ac:dyDescent="0.25">
      <c r="A203" s="163">
        <v>4230</v>
      </c>
      <c r="B203" s="177" t="s">
        <v>384</v>
      </c>
      <c r="C203" s="164" t="s">
        <v>169</v>
      </c>
      <c r="D203" s="164" t="s">
        <v>7192</v>
      </c>
      <c r="E203" s="163">
        <v>1.0982272</v>
      </c>
      <c r="F203" s="155">
        <f>IF(C203="MAT.",VLOOKUP(A203,INSUMOS_AUX!A:F,6,0),0)</f>
        <v>0</v>
      </c>
      <c r="G203" s="154">
        <f>IF(C203="M.O.",VLOOKUP(A203,INSUMOS_AUX!A:F,6,0),0)</f>
        <v>13.77</v>
      </c>
    </row>
    <row r="204" spans="1:7" ht="21" x14ac:dyDescent="0.25">
      <c r="A204" s="163">
        <v>43464</v>
      </c>
      <c r="B204" s="177" t="s">
        <v>191</v>
      </c>
      <c r="C204" s="164" t="s">
        <v>166</v>
      </c>
      <c r="D204" s="164" t="s">
        <v>7192</v>
      </c>
      <c r="E204" s="163">
        <v>1.0880000000000001</v>
      </c>
      <c r="F204" s="155">
        <f>IF(C204="MAT.",VLOOKUP(A204,INSUMOS_AUX!A:F,6,0),0)</f>
        <v>0.01</v>
      </c>
      <c r="G204" s="154">
        <f>IF(C204="M.O.",VLOOKUP(A204,INSUMOS_AUX!A:F,6,0),0)</f>
        <v>0</v>
      </c>
    </row>
    <row r="205" spans="1:7" ht="21" x14ac:dyDescent="0.25">
      <c r="A205" s="163">
        <v>43465</v>
      </c>
      <c r="B205" s="177" t="s">
        <v>203</v>
      </c>
      <c r="C205" s="164" t="s">
        <v>166</v>
      </c>
      <c r="D205" s="164" t="s">
        <v>7192</v>
      </c>
      <c r="E205" s="163">
        <v>1.0880000000000001</v>
      </c>
      <c r="F205" s="155">
        <f>IF(C205="MAT.",VLOOKUP(A205,INSUMOS_AUX!A:F,6,0),0)</f>
        <v>0.84</v>
      </c>
      <c r="G205" s="154">
        <f>IF(C205="M.O.",VLOOKUP(A205,INSUMOS_AUX!A:F,6,0),0)</f>
        <v>0</v>
      </c>
    </row>
    <row r="206" spans="1:7" ht="21" x14ac:dyDescent="0.25">
      <c r="A206" s="163">
        <v>43467</v>
      </c>
      <c r="B206" s="177" t="s">
        <v>192</v>
      </c>
      <c r="C206" s="164" t="s">
        <v>166</v>
      </c>
      <c r="D206" s="164" t="s">
        <v>7192</v>
      </c>
      <c r="E206" s="163">
        <v>0.54400000000000004</v>
      </c>
      <c r="F206" s="155">
        <f>IF(C206="MAT.",VLOOKUP(A206,INSUMOS_AUX!A:F,6,0),0)</f>
        <v>0.59</v>
      </c>
      <c r="G206" s="154">
        <f>IF(C206="M.O.",VLOOKUP(A206,INSUMOS_AUX!A:F,6,0),0)</f>
        <v>0</v>
      </c>
    </row>
    <row r="207" spans="1:7" ht="21" x14ac:dyDescent="0.25">
      <c r="A207" s="163">
        <v>43488</v>
      </c>
      <c r="B207" s="177" t="s">
        <v>194</v>
      </c>
      <c r="C207" s="164" t="s">
        <v>166</v>
      </c>
      <c r="D207" s="164" t="s">
        <v>7192</v>
      </c>
      <c r="E207" s="163">
        <v>1.0880000000000001</v>
      </c>
      <c r="F207" s="155">
        <f>IF(C207="MAT.",VLOOKUP(A207,INSUMOS_AUX!A:F,6,0),0)</f>
        <v>0.82</v>
      </c>
      <c r="G207" s="154">
        <f>IF(C207="M.O.",VLOOKUP(A207,INSUMOS_AUX!A:F,6,0),0)</f>
        <v>0</v>
      </c>
    </row>
    <row r="208" spans="1:7" ht="21" x14ac:dyDescent="0.25">
      <c r="A208" s="163">
        <v>43489</v>
      </c>
      <c r="B208" s="177" t="s">
        <v>204</v>
      </c>
      <c r="C208" s="164" t="s">
        <v>166</v>
      </c>
      <c r="D208" s="164" t="s">
        <v>7192</v>
      </c>
      <c r="E208" s="163">
        <v>1.0880000000000001</v>
      </c>
      <c r="F208" s="155">
        <f>IF(C208="MAT.",VLOOKUP(A208,INSUMOS_AUX!A:F,6,0),0)</f>
        <v>1.17</v>
      </c>
      <c r="G208" s="154">
        <f>IF(C208="M.O.",VLOOKUP(A208,INSUMOS_AUX!A:F,6,0),0)</f>
        <v>0</v>
      </c>
    </row>
    <row r="209" spans="1:7" ht="21" x14ac:dyDescent="0.25">
      <c r="A209" s="163">
        <v>43491</v>
      </c>
      <c r="B209" s="177" t="s">
        <v>195</v>
      </c>
      <c r="C209" s="164" t="s">
        <v>166</v>
      </c>
      <c r="D209" s="164" t="s">
        <v>7192</v>
      </c>
      <c r="E209" s="163">
        <v>0.54400000000000004</v>
      </c>
      <c r="F209" s="155">
        <f>IF(C209="MAT.",VLOOKUP(A209,INSUMOS_AUX!A:F,6,0),0)</f>
        <v>1.25</v>
      </c>
      <c r="G209" s="154">
        <f>IF(C209="M.O.",VLOOKUP(A209,INSUMOS_AUX!A:F,6,0),0)</f>
        <v>0</v>
      </c>
    </row>
    <row r="210" spans="1:7" x14ac:dyDescent="0.25">
      <c r="A210" s="163">
        <v>6111</v>
      </c>
      <c r="B210" s="177" t="s">
        <v>201</v>
      </c>
      <c r="C210" s="164" t="s">
        <v>169</v>
      </c>
      <c r="D210" s="164" t="s">
        <v>7192</v>
      </c>
      <c r="E210" s="163">
        <v>0.55335679999999998</v>
      </c>
      <c r="F210" s="155">
        <f>IF(C210="MAT.",VLOOKUP(A210,INSUMOS_AUX!A:F,6,0),0)</f>
        <v>0</v>
      </c>
      <c r="G210" s="154">
        <f>IF(C210="M.O.",VLOOKUP(A210,INSUMOS_AUX!A:F,6,0),0)</f>
        <v>10.49</v>
      </c>
    </row>
    <row r="211" spans="1:7" x14ac:dyDescent="0.25">
      <c r="A211" s="237"/>
      <c r="B211" s="238"/>
      <c r="C211" s="239"/>
      <c r="D211" s="239"/>
      <c r="E211" s="240"/>
      <c r="F211" s="241"/>
      <c r="G211" s="242"/>
    </row>
    <row r="212" spans="1:7" ht="42" x14ac:dyDescent="0.25">
      <c r="A212" s="274" t="s">
        <v>12811</v>
      </c>
      <c r="B212" s="275" t="s">
        <v>12812</v>
      </c>
      <c r="C212" s="276" t="s">
        <v>57</v>
      </c>
      <c r="D212" s="276" t="s">
        <v>72</v>
      </c>
      <c r="E212" s="273">
        <v>15.85</v>
      </c>
      <c r="F212" s="273">
        <f>SUMPRODUCT($E213:$E233,F213:F233)</f>
        <v>229.38147700000002</v>
      </c>
      <c r="G212" s="273">
        <f>SUMPRODUCT($E213:$E233,G213:G233)</f>
        <v>17.838346470200001</v>
      </c>
    </row>
    <row r="213" spans="1:7" x14ac:dyDescent="0.25">
      <c r="A213" s="243">
        <v>37370</v>
      </c>
      <c r="B213" s="244" t="s">
        <v>185</v>
      </c>
      <c r="C213" s="245" t="s">
        <v>166</v>
      </c>
      <c r="D213" s="245" t="s">
        <v>180</v>
      </c>
      <c r="E213" s="243">
        <v>1.3186</v>
      </c>
      <c r="F213" s="155">
        <f>IF(C213="MAT.",VLOOKUP(A213,INSUMOS_AUX!A:F,6,0),0)</f>
        <v>2.15</v>
      </c>
      <c r="G213" s="154">
        <f>IF(C213="M.O.",VLOOKUP(A213,INSUMOS_AUX!A:F,6,0),0)</f>
        <v>0</v>
      </c>
    </row>
    <row r="214" spans="1:7" x14ac:dyDescent="0.25">
      <c r="A214" s="243">
        <v>37371</v>
      </c>
      <c r="B214" s="244" t="s">
        <v>186</v>
      </c>
      <c r="C214" s="245" t="s">
        <v>166</v>
      </c>
      <c r="D214" s="245" t="s">
        <v>180</v>
      </c>
      <c r="E214" s="243">
        <v>1.3186</v>
      </c>
      <c r="F214" s="155">
        <f>IF(C214="MAT.",VLOOKUP(A214,INSUMOS_AUX!A:F,6,0),0)</f>
        <v>0.67</v>
      </c>
      <c r="G214" s="154">
        <f>IF(C214="M.O.",VLOOKUP(A214,INSUMOS_AUX!A:F,6,0),0)</f>
        <v>0</v>
      </c>
    </row>
    <row r="215" spans="1:7" x14ac:dyDescent="0.25">
      <c r="A215" s="243">
        <v>37372</v>
      </c>
      <c r="B215" s="244" t="s">
        <v>187</v>
      </c>
      <c r="C215" s="245" t="s">
        <v>166</v>
      </c>
      <c r="D215" s="245" t="s">
        <v>180</v>
      </c>
      <c r="E215" s="243">
        <v>1.3186</v>
      </c>
      <c r="F215" s="155">
        <f>IF(C215="MAT.",VLOOKUP(A215,INSUMOS_AUX!A:F,6,0),0)</f>
        <v>1.1399999999999999</v>
      </c>
      <c r="G215" s="154">
        <f>IF(C215="M.O.",VLOOKUP(A215,INSUMOS_AUX!A:F,6,0),0)</f>
        <v>0</v>
      </c>
    </row>
    <row r="216" spans="1:7" x14ac:dyDescent="0.25">
      <c r="A216" s="243">
        <v>37373</v>
      </c>
      <c r="B216" s="244" t="s">
        <v>188</v>
      </c>
      <c r="C216" s="245" t="s">
        <v>166</v>
      </c>
      <c r="D216" s="245" t="s">
        <v>180</v>
      </c>
      <c r="E216" s="243">
        <v>1.3186</v>
      </c>
      <c r="F216" s="155">
        <f>IF(C216="MAT.",VLOOKUP(A216,INSUMOS_AUX!A:F,6,0),0)</f>
        <v>0.06</v>
      </c>
      <c r="G216" s="154">
        <f>IF(C216="M.O.",VLOOKUP(A216,INSUMOS_AUX!A:F,6,0),0)</f>
        <v>0</v>
      </c>
    </row>
    <row r="217" spans="1:7" ht="21" x14ac:dyDescent="0.25">
      <c r="A217" s="243">
        <v>37586</v>
      </c>
      <c r="B217" s="244" t="s">
        <v>391</v>
      </c>
      <c r="C217" s="245" t="s">
        <v>166</v>
      </c>
      <c r="D217" s="245" t="s">
        <v>12701</v>
      </c>
      <c r="E217" s="243">
        <v>5.8099999999999999E-2</v>
      </c>
      <c r="F217" s="155">
        <f>IF(C217="MAT.",VLOOKUP(A217,INSUMOS_AUX!A:F,6,0),0)</f>
        <v>46.91</v>
      </c>
      <c r="G217" s="154">
        <f>IF(C217="M.O.",VLOOKUP(A217,INSUMOS_AUX!A:F,6,0),0)</f>
        <v>0</v>
      </c>
    </row>
    <row r="218" spans="1:7" ht="21" x14ac:dyDescent="0.25">
      <c r="A218" s="243">
        <v>39413</v>
      </c>
      <c r="B218" s="244" t="s">
        <v>226</v>
      </c>
      <c r="C218" s="245" t="s">
        <v>166</v>
      </c>
      <c r="D218" s="245" t="s">
        <v>72</v>
      </c>
      <c r="E218" s="243">
        <v>4.2119999999999997</v>
      </c>
      <c r="F218" s="155">
        <f>IF(C218="MAT.",VLOOKUP(A218,INSUMOS_AUX!A:F,6,0),0)</f>
        <v>21.87</v>
      </c>
      <c r="G218" s="154">
        <f>IF(C218="M.O.",VLOOKUP(A218,INSUMOS_AUX!A:F,6,0),0)</f>
        <v>0</v>
      </c>
    </row>
    <row r="219" spans="1:7" ht="21" x14ac:dyDescent="0.25">
      <c r="A219" s="243">
        <v>39419</v>
      </c>
      <c r="B219" s="244" t="s">
        <v>388</v>
      </c>
      <c r="C219" s="245" t="s">
        <v>166</v>
      </c>
      <c r="D219" s="245" t="s">
        <v>98</v>
      </c>
      <c r="E219" s="243">
        <v>1.8187</v>
      </c>
      <c r="F219" s="155">
        <f>IF(C219="MAT.",VLOOKUP(A219,INSUMOS_AUX!A:F,6,0),0)</f>
        <v>9.82</v>
      </c>
      <c r="G219" s="154">
        <f>IF(C219="M.O.",VLOOKUP(A219,INSUMOS_AUX!A:F,6,0),0)</f>
        <v>0</v>
      </c>
    </row>
    <row r="220" spans="1:7" ht="21" x14ac:dyDescent="0.25">
      <c r="A220" s="243">
        <v>39422</v>
      </c>
      <c r="B220" s="244" t="s">
        <v>389</v>
      </c>
      <c r="C220" s="245" t="s">
        <v>166</v>
      </c>
      <c r="D220" s="245" t="s">
        <v>98</v>
      </c>
      <c r="E220" s="243">
        <v>5.7999000000000001</v>
      </c>
      <c r="F220" s="155">
        <f>IF(C220="MAT.",VLOOKUP(A220,INSUMOS_AUX!A:F,6,0),0)</f>
        <v>11.14</v>
      </c>
      <c r="G220" s="154">
        <f>IF(C220="M.O.",VLOOKUP(A220,INSUMOS_AUX!A:F,6,0),0)</f>
        <v>0</v>
      </c>
    </row>
    <row r="221" spans="1:7" ht="21" x14ac:dyDescent="0.25">
      <c r="A221" s="243">
        <v>39431</v>
      </c>
      <c r="B221" s="244" t="s">
        <v>373</v>
      </c>
      <c r="C221" s="245" t="s">
        <v>166</v>
      </c>
      <c r="D221" s="245" t="s">
        <v>98</v>
      </c>
      <c r="E221" s="243">
        <v>2.5026999999999999</v>
      </c>
      <c r="F221" s="155">
        <f>IF(C221="MAT.",VLOOKUP(A221,INSUMOS_AUX!A:F,6,0),0)</f>
        <v>0.34</v>
      </c>
      <c r="G221" s="154">
        <f>IF(C221="M.O.",VLOOKUP(A221,INSUMOS_AUX!A:F,6,0),0)</f>
        <v>0</v>
      </c>
    </row>
    <row r="222" spans="1:7" ht="21" x14ac:dyDescent="0.25">
      <c r="A222" s="243">
        <v>39432</v>
      </c>
      <c r="B222" s="244" t="s">
        <v>227</v>
      </c>
      <c r="C222" s="245" t="s">
        <v>166</v>
      </c>
      <c r="D222" s="245" t="s">
        <v>98</v>
      </c>
      <c r="E222" s="243">
        <v>1.5851</v>
      </c>
      <c r="F222" s="155">
        <f>IF(C222="MAT.",VLOOKUP(A222,INSUMOS_AUX!A:F,6,0),0)</f>
        <v>3.03</v>
      </c>
      <c r="G222" s="154">
        <f>IF(C222="M.O.",VLOOKUP(A222,INSUMOS_AUX!A:F,6,0),0)</f>
        <v>0</v>
      </c>
    </row>
    <row r="223" spans="1:7" ht="31.5" x14ac:dyDescent="0.25">
      <c r="A223" s="243">
        <v>39434</v>
      </c>
      <c r="B223" s="244" t="s">
        <v>228</v>
      </c>
      <c r="C223" s="245" t="s">
        <v>166</v>
      </c>
      <c r="D223" s="245" t="s">
        <v>95</v>
      </c>
      <c r="E223" s="243">
        <v>1.0327</v>
      </c>
      <c r="F223" s="155">
        <f>IF(C223="MAT.",VLOOKUP(A223,INSUMOS_AUX!A:F,6,0),0)</f>
        <v>3.79</v>
      </c>
      <c r="G223" s="154">
        <f>IF(C223="M.O.",VLOOKUP(A223,INSUMOS_AUX!A:F,6,0),0)</f>
        <v>0</v>
      </c>
    </row>
    <row r="224" spans="1:7" ht="21" x14ac:dyDescent="0.25">
      <c r="A224" s="243">
        <v>39435</v>
      </c>
      <c r="B224" s="244" t="s">
        <v>229</v>
      </c>
      <c r="C224" s="245" t="s">
        <v>166</v>
      </c>
      <c r="D224" s="245" t="s">
        <v>28</v>
      </c>
      <c r="E224" s="243">
        <v>20.0077</v>
      </c>
      <c r="F224" s="155">
        <f>IF(C224="MAT.",VLOOKUP(A224,INSUMOS_AUX!A:F,6,0),0)</f>
        <v>0.11</v>
      </c>
      <c r="G224" s="154">
        <f>IF(C224="M.O.",VLOOKUP(A224,INSUMOS_AUX!A:F,6,0),0)</f>
        <v>0</v>
      </c>
    </row>
    <row r="225" spans="1:7" ht="21" x14ac:dyDescent="0.25">
      <c r="A225" s="243">
        <v>39437</v>
      </c>
      <c r="B225" s="244" t="s">
        <v>12819</v>
      </c>
      <c r="C225" s="245" t="s">
        <v>166</v>
      </c>
      <c r="D225" s="245" t="s">
        <v>28</v>
      </c>
      <c r="E225" s="243">
        <v>20.0077</v>
      </c>
      <c r="F225" s="155">
        <f>IF(C225="MAT.",VLOOKUP(A225,INSUMOS_AUX!A:F,6,0),0)</f>
        <v>0.25</v>
      </c>
      <c r="G225" s="154">
        <f>IF(C225="M.O.",VLOOKUP(A225,INSUMOS_AUX!A:F,6,0),0)</f>
        <v>0</v>
      </c>
    </row>
    <row r="226" spans="1:7" ht="21" x14ac:dyDescent="0.25">
      <c r="A226" s="243">
        <v>39443</v>
      </c>
      <c r="B226" s="244" t="s">
        <v>385</v>
      </c>
      <c r="C226" s="245" t="s">
        <v>166</v>
      </c>
      <c r="D226" s="245" t="s">
        <v>28</v>
      </c>
      <c r="E226" s="243">
        <v>0.91490000000000005</v>
      </c>
      <c r="F226" s="155">
        <f>IF(C226="MAT.",VLOOKUP(A226,INSUMOS_AUX!A:F,6,0),0)</f>
        <v>0.27</v>
      </c>
      <c r="G226" s="154">
        <f>IF(C226="M.O.",VLOOKUP(A226,INSUMOS_AUX!A:F,6,0),0)</f>
        <v>0</v>
      </c>
    </row>
    <row r="227" spans="1:7" ht="21" x14ac:dyDescent="0.25">
      <c r="A227" s="243">
        <v>43464</v>
      </c>
      <c r="B227" s="244" t="s">
        <v>191</v>
      </c>
      <c r="C227" s="245" t="s">
        <v>166</v>
      </c>
      <c r="D227" s="245" t="s">
        <v>180</v>
      </c>
      <c r="E227" s="243">
        <v>1.0548999999999999</v>
      </c>
      <c r="F227" s="155">
        <f>IF(C227="MAT.",VLOOKUP(A227,INSUMOS_AUX!A:F,6,0),0)</f>
        <v>0.01</v>
      </c>
      <c r="G227" s="154">
        <f>IF(C227="M.O.",VLOOKUP(A227,INSUMOS_AUX!A:F,6,0),0)</f>
        <v>0</v>
      </c>
    </row>
    <row r="228" spans="1:7" ht="21" x14ac:dyDescent="0.25">
      <c r="A228" s="243">
        <v>43467</v>
      </c>
      <c r="B228" s="244" t="s">
        <v>192</v>
      </c>
      <c r="C228" s="245" t="s">
        <v>166</v>
      </c>
      <c r="D228" s="245" t="s">
        <v>180</v>
      </c>
      <c r="E228" s="243">
        <v>0.26369999999999999</v>
      </c>
      <c r="F228" s="155">
        <f>IF(C228="MAT.",VLOOKUP(A228,INSUMOS_AUX!A:F,6,0),0)</f>
        <v>0.59</v>
      </c>
      <c r="G228" s="154">
        <f>IF(C228="M.O.",VLOOKUP(A228,INSUMOS_AUX!A:F,6,0),0)</f>
        <v>0</v>
      </c>
    </row>
    <row r="229" spans="1:7" ht="21" x14ac:dyDescent="0.25">
      <c r="A229" s="243">
        <v>43488</v>
      </c>
      <c r="B229" s="244" t="s">
        <v>194</v>
      </c>
      <c r="C229" s="245" t="s">
        <v>166</v>
      </c>
      <c r="D229" s="245" t="s">
        <v>180</v>
      </c>
      <c r="E229" s="243">
        <v>1.0548999999999999</v>
      </c>
      <c r="F229" s="155">
        <f>IF(C229="MAT.",VLOOKUP(A229,INSUMOS_AUX!A:F,6,0),0)</f>
        <v>0.82</v>
      </c>
      <c r="G229" s="154">
        <f>IF(C229="M.O.",VLOOKUP(A229,INSUMOS_AUX!A:F,6,0),0)</f>
        <v>0</v>
      </c>
    </row>
    <row r="230" spans="1:7" ht="21" x14ac:dyDescent="0.25">
      <c r="A230" s="243">
        <v>43491</v>
      </c>
      <c r="B230" s="244" t="s">
        <v>195</v>
      </c>
      <c r="C230" s="245" t="s">
        <v>166</v>
      </c>
      <c r="D230" s="245" t="s">
        <v>180</v>
      </c>
      <c r="E230" s="243">
        <v>0.26369999999999999</v>
      </c>
      <c r="F230" s="155">
        <f>IF(C230="MAT.",VLOOKUP(A230,INSUMOS_AUX!A:F,6,0),0)</f>
        <v>1.25</v>
      </c>
      <c r="G230" s="154">
        <f>IF(C230="M.O.",VLOOKUP(A230,INSUMOS_AUX!A:F,6,0),0)</f>
        <v>0</v>
      </c>
    </row>
    <row r="231" spans="1:7" x14ac:dyDescent="0.25">
      <c r="A231" s="243">
        <v>44497</v>
      </c>
      <c r="B231" s="244" t="s">
        <v>230</v>
      </c>
      <c r="C231" s="245" t="s">
        <v>169</v>
      </c>
      <c r="D231" s="245" t="s">
        <v>180</v>
      </c>
      <c r="E231" s="243">
        <v>1.0648160600000001</v>
      </c>
      <c r="F231" s="155">
        <f>IF(C231="MAT.",VLOOKUP(A231,INSUMOS_AUX!A:F,6,0),0)</f>
        <v>0</v>
      </c>
      <c r="G231" s="154">
        <f>IF(C231="M.O.",VLOOKUP(A231,INSUMOS_AUX!A:F,6,0),0)</f>
        <v>14.11</v>
      </c>
    </row>
    <row r="232" spans="1:7" x14ac:dyDescent="0.25">
      <c r="A232" s="243">
        <v>6111</v>
      </c>
      <c r="B232" s="244" t="s">
        <v>201</v>
      </c>
      <c r="C232" s="245" t="s">
        <v>169</v>
      </c>
      <c r="D232" s="245" t="s">
        <v>180</v>
      </c>
      <c r="E232" s="243">
        <v>0.26823564</v>
      </c>
      <c r="F232" s="155">
        <f>IF(C232="MAT.",VLOOKUP(A232,INSUMOS_AUX!A:F,6,0),0)</f>
        <v>0</v>
      </c>
      <c r="G232" s="154">
        <f>IF(C232="M.O.",VLOOKUP(A232,INSUMOS_AUX!A:F,6,0),0)</f>
        <v>10.49</v>
      </c>
    </row>
    <row r="233" spans="1:7" ht="21" x14ac:dyDescent="0.25">
      <c r="A233" s="243" t="s">
        <v>12820</v>
      </c>
      <c r="B233" s="244" t="s">
        <v>12821</v>
      </c>
      <c r="C233" s="245" t="s">
        <v>166</v>
      </c>
      <c r="D233" s="245" t="s">
        <v>72</v>
      </c>
      <c r="E233" s="243">
        <v>1</v>
      </c>
      <c r="F233" s="155">
        <f>IF(C233="MAT.",VLOOKUP(A233,INSUMOS_AUX!A:F,6,0),0)</f>
        <v>28.39</v>
      </c>
      <c r="G233" s="154">
        <f>IF(C233="M.O.",VLOOKUP(A233,INSUMOS_AUX!A:F,6,0),0)</f>
        <v>0</v>
      </c>
    </row>
    <row r="234" spans="1:7" x14ac:dyDescent="0.25">
      <c r="A234" s="165"/>
      <c r="B234" s="174"/>
      <c r="C234" s="166"/>
      <c r="D234" s="166"/>
      <c r="E234" s="166"/>
      <c r="F234" s="166"/>
      <c r="G234" s="166"/>
    </row>
    <row r="235" spans="1:7" ht="42" x14ac:dyDescent="0.25">
      <c r="A235" s="160" t="s">
        <v>7073</v>
      </c>
      <c r="B235" s="176" t="s">
        <v>7074</v>
      </c>
      <c r="C235" s="161" t="s">
        <v>57</v>
      </c>
      <c r="D235" s="161" t="s">
        <v>7189</v>
      </c>
      <c r="E235" s="162">
        <v>1</v>
      </c>
      <c r="F235" s="168">
        <f t="shared" ref="F235:G235" si="18">SUMPRODUCT($E236:$E247,F236:F247)</f>
        <v>3059.6395499999999</v>
      </c>
      <c r="G235" s="162">
        <f t="shared" si="18"/>
        <v>20.718629500000002</v>
      </c>
    </row>
    <row r="236" spans="1:7" x14ac:dyDescent="0.25">
      <c r="A236" s="163">
        <v>1214</v>
      </c>
      <c r="B236" s="177" t="s">
        <v>7215</v>
      </c>
      <c r="C236" s="164" t="s">
        <v>169</v>
      </c>
      <c r="D236" s="164" t="s">
        <v>7192</v>
      </c>
      <c r="E236" s="163">
        <v>0.94014799999999998</v>
      </c>
      <c r="F236" s="155">
        <f>IF(C236="MAT.",VLOOKUP(A236,INSUMOS_AUX!A:F,6,0),0)</f>
        <v>0</v>
      </c>
      <c r="G236" s="154">
        <f>IF(C236="M.O.",VLOOKUP(A236,INSUMOS_AUX!A:F,6,0),0)</f>
        <v>16.760000000000002</v>
      </c>
    </row>
    <row r="237" spans="1:7" x14ac:dyDescent="0.25">
      <c r="A237" s="163">
        <v>37370</v>
      </c>
      <c r="B237" s="177" t="s">
        <v>185</v>
      </c>
      <c r="C237" s="164" t="s">
        <v>166</v>
      </c>
      <c r="D237" s="164" t="s">
        <v>7192</v>
      </c>
      <c r="E237" s="163">
        <v>1.3939999999999999</v>
      </c>
      <c r="F237" s="155">
        <f>IF(C237="MAT.",VLOOKUP(A237,INSUMOS_AUX!A:F,6,0),0)</f>
        <v>2.15</v>
      </c>
      <c r="G237" s="154">
        <f>IF(C237="M.O.",VLOOKUP(A237,INSUMOS_AUX!A:F,6,0),0)</f>
        <v>0</v>
      </c>
    </row>
    <row r="238" spans="1:7" x14ac:dyDescent="0.25">
      <c r="A238" s="163">
        <v>37371</v>
      </c>
      <c r="B238" s="177" t="s">
        <v>186</v>
      </c>
      <c r="C238" s="164" t="s">
        <v>166</v>
      </c>
      <c r="D238" s="164" t="s">
        <v>7192</v>
      </c>
      <c r="E238" s="163">
        <v>1.3939999999999999</v>
      </c>
      <c r="F238" s="155">
        <f>IF(C238="MAT.",VLOOKUP(A238,INSUMOS_AUX!A:F,6,0),0)</f>
        <v>0.67</v>
      </c>
      <c r="G238" s="154">
        <f>IF(C238="M.O.",VLOOKUP(A238,INSUMOS_AUX!A:F,6,0),0)</f>
        <v>0</v>
      </c>
    </row>
    <row r="239" spans="1:7" x14ac:dyDescent="0.25">
      <c r="A239" s="163">
        <v>37372</v>
      </c>
      <c r="B239" s="177" t="s">
        <v>187</v>
      </c>
      <c r="C239" s="164" t="s">
        <v>166</v>
      </c>
      <c r="D239" s="164" t="s">
        <v>7192</v>
      </c>
      <c r="E239" s="163">
        <v>1.3939999999999999</v>
      </c>
      <c r="F239" s="155">
        <f>IF(C239="MAT.",VLOOKUP(A239,INSUMOS_AUX!A:F,6,0),0)</f>
        <v>1.1399999999999999</v>
      </c>
      <c r="G239" s="154">
        <f>IF(C239="M.O.",VLOOKUP(A239,INSUMOS_AUX!A:F,6,0),0)</f>
        <v>0</v>
      </c>
    </row>
    <row r="240" spans="1:7" x14ac:dyDescent="0.25">
      <c r="A240" s="163">
        <v>37373</v>
      </c>
      <c r="B240" s="177" t="s">
        <v>188</v>
      </c>
      <c r="C240" s="164" t="s">
        <v>166</v>
      </c>
      <c r="D240" s="164" t="s">
        <v>7192</v>
      </c>
      <c r="E240" s="163">
        <v>1.3939999999999999</v>
      </c>
      <c r="F240" s="155">
        <f>IF(C240="MAT.",VLOOKUP(A240,INSUMOS_AUX!A:F,6,0),0)</f>
        <v>0.06</v>
      </c>
      <c r="G240" s="154">
        <f>IF(C240="M.O.",VLOOKUP(A240,INSUMOS_AUX!A:F,6,0),0)</f>
        <v>0</v>
      </c>
    </row>
    <row r="241" spans="1:7" ht="21" x14ac:dyDescent="0.25">
      <c r="A241" s="163">
        <v>38124</v>
      </c>
      <c r="B241" s="177" t="s">
        <v>371</v>
      </c>
      <c r="C241" s="164" t="s">
        <v>166</v>
      </c>
      <c r="D241" s="164" t="s">
        <v>7189</v>
      </c>
      <c r="E241" s="163">
        <v>1.1619999999999999</v>
      </c>
      <c r="F241" s="155">
        <f>IF(C241="MAT.",VLOOKUP(A241,INSUMOS_AUX!A:F,6,0),0)</f>
        <v>40</v>
      </c>
      <c r="G241" s="154">
        <f>IF(C241="M.O.",VLOOKUP(A241,INSUMOS_AUX!A:F,6,0),0)</f>
        <v>0</v>
      </c>
    </row>
    <row r="242" spans="1:7" ht="21" x14ac:dyDescent="0.25">
      <c r="A242" s="163">
        <v>43459</v>
      </c>
      <c r="B242" s="177" t="s">
        <v>190</v>
      </c>
      <c r="C242" s="164" t="s">
        <v>166</v>
      </c>
      <c r="D242" s="164" t="s">
        <v>7192</v>
      </c>
      <c r="E242" s="163">
        <v>0.92900000000000005</v>
      </c>
      <c r="F242" s="155">
        <f>IF(C242="MAT.",VLOOKUP(A242,INSUMOS_AUX!A:F,6,0),0)</f>
        <v>0.49</v>
      </c>
      <c r="G242" s="154">
        <f>IF(C242="M.O.",VLOOKUP(A242,INSUMOS_AUX!A:F,6,0),0)</f>
        <v>0</v>
      </c>
    </row>
    <row r="243" spans="1:7" ht="21" x14ac:dyDescent="0.25">
      <c r="A243" s="163">
        <v>43467</v>
      </c>
      <c r="B243" s="177" t="s">
        <v>192</v>
      </c>
      <c r="C243" s="164" t="s">
        <v>166</v>
      </c>
      <c r="D243" s="164" t="s">
        <v>7192</v>
      </c>
      <c r="E243" s="163">
        <v>0.46500000000000002</v>
      </c>
      <c r="F243" s="155">
        <f>IF(C243="MAT.",VLOOKUP(A243,INSUMOS_AUX!A:F,6,0),0)</f>
        <v>0.59</v>
      </c>
      <c r="G243" s="154">
        <f>IF(C243="M.O.",VLOOKUP(A243,INSUMOS_AUX!A:F,6,0),0)</f>
        <v>0</v>
      </c>
    </row>
    <row r="244" spans="1:7" ht="21" x14ac:dyDescent="0.25">
      <c r="A244" s="163">
        <v>43483</v>
      </c>
      <c r="B244" s="177" t="s">
        <v>193</v>
      </c>
      <c r="C244" s="164" t="s">
        <v>166</v>
      </c>
      <c r="D244" s="164" t="s">
        <v>7192</v>
      </c>
      <c r="E244" s="163">
        <v>0.92900000000000005</v>
      </c>
      <c r="F244" s="155">
        <f>IF(C244="MAT.",VLOOKUP(A244,INSUMOS_AUX!A:F,6,0),0)</f>
        <v>1.34</v>
      </c>
      <c r="G244" s="154">
        <f>IF(C244="M.O.",VLOOKUP(A244,INSUMOS_AUX!A:F,6,0),0)</f>
        <v>0</v>
      </c>
    </row>
    <row r="245" spans="1:7" ht="21" x14ac:dyDescent="0.25">
      <c r="A245" s="163">
        <v>43491</v>
      </c>
      <c r="B245" s="177" t="s">
        <v>195</v>
      </c>
      <c r="C245" s="164" t="s">
        <v>166</v>
      </c>
      <c r="D245" s="164" t="s">
        <v>7192</v>
      </c>
      <c r="E245" s="163">
        <v>0.46500000000000002</v>
      </c>
      <c r="F245" s="155">
        <f>IF(C245="MAT.",VLOOKUP(A245,INSUMOS_AUX!A:F,6,0),0)</f>
        <v>1.25</v>
      </c>
      <c r="G245" s="154">
        <f>IF(C245="M.O.",VLOOKUP(A245,INSUMOS_AUX!A:F,6,0),0)</f>
        <v>0</v>
      </c>
    </row>
    <row r="246" spans="1:7" x14ac:dyDescent="0.25">
      <c r="A246" s="163">
        <v>6111</v>
      </c>
      <c r="B246" s="177" t="s">
        <v>201</v>
      </c>
      <c r="C246" s="164" t="s">
        <v>169</v>
      </c>
      <c r="D246" s="164" t="s">
        <v>7192</v>
      </c>
      <c r="E246" s="163">
        <v>0.47299799999999997</v>
      </c>
      <c r="F246" s="155">
        <f>IF(C246="MAT.",VLOOKUP(A246,INSUMOS_AUX!A:F,6,0),0)</f>
        <v>0</v>
      </c>
      <c r="G246" s="154">
        <f>IF(C246="M.O.",VLOOKUP(A246,INSUMOS_AUX!A:F,6,0),0)</f>
        <v>10.49</v>
      </c>
    </row>
    <row r="247" spans="1:7" ht="21" x14ac:dyDescent="0.25">
      <c r="A247" s="163" t="s">
        <v>7200</v>
      </c>
      <c r="B247" s="177" t="s">
        <v>7216</v>
      </c>
      <c r="C247" s="164" t="s">
        <v>166</v>
      </c>
      <c r="D247" s="164" t="s">
        <v>7189</v>
      </c>
      <c r="E247" s="163">
        <v>1</v>
      </c>
      <c r="F247" s="155">
        <f>IF(C247="MAT.",VLOOKUP(A247,INSUMOS_AUX!A:F,6,0),0)</f>
        <v>3005</v>
      </c>
      <c r="G247" s="154">
        <f>IF(C247="M.O.",VLOOKUP(A247,INSUMOS_AUX!A:F,6,0),0)</f>
        <v>0</v>
      </c>
    </row>
    <row r="248" spans="1:7" x14ac:dyDescent="0.25">
      <c r="A248" s="165"/>
      <c r="B248" s="174"/>
      <c r="C248" s="166"/>
      <c r="D248" s="166"/>
      <c r="E248" s="166"/>
      <c r="F248" s="166"/>
      <c r="G248" s="166"/>
    </row>
    <row r="249" spans="1:7" x14ac:dyDescent="0.25">
      <c r="A249" s="159">
        <v>5</v>
      </c>
      <c r="B249" s="175" t="s">
        <v>106</v>
      </c>
      <c r="C249" s="167"/>
      <c r="D249" s="167"/>
      <c r="E249" s="167"/>
      <c r="F249" s="167"/>
      <c r="G249" s="167"/>
    </row>
    <row r="250" spans="1:7" x14ac:dyDescent="0.25">
      <c r="A250" s="165"/>
      <c r="B250" s="174"/>
      <c r="C250" s="166"/>
      <c r="D250" s="166"/>
      <c r="E250" s="166"/>
      <c r="F250" s="166"/>
      <c r="G250" s="166"/>
    </row>
    <row r="251" spans="1:7" ht="42" x14ac:dyDescent="0.25">
      <c r="A251" s="160" t="s">
        <v>7075</v>
      </c>
      <c r="B251" s="176" t="s">
        <v>5418</v>
      </c>
      <c r="C251" s="161" t="s">
        <v>57</v>
      </c>
      <c r="D251" s="161" t="s">
        <v>7191</v>
      </c>
      <c r="E251" s="162">
        <v>44.63</v>
      </c>
      <c r="F251" s="162">
        <f t="shared" ref="F251:G251" si="19">SUMPRODUCT($E252:$E260,F252:F260)</f>
        <v>9.9933800000000002</v>
      </c>
      <c r="G251" s="162">
        <f t="shared" si="19"/>
        <v>12.218279787999998</v>
      </c>
    </row>
    <row r="252" spans="1:7" x14ac:dyDescent="0.25">
      <c r="A252" s="163">
        <v>37370</v>
      </c>
      <c r="B252" s="177" t="s">
        <v>185</v>
      </c>
      <c r="C252" s="164" t="s">
        <v>166</v>
      </c>
      <c r="D252" s="164" t="s">
        <v>7192</v>
      </c>
      <c r="E252" s="163">
        <v>0.67789999999999995</v>
      </c>
      <c r="F252" s="155">
        <f>IF(C252="MAT.",VLOOKUP(A252,INSUMOS_AUX!A:F,6,0),0)</f>
        <v>2.15</v>
      </c>
      <c r="G252" s="154">
        <f>IF(C252="M.O.",VLOOKUP(A252,INSUMOS_AUX!A:F,6,0),0)</f>
        <v>0</v>
      </c>
    </row>
    <row r="253" spans="1:7" x14ac:dyDescent="0.25">
      <c r="A253" s="163">
        <v>37371</v>
      </c>
      <c r="B253" s="177" t="s">
        <v>186</v>
      </c>
      <c r="C253" s="164" t="s">
        <v>166</v>
      </c>
      <c r="D253" s="164" t="s">
        <v>7192</v>
      </c>
      <c r="E253" s="163">
        <v>0.67789999999999995</v>
      </c>
      <c r="F253" s="155">
        <f>IF(C253="MAT.",VLOOKUP(A253,INSUMOS_AUX!A:F,6,0),0)</f>
        <v>0.67</v>
      </c>
      <c r="G253" s="154">
        <f>IF(C253="M.O.",VLOOKUP(A253,INSUMOS_AUX!A:F,6,0),0)</f>
        <v>0</v>
      </c>
    </row>
    <row r="254" spans="1:7" x14ac:dyDescent="0.25">
      <c r="A254" s="163">
        <v>37372</v>
      </c>
      <c r="B254" s="177" t="s">
        <v>187</v>
      </c>
      <c r="C254" s="164" t="s">
        <v>166</v>
      </c>
      <c r="D254" s="164" t="s">
        <v>7192</v>
      </c>
      <c r="E254" s="163">
        <v>0.67789999999999995</v>
      </c>
      <c r="F254" s="155">
        <f>IF(C254="MAT.",VLOOKUP(A254,INSUMOS_AUX!A:F,6,0),0)</f>
        <v>1.1399999999999999</v>
      </c>
      <c r="G254" s="154">
        <f>IF(C254="M.O.",VLOOKUP(A254,INSUMOS_AUX!A:F,6,0),0)</f>
        <v>0</v>
      </c>
    </row>
    <row r="255" spans="1:7" x14ac:dyDescent="0.25">
      <c r="A255" s="163">
        <v>37373</v>
      </c>
      <c r="B255" s="177" t="s">
        <v>188</v>
      </c>
      <c r="C255" s="164" t="s">
        <v>166</v>
      </c>
      <c r="D255" s="164" t="s">
        <v>7192</v>
      </c>
      <c r="E255" s="163">
        <v>0.67789999999999995</v>
      </c>
      <c r="F255" s="155">
        <f>IF(C255="MAT.",VLOOKUP(A255,INSUMOS_AUX!A:F,6,0),0)</f>
        <v>0.06</v>
      </c>
      <c r="G255" s="154">
        <f>IF(C255="M.O.",VLOOKUP(A255,INSUMOS_AUX!A:F,6,0),0)</f>
        <v>0</v>
      </c>
    </row>
    <row r="256" spans="1:7" ht="21" x14ac:dyDescent="0.25">
      <c r="A256" s="163">
        <v>43466</v>
      </c>
      <c r="B256" s="177" t="s">
        <v>216</v>
      </c>
      <c r="C256" s="164" t="s">
        <v>166</v>
      </c>
      <c r="D256" s="164" t="s">
        <v>7192</v>
      </c>
      <c r="E256" s="163">
        <v>0.67789999999999995</v>
      </c>
      <c r="F256" s="155">
        <f>IF(C256="MAT.",VLOOKUP(A256,INSUMOS_AUX!A:F,6,0),0)</f>
        <v>1.68</v>
      </c>
      <c r="G256" s="154">
        <f>IF(C256="M.O.",VLOOKUP(A256,INSUMOS_AUX!A:F,6,0),0)</f>
        <v>0</v>
      </c>
    </row>
    <row r="257" spans="1:7" ht="21" x14ac:dyDescent="0.25">
      <c r="A257" s="163">
        <v>43490</v>
      </c>
      <c r="B257" s="177" t="s">
        <v>217</v>
      </c>
      <c r="C257" s="164" t="s">
        <v>166</v>
      </c>
      <c r="D257" s="164" t="s">
        <v>7192</v>
      </c>
      <c r="E257" s="163">
        <v>0.67789999999999995</v>
      </c>
      <c r="F257" s="155">
        <f>IF(C257="MAT.",VLOOKUP(A257,INSUMOS_AUX!A:F,6,0),0)</f>
        <v>1.68</v>
      </c>
      <c r="G257" s="154">
        <f>IF(C257="M.O.",VLOOKUP(A257,INSUMOS_AUX!A:F,6,0),0)</f>
        <v>0</v>
      </c>
    </row>
    <row r="258" spans="1:7" x14ac:dyDescent="0.25">
      <c r="A258" s="163">
        <v>4783</v>
      </c>
      <c r="B258" s="177" t="s">
        <v>218</v>
      </c>
      <c r="C258" s="164" t="s">
        <v>169</v>
      </c>
      <c r="D258" s="164" t="s">
        <v>7192</v>
      </c>
      <c r="E258" s="163">
        <v>0.68603479999999994</v>
      </c>
      <c r="F258" s="155">
        <f>IF(C258="MAT.",VLOOKUP(A258,INSUMOS_AUX!A:F,6,0),0)</f>
        <v>0</v>
      </c>
      <c r="G258" s="154">
        <f>IF(C258="M.O.",VLOOKUP(A258,INSUMOS_AUX!A:F,6,0),0)</f>
        <v>17.809999999999999</v>
      </c>
    </row>
    <row r="259" spans="1:7" x14ac:dyDescent="0.25">
      <c r="A259" s="163">
        <v>5318</v>
      </c>
      <c r="B259" s="177" t="s">
        <v>219</v>
      </c>
      <c r="C259" s="164" t="s">
        <v>166</v>
      </c>
      <c r="D259" s="164" t="s">
        <v>7198</v>
      </c>
      <c r="E259" s="163">
        <v>1.2699999999999999E-2</v>
      </c>
      <c r="F259" s="155">
        <f>IF(C259="MAT.",VLOOKUP(A259,INSUMOS_AUX!A:F,6,0),0)</f>
        <v>19.98</v>
      </c>
      <c r="G259" s="154">
        <f>IF(C259="M.O.",VLOOKUP(A259,INSUMOS_AUX!A:F,6,0),0)</f>
        <v>0</v>
      </c>
    </row>
    <row r="260" spans="1:7" x14ac:dyDescent="0.25">
      <c r="A260" s="163">
        <v>7311</v>
      </c>
      <c r="B260" s="177" t="s">
        <v>406</v>
      </c>
      <c r="C260" s="164" t="s">
        <v>166</v>
      </c>
      <c r="D260" s="164" t="s">
        <v>7198</v>
      </c>
      <c r="E260" s="163">
        <v>0.12740000000000001</v>
      </c>
      <c r="F260" s="155">
        <f>IF(C260="MAT.",VLOOKUP(A260,INSUMOS_AUX!A:F,6,0),0)</f>
        <v>37.18</v>
      </c>
      <c r="G260" s="154">
        <f>IF(C260="M.O.",VLOOKUP(A260,INSUMOS_AUX!A:F,6,0),0)</f>
        <v>0</v>
      </c>
    </row>
    <row r="261" spans="1:7" x14ac:dyDescent="0.25">
      <c r="A261" s="165"/>
      <c r="B261" s="174"/>
      <c r="C261" s="166"/>
      <c r="D261" s="166"/>
      <c r="E261" s="166"/>
      <c r="F261" s="166"/>
      <c r="G261" s="166"/>
    </row>
    <row r="262" spans="1:7" ht="21" x14ac:dyDescent="0.25">
      <c r="A262" s="160" t="s">
        <v>112</v>
      </c>
      <c r="B262" s="176" t="s">
        <v>113</v>
      </c>
      <c r="C262" s="161" t="s">
        <v>57</v>
      </c>
      <c r="D262" s="161" t="s">
        <v>7191</v>
      </c>
      <c r="E262" s="162">
        <v>49.71</v>
      </c>
      <c r="F262" s="162">
        <f t="shared" ref="F262:G262" si="20">SUMPRODUCT($E263:$E273,F263:F273)</f>
        <v>11.450060000000001</v>
      </c>
      <c r="G262" s="162">
        <f t="shared" si="20"/>
        <v>5.3474557719999991</v>
      </c>
    </row>
    <row r="263" spans="1:7" x14ac:dyDescent="0.25">
      <c r="A263" s="163">
        <v>37370</v>
      </c>
      <c r="B263" s="177" t="s">
        <v>185</v>
      </c>
      <c r="C263" s="164" t="s">
        <v>166</v>
      </c>
      <c r="D263" s="164" t="s">
        <v>7192</v>
      </c>
      <c r="E263" s="163">
        <v>0.33300000000000002</v>
      </c>
      <c r="F263" s="155">
        <f>IF(C263="MAT.",VLOOKUP(A263,INSUMOS_AUX!A:F,6,0),0)</f>
        <v>2.15</v>
      </c>
      <c r="G263" s="154">
        <f>IF(C263="M.O.",VLOOKUP(A263,INSUMOS_AUX!A:F,6,0),0)</f>
        <v>0</v>
      </c>
    </row>
    <row r="264" spans="1:7" x14ac:dyDescent="0.25">
      <c r="A264" s="163">
        <v>37371</v>
      </c>
      <c r="B264" s="177" t="s">
        <v>186</v>
      </c>
      <c r="C264" s="164" t="s">
        <v>166</v>
      </c>
      <c r="D264" s="164" t="s">
        <v>7192</v>
      </c>
      <c r="E264" s="163">
        <v>0.33300000000000002</v>
      </c>
      <c r="F264" s="155">
        <f>IF(C264="MAT.",VLOOKUP(A264,INSUMOS_AUX!A:F,6,0),0)</f>
        <v>0.67</v>
      </c>
      <c r="G264" s="154">
        <f>IF(C264="M.O.",VLOOKUP(A264,INSUMOS_AUX!A:F,6,0),0)</f>
        <v>0</v>
      </c>
    </row>
    <row r="265" spans="1:7" x14ac:dyDescent="0.25">
      <c r="A265" s="163">
        <v>37372</v>
      </c>
      <c r="B265" s="177" t="s">
        <v>187</v>
      </c>
      <c r="C265" s="164" t="s">
        <v>166</v>
      </c>
      <c r="D265" s="164" t="s">
        <v>7192</v>
      </c>
      <c r="E265" s="163">
        <v>0.33300000000000002</v>
      </c>
      <c r="F265" s="155">
        <f>IF(C265="MAT.",VLOOKUP(A265,INSUMOS_AUX!A:F,6,0),0)</f>
        <v>1.1399999999999999</v>
      </c>
      <c r="G265" s="154">
        <f>IF(C265="M.O.",VLOOKUP(A265,INSUMOS_AUX!A:F,6,0),0)</f>
        <v>0</v>
      </c>
    </row>
    <row r="266" spans="1:7" x14ac:dyDescent="0.25">
      <c r="A266" s="163">
        <v>37373</v>
      </c>
      <c r="B266" s="177" t="s">
        <v>188</v>
      </c>
      <c r="C266" s="164" t="s">
        <v>166</v>
      </c>
      <c r="D266" s="164" t="s">
        <v>7192</v>
      </c>
      <c r="E266" s="163">
        <v>0.33300000000000002</v>
      </c>
      <c r="F266" s="155">
        <f>IF(C266="MAT.",VLOOKUP(A266,INSUMOS_AUX!A:F,6,0),0)</f>
        <v>0.06</v>
      </c>
      <c r="G266" s="154">
        <f>IF(C266="M.O.",VLOOKUP(A266,INSUMOS_AUX!A:F,6,0),0)</f>
        <v>0</v>
      </c>
    </row>
    <row r="267" spans="1:7" ht="21" x14ac:dyDescent="0.25">
      <c r="A267" s="163">
        <v>43466</v>
      </c>
      <c r="B267" s="177" t="s">
        <v>216</v>
      </c>
      <c r="C267" s="164" t="s">
        <v>166</v>
      </c>
      <c r="D267" s="164" t="s">
        <v>7192</v>
      </c>
      <c r="E267" s="163">
        <v>0.24399999999999999</v>
      </c>
      <c r="F267" s="155">
        <f>IF(C267="MAT.",VLOOKUP(A267,INSUMOS_AUX!A:F,6,0),0)</f>
        <v>1.68</v>
      </c>
      <c r="G267" s="154">
        <f>IF(C267="M.O.",VLOOKUP(A267,INSUMOS_AUX!A:F,6,0),0)</f>
        <v>0</v>
      </c>
    </row>
    <row r="268" spans="1:7" ht="21" x14ac:dyDescent="0.25">
      <c r="A268" s="163">
        <v>43467</v>
      </c>
      <c r="B268" s="177" t="s">
        <v>192</v>
      </c>
      <c r="C268" s="164" t="s">
        <v>166</v>
      </c>
      <c r="D268" s="164" t="s">
        <v>7192</v>
      </c>
      <c r="E268" s="163">
        <v>8.8999999999999996E-2</v>
      </c>
      <c r="F268" s="155">
        <f>IF(C268="MAT.",VLOOKUP(A268,INSUMOS_AUX!A:F,6,0),0)</f>
        <v>0.59</v>
      </c>
      <c r="G268" s="154">
        <f>IF(C268="M.O.",VLOOKUP(A268,INSUMOS_AUX!A:F,6,0),0)</f>
        <v>0</v>
      </c>
    </row>
    <row r="269" spans="1:7" ht="21" x14ac:dyDescent="0.25">
      <c r="A269" s="163">
        <v>43490</v>
      </c>
      <c r="B269" s="177" t="s">
        <v>217</v>
      </c>
      <c r="C269" s="164" t="s">
        <v>166</v>
      </c>
      <c r="D269" s="164" t="s">
        <v>7192</v>
      </c>
      <c r="E269" s="163">
        <v>0.24399999999999999</v>
      </c>
      <c r="F269" s="155">
        <f>IF(C269="MAT.",VLOOKUP(A269,INSUMOS_AUX!A:F,6,0),0)</f>
        <v>1.68</v>
      </c>
      <c r="G269" s="154">
        <f>IF(C269="M.O.",VLOOKUP(A269,INSUMOS_AUX!A:F,6,0),0)</f>
        <v>0</v>
      </c>
    </row>
    <row r="270" spans="1:7" ht="21" x14ac:dyDescent="0.25">
      <c r="A270" s="163">
        <v>43491</v>
      </c>
      <c r="B270" s="177" t="s">
        <v>195</v>
      </c>
      <c r="C270" s="164" t="s">
        <v>166</v>
      </c>
      <c r="D270" s="164" t="s">
        <v>7192</v>
      </c>
      <c r="E270" s="163">
        <v>8.8999999999999996E-2</v>
      </c>
      <c r="F270" s="155">
        <f>IF(C270="MAT.",VLOOKUP(A270,INSUMOS_AUX!A:F,6,0),0)</f>
        <v>1.25</v>
      </c>
      <c r="G270" s="154">
        <f>IF(C270="M.O.",VLOOKUP(A270,INSUMOS_AUX!A:F,6,0),0)</f>
        <v>0</v>
      </c>
    </row>
    <row r="271" spans="1:7" x14ac:dyDescent="0.25">
      <c r="A271" s="163">
        <v>4783</v>
      </c>
      <c r="B271" s="177" t="s">
        <v>218</v>
      </c>
      <c r="C271" s="164" t="s">
        <v>169</v>
      </c>
      <c r="D271" s="164" t="s">
        <v>7192</v>
      </c>
      <c r="E271" s="163">
        <v>0.24692800000000001</v>
      </c>
      <c r="F271" s="155">
        <f>IF(C271="MAT.",VLOOKUP(A271,INSUMOS_AUX!A:F,6,0),0)</f>
        <v>0</v>
      </c>
      <c r="G271" s="154">
        <f>IF(C271="M.O.",VLOOKUP(A271,INSUMOS_AUX!A:F,6,0),0)</f>
        <v>17.809999999999999</v>
      </c>
    </row>
    <row r="272" spans="1:7" x14ac:dyDescent="0.25">
      <c r="A272" s="163">
        <v>6111</v>
      </c>
      <c r="B272" s="177" t="s">
        <v>201</v>
      </c>
      <c r="C272" s="164" t="s">
        <v>169</v>
      </c>
      <c r="D272" s="164" t="s">
        <v>7192</v>
      </c>
      <c r="E272" s="163">
        <v>9.0530799999999995E-2</v>
      </c>
      <c r="F272" s="155">
        <f>IF(C272="MAT.",VLOOKUP(A272,INSUMOS_AUX!A:F,6,0),0)</f>
        <v>0</v>
      </c>
      <c r="G272" s="154">
        <f>IF(C272="M.O.",VLOOKUP(A272,INSUMOS_AUX!A:F,6,0),0)</f>
        <v>10.49</v>
      </c>
    </row>
    <row r="273" spans="1:7" x14ac:dyDescent="0.25">
      <c r="A273" s="163">
        <v>7356</v>
      </c>
      <c r="B273" s="177" t="s">
        <v>221</v>
      </c>
      <c r="C273" s="164" t="s">
        <v>166</v>
      </c>
      <c r="D273" s="164" t="s">
        <v>7198</v>
      </c>
      <c r="E273" s="163">
        <v>0.33</v>
      </c>
      <c r="F273" s="155">
        <f>IF(C273="MAT.",VLOOKUP(A273,INSUMOS_AUX!A:F,6,0),0)</f>
        <v>27.66</v>
      </c>
      <c r="G273" s="154">
        <f>IF(C273="M.O.",VLOOKUP(A273,INSUMOS_AUX!A:F,6,0),0)</f>
        <v>0</v>
      </c>
    </row>
    <row r="274" spans="1:7" x14ac:dyDescent="0.25">
      <c r="A274" s="237"/>
      <c r="B274" s="238"/>
      <c r="C274" s="239"/>
      <c r="D274" s="239"/>
      <c r="E274" s="240"/>
      <c r="F274" s="241"/>
      <c r="G274" s="242"/>
    </row>
    <row r="275" spans="1:7" ht="21" x14ac:dyDescent="0.25">
      <c r="A275" s="274" t="s">
        <v>12814</v>
      </c>
      <c r="B275" s="275" t="s">
        <v>5350</v>
      </c>
      <c r="C275" s="276" t="s">
        <v>57</v>
      </c>
      <c r="D275" s="276" t="s">
        <v>72</v>
      </c>
      <c r="E275" s="273">
        <v>5.26</v>
      </c>
      <c r="F275" s="273">
        <f>SUMPRODUCT($E276:$E287,F276:F287)</f>
        <v>11.172840000000001</v>
      </c>
      <c r="G275" s="273">
        <f>SUMPRODUCT($E276:$E287,G276:G287)</f>
        <v>14.747535555999999</v>
      </c>
    </row>
    <row r="276" spans="1:7" x14ac:dyDescent="0.25">
      <c r="A276" s="243">
        <v>37370</v>
      </c>
      <c r="B276" s="244" t="s">
        <v>185</v>
      </c>
      <c r="C276" s="245" t="s">
        <v>166</v>
      </c>
      <c r="D276" s="245" t="s">
        <v>180</v>
      </c>
      <c r="E276" s="243">
        <v>0.91900000000000004</v>
      </c>
      <c r="F276" s="155">
        <f>IF(C276="MAT.",VLOOKUP(A276,INSUMOS_AUX!A:F,6,0),0)</f>
        <v>2.15</v>
      </c>
      <c r="G276" s="154">
        <f>IF(C276="M.O.",VLOOKUP(A276,INSUMOS_AUX!A:F,6,0),0)</f>
        <v>0</v>
      </c>
    </row>
    <row r="277" spans="1:7" x14ac:dyDescent="0.25">
      <c r="A277" s="243">
        <v>37371</v>
      </c>
      <c r="B277" s="244" t="s">
        <v>186</v>
      </c>
      <c r="C277" s="245" t="s">
        <v>166</v>
      </c>
      <c r="D277" s="245" t="s">
        <v>180</v>
      </c>
      <c r="E277" s="243">
        <v>0.91900000000000004</v>
      </c>
      <c r="F277" s="155">
        <f>IF(C277="MAT.",VLOOKUP(A277,INSUMOS_AUX!A:F,6,0),0)</f>
        <v>0.67</v>
      </c>
      <c r="G277" s="154">
        <f>IF(C277="M.O.",VLOOKUP(A277,INSUMOS_AUX!A:F,6,0),0)</f>
        <v>0</v>
      </c>
    </row>
    <row r="278" spans="1:7" x14ac:dyDescent="0.25">
      <c r="A278" s="243">
        <v>37372</v>
      </c>
      <c r="B278" s="244" t="s">
        <v>187</v>
      </c>
      <c r="C278" s="245" t="s">
        <v>166</v>
      </c>
      <c r="D278" s="245" t="s">
        <v>180</v>
      </c>
      <c r="E278" s="243">
        <v>0.91900000000000004</v>
      </c>
      <c r="F278" s="155">
        <f>IF(C278="MAT.",VLOOKUP(A278,INSUMOS_AUX!A:F,6,0),0)</f>
        <v>1.1399999999999999</v>
      </c>
      <c r="G278" s="154">
        <f>IF(C278="M.O.",VLOOKUP(A278,INSUMOS_AUX!A:F,6,0),0)</f>
        <v>0</v>
      </c>
    </row>
    <row r="279" spans="1:7" x14ac:dyDescent="0.25">
      <c r="A279" s="243">
        <v>37373</v>
      </c>
      <c r="B279" s="244" t="s">
        <v>188</v>
      </c>
      <c r="C279" s="245" t="s">
        <v>166</v>
      </c>
      <c r="D279" s="245" t="s">
        <v>180</v>
      </c>
      <c r="E279" s="243">
        <v>0.91900000000000004</v>
      </c>
      <c r="F279" s="155">
        <f>IF(C279="MAT.",VLOOKUP(A279,INSUMOS_AUX!A:F,6,0),0)</f>
        <v>0.06</v>
      </c>
      <c r="G279" s="154">
        <f>IF(C279="M.O.",VLOOKUP(A279,INSUMOS_AUX!A:F,6,0),0)</f>
        <v>0</v>
      </c>
    </row>
    <row r="280" spans="1:7" ht="21" x14ac:dyDescent="0.25">
      <c r="A280" s="243">
        <v>3767</v>
      </c>
      <c r="B280" s="244" t="s">
        <v>222</v>
      </c>
      <c r="C280" s="245" t="s">
        <v>166</v>
      </c>
      <c r="D280" s="245" t="s">
        <v>28</v>
      </c>
      <c r="E280" s="243">
        <v>0.1</v>
      </c>
      <c r="F280" s="155">
        <f>IF(C280="MAT.",VLOOKUP(A280,INSUMOS_AUX!A:F,6,0),0)</f>
        <v>1.01</v>
      </c>
      <c r="G280" s="154">
        <f>IF(C280="M.O.",VLOOKUP(A280,INSUMOS_AUX!A:F,6,0),0)</f>
        <v>0</v>
      </c>
    </row>
    <row r="281" spans="1:7" ht="21" x14ac:dyDescent="0.25">
      <c r="A281" s="243">
        <v>43466</v>
      </c>
      <c r="B281" s="244" t="s">
        <v>216</v>
      </c>
      <c r="C281" s="245" t="s">
        <v>166</v>
      </c>
      <c r="D281" s="245" t="s">
        <v>180</v>
      </c>
      <c r="E281" s="243">
        <v>0.67200000000000004</v>
      </c>
      <c r="F281" s="155">
        <f>IF(C281="MAT.",VLOOKUP(A281,INSUMOS_AUX!A:F,6,0),0)</f>
        <v>1.68</v>
      </c>
      <c r="G281" s="154">
        <f>IF(C281="M.O.",VLOOKUP(A281,INSUMOS_AUX!A:F,6,0),0)</f>
        <v>0</v>
      </c>
    </row>
    <row r="282" spans="1:7" ht="21" x14ac:dyDescent="0.25">
      <c r="A282" s="243">
        <v>43467</v>
      </c>
      <c r="B282" s="244" t="s">
        <v>192</v>
      </c>
      <c r="C282" s="245" t="s">
        <v>166</v>
      </c>
      <c r="D282" s="245" t="s">
        <v>180</v>
      </c>
      <c r="E282" s="243">
        <v>0.247</v>
      </c>
      <c r="F282" s="155">
        <f>IF(C282="MAT.",VLOOKUP(A282,INSUMOS_AUX!A:F,6,0),0)</f>
        <v>0.59</v>
      </c>
      <c r="G282" s="154">
        <f>IF(C282="M.O.",VLOOKUP(A282,INSUMOS_AUX!A:F,6,0),0)</f>
        <v>0</v>
      </c>
    </row>
    <row r="283" spans="1:7" ht="21" x14ac:dyDescent="0.25">
      <c r="A283" s="243">
        <v>43490</v>
      </c>
      <c r="B283" s="244" t="s">
        <v>217</v>
      </c>
      <c r="C283" s="245" t="s">
        <v>166</v>
      </c>
      <c r="D283" s="245" t="s">
        <v>180</v>
      </c>
      <c r="E283" s="243">
        <v>0.67200000000000004</v>
      </c>
      <c r="F283" s="155">
        <f>IF(C283="MAT.",VLOOKUP(A283,INSUMOS_AUX!A:F,6,0),0)</f>
        <v>1.68</v>
      </c>
      <c r="G283" s="154">
        <f>IF(C283="M.O.",VLOOKUP(A283,INSUMOS_AUX!A:F,6,0),0)</f>
        <v>0</v>
      </c>
    </row>
    <row r="284" spans="1:7" ht="21" x14ac:dyDescent="0.25">
      <c r="A284" s="243">
        <v>43491</v>
      </c>
      <c r="B284" s="244" t="s">
        <v>195</v>
      </c>
      <c r="C284" s="245" t="s">
        <v>166</v>
      </c>
      <c r="D284" s="245" t="s">
        <v>180</v>
      </c>
      <c r="E284" s="243">
        <v>0.247</v>
      </c>
      <c r="F284" s="155">
        <f>IF(C284="MAT.",VLOOKUP(A284,INSUMOS_AUX!A:F,6,0),0)</f>
        <v>1.25</v>
      </c>
      <c r="G284" s="154">
        <f>IF(C284="M.O.",VLOOKUP(A284,INSUMOS_AUX!A:F,6,0),0)</f>
        <v>0</v>
      </c>
    </row>
    <row r="285" spans="1:7" x14ac:dyDescent="0.25">
      <c r="A285" s="243">
        <v>43626</v>
      </c>
      <c r="B285" s="244" t="s">
        <v>223</v>
      </c>
      <c r="C285" s="245" t="s">
        <v>166</v>
      </c>
      <c r="D285" s="245" t="s">
        <v>95</v>
      </c>
      <c r="E285" s="243">
        <v>1.5550200000000001</v>
      </c>
      <c r="F285" s="155">
        <f>IF(C285="MAT.",VLOOKUP(A285,INSUMOS_AUX!A:F,6,0),0)</f>
        <v>3</v>
      </c>
      <c r="G285" s="154">
        <f>IF(C285="M.O.",VLOOKUP(A285,INSUMOS_AUX!A:F,6,0),0)</f>
        <v>0</v>
      </c>
    </row>
    <row r="286" spans="1:7" x14ac:dyDescent="0.25">
      <c r="A286" s="243">
        <v>4783</v>
      </c>
      <c r="B286" s="244" t="s">
        <v>218</v>
      </c>
      <c r="C286" s="245" t="s">
        <v>169</v>
      </c>
      <c r="D286" s="245" t="s">
        <v>180</v>
      </c>
      <c r="E286" s="243">
        <v>0.680064</v>
      </c>
      <c r="F286" s="155">
        <f>IF(C286="MAT.",VLOOKUP(A286,INSUMOS_AUX!A:F,6,0),0)</f>
        <v>0</v>
      </c>
      <c r="G286" s="154">
        <f>IF(C286="M.O.",VLOOKUP(A286,INSUMOS_AUX!A:F,6,0),0)</f>
        <v>17.809999999999999</v>
      </c>
    </row>
    <row r="287" spans="1:7" x14ac:dyDescent="0.25">
      <c r="A287" s="243">
        <v>6111</v>
      </c>
      <c r="B287" s="244" t="s">
        <v>201</v>
      </c>
      <c r="C287" s="245" t="s">
        <v>169</v>
      </c>
      <c r="D287" s="245" t="s">
        <v>180</v>
      </c>
      <c r="E287" s="243">
        <v>0.25124839999999998</v>
      </c>
      <c r="F287" s="155">
        <f>IF(C287="MAT.",VLOOKUP(A287,INSUMOS_AUX!A:F,6,0),0)</f>
        <v>0</v>
      </c>
      <c r="G287" s="154">
        <f>IF(C287="M.O.",VLOOKUP(A287,INSUMOS_AUX!A:F,6,0),0)</f>
        <v>10.49</v>
      </c>
    </row>
    <row r="288" spans="1:7" x14ac:dyDescent="0.25">
      <c r="A288" s="165"/>
      <c r="B288" s="174"/>
      <c r="C288" s="166"/>
      <c r="D288" s="166"/>
      <c r="E288" s="166"/>
      <c r="F288" s="166"/>
      <c r="G288" s="166"/>
    </row>
    <row r="289" spans="1:7" ht="21" x14ac:dyDescent="0.25">
      <c r="A289" s="160" t="s">
        <v>7076</v>
      </c>
      <c r="B289" s="176" t="s">
        <v>115</v>
      </c>
      <c r="C289" s="161" t="s">
        <v>57</v>
      </c>
      <c r="D289" s="161" t="s">
        <v>7191</v>
      </c>
      <c r="E289" s="162">
        <v>2.13</v>
      </c>
      <c r="F289" s="162">
        <f t="shared" ref="F289:G289" si="21">SUMPRODUCT($E290:$E301,F290:F301)</f>
        <v>7.7366600000000005</v>
      </c>
      <c r="G289" s="162">
        <f t="shared" si="21"/>
        <v>6.8398294320000002</v>
      </c>
    </row>
    <row r="290" spans="1:7" x14ac:dyDescent="0.25">
      <c r="A290" s="163">
        <v>37370</v>
      </c>
      <c r="B290" s="177" t="s">
        <v>185</v>
      </c>
      <c r="C290" s="164" t="s">
        <v>166</v>
      </c>
      <c r="D290" s="164" t="s">
        <v>7192</v>
      </c>
      <c r="E290" s="163">
        <v>0.42599999999999999</v>
      </c>
      <c r="F290" s="155">
        <f>IF(C290="MAT.",VLOOKUP(A290,INSUMOS_AUX!A:F,6,0),0)</f>
        <v>2.15</v>
      </c>
      <c r="G290" s="154">
        <f>IF(C290="M.O.",VLOOKUP(A290,INSUMOS_AUX!A:F,6,0),0)</f>
        <v>0</v>
      </c>
    </row>
    <row r="291" spans="1:7" x14ac:dyDescent="0.25">
      <c r="A291" s="163">
        <v>37371</v>
      </c>
      <c r="B291" s="177" t="s">
        <v>186</v>
      </c>
      <c r="C291" s="164" t="s">
        <v>166</v>
      </c>
      <c r="D291" s="164" t="s">
        <v>7192</v>
      </c>
      <c r="E291" s="163">
        <v>0.42599999999999999</v>
      </c>
      <c r="F291" s="155">
        <f>IF(C291="MAT.",VLOOKUP(A291,INSUMOS_AUX!A:F,6,0),0)</f>
        <v>0.67</v>
      </c>
      <c r="G291" s="154">
        <f>IF(C291="M.O.",VLOOKUP(A291,INSUMOS_AUX!A:F,6,0),0)</f>
        <v>0</v>
      </c>
    </row>
    <row r="292" spans="1:7" x14ac:dyDescent="0.25">
      <c r="A292" s="163">
        <v>37372</v>
      </c>
      <c r="B292" s="177" t="s">
        <v>187</v>
      </c>
      <c r="C292" s="164" t="s">
        <v>166</v>
      </c>
      <c r="D292" s="164" t="s">
        <v>7192</v>
      </c>
      <c r="E292" s="163">
        <v>0.42599999999999999</v>
      </c>
      <c r="F292" s="155">
        <f>IF(C292="MAT.",VLOOKUP(A292,INSUMOS_AUX!A:F,6,0),0)</f>
        <v>1.1399999999999999</v>
      </c>
      <c r="G292" s="154">
        <f>IF(C292="M.O.",VLOOKUP(A292,INSUMOS_AUX!A:F,6,0),0)</f>
        <v>0</v>
      </c>
    </row>
    <row r="293" spans="1:7" x14ac:dyDescent="0.25">
      <c r="A293" s="163">
        <v>37373</v>
      </c>
      <c r="B293" s="177" t="s">
        <v>188</v>
      </c>
      <c r="C293" s="164" t="s">
        <v>166</v>
      </c>
      <c r="D293" s="164" t="s">
        <v>7192</v>
      </c>
      <c r="E293" s="163">
        <v>0.42599999999999999</v>
      </c>
      <c r="F293" s="155">
        <f>IF(C293="MAT.",VLOOKUP(A293,INSUMOS_AUX!A:F,6,0),0)</f>
        <v>0.06</v>
      </c>
      <c r="G293" s="154">
        <f>IF(C293="M.O.",VLOOKUP(A293,INSUMOS_AUX!A:F,6,0),0)</f>
        <v>0</v>
      </c>
    </row>
    <row r="294" spans="1:7" ht="21" x14ac:dyDescent="0.25">
      <c r="A294" s="163">
        <v>3767</v>
      </c>
      <c r="B294" s="177" t="s">
        <v>222</v>
      </c>
      <c r="C294" s="164" t="s">
        <v>166</v>
      </c>
      <c r="D294" s="164" t="s">
        <v>7189</v>
      </c>
      <c r="E294" s="163">
        <v>0.1</v>
      </c>
      <c r="F294" s="155">
        <f>IF(C294="MAT.",VLOOKUP(A294,INSUMOS_AUX!A:F,6,0),0)</f>
        <v>1.01</v>
      </c>
      <c r="G294" s="154">
        <f>IF(C294="M.O.",VLOOKUP(A294,INSUMOS_AUX!A:F,6,0),0)</f>
        <v>0</v>
      </c>
    </row>
    <row r="295" spans="1:7" ht="21" x14ac:dyDescent="0.25">
      <c r="A295" s="163">
        <v>43466</v>
      </c>
      <c r="B295" s="177" t="s">
        <v>216</v>
      </c>
      <c r="C295" s="164" t="s">
        <v>166</v>
      </c>
      <c r="D295" s="164" t="s">
        <v>7192</v>
      </c>
      <c r="E295" s="163">
        <v>0.312</v>
      </c>
      <c r="F295" s="155">
        <f>IF(C295="MAT.",VLOOKUP(A295,INSUMOS_AUX!A:F,6,0),0)</f>
        <v>1.68</v>
      </c>
      <c r="G295" s="154">
        <f>IF(C295="M.O.",VLOOKUP(A295,INSUMOS_AUX!A:F,6,0),0)</f>
        <v>0</v>
      </c>
    </row>
    <row r="296" spans="1:7" ht="21" x14ac:dyDescent="0.25">
      <c r="A296" s="163">
        <v>43467</v>
      </c>
      <c r="B296" s="177" t="s">
        <v>192</v>
      </c>
      <c r="C296" s="164" t="s">
        <v>166</v>
      </c>
      <c r="D296" s="164" t="s">
        <v>7192</v>
      </c>
      <c r="E296" s="163">
        <v>0.114</v>
      </c>
      <c r="F296" s="155">
        <f>IF(C296="MAT.",VLOOKUP(A296,INSUMOS_AUX!A:F,6,0),0)</f>
        <v>0.59</v>
      </c>
      <c r="G296" s="154">
        <f>IF(C296="M.O.",VLOOKUP(A296,INSUMOS_AUX!A:F,6,0),0)</f>
        <v>0</v>
      </c>
    </row>
    <row r="297" spans="1:7" ht="21" x14ac:dyDescent="0.25">
      <c r="A297" s="163">
        <v>43490</v>
      </c>
      <c r="B297" s="177" t="s">
        <v>217</v>
      </c>
      <c r="C297" s="164" t="s">
        <v>166</v>
      </c>
      <c r="D297" s="164" t="s">
        <v>7192</v>
      </c>
      <c r="E297" s="163">
        <v>0.312</v>
      </c>
      <c r="F297" s="155">
        <f>IF(C297="MAT.",VLOOKUP(A297,INSUMOS_AUX!A:F,6,0),0)</f>
        <v>1.68</v>
      </c>
      <c r="G297" s="154">
        <f>IF(C297="M.O.",VLOOKUP(A297,INSUMOS_AUX!A:F,6,0),0)</f>
        <v>0</v>
      </c>
    </row>
    <row r="298" spans="1:7" ht="21" x14ac:dyDescent="0.25">
      <c r="A298" s="163">
        <v>43491</v>
      </c>
      <c r="B298" s="177" t="s">
        <v>195</v>
      </c>
      <c r="C298" s="164" t="s">
        <v>166</v>
      </c>
      <c r="D298" s="164" t="s">
        <v>7192</v>
      </c>
      <c r="E298" s="163">
        <v>0.114</v>
      </c>
      <c r="F298" s="155">
        <f>IF(C298="MAT.",VLOOKUP(A298,INSUMOS_AUX!A:F,6,0),0)</f>
        <v>1.25</v>
      </c>
      <c r="G298" s="154">
        <f>IF(C298="M.O.",VLOOKUP(A298,INSUMOS_AUX!A:F,6,0),0)</f>
        <v>0</v>
      </c>
    </row>
    <row r="299" spans="1:7" x14ac:dyDescent="0.25">
      <c r="A299" s="163">
        <v>43626</v>
      </c>
      <c r="B299" s="177" t="s">
        <v>223</v>
      </c>
      <c r="C299" s="164" t="s">
        <v>166</v>
      </c>
      <c r="D299" s="164" t="s">
        <v>7193</v>
      </c>
      <c r="E299" s="163">
        <v>1.5550200000000001</v>
      </c>
      <c r="F299" s="155">
        <f>IF(C299="MAT.",VLOOKUP(A299,INSUMOS_AUX!A:F,6,0),0)</f>
        <v>3</v>
      </c>
      <c r="G299" s="154">
        <f>IF(C299="M.O.",VLOOKUP(A299,INSUMOS_AUX!A:F,6,0),0)</f>
        <v>0</v>
      </c>
    </row>
    <row r="300" spans="1:7" x14ac:dyDescent="0.25">
      <c r="A300" s="163">
        <v>4783</v>
      </c>
      <c r="B300" s="177" t="s">
        <v>218</v>
      </c>
      <c r="C300" s="164" t="s">
        <v>169</v>
      </c>
      <c r="D300" s="164" t="s">
        <v>7192</v>
      </c>
      <c r="E300" s="163">
        <v>0.31574400000000002</v>
      </c>
      <c r="F300" s="155">
        <f>IF(C300="MAT.",VLOOKUP(A300,INSUMOS_AUX!A:F,6,0),0)</f>
        <v>0</v>
      </c>
      <c r="G300" s="154">
        <f>IF(C300="M.O.",VLOOKUP(A300,INSUMOS_AUX!A:F,6,0),0)</f>
        <v>17.809999999999999</v>
      </c>
    </row>
    <row r="301" spans="1:7" x14ac:dyDescent="0.25">
      <c r="A301" s="163">
        <v>6111</v>
      </c>
      <c r="B301" s="177" t="s">
        <v>201</v>
      </c>
      <c r="C301" s="164" t="s">
        <v>169</v>
      </c>
      <c r="D301" s="164" t="s">
        <v>7192</v>
      </c>
      <c r="E301" s="163">
        <v>0.1159608</v>
      </c>
      <c r="F301" s="155">
        <f>IF(C301="MAT.",VLOOKUP(A301,INSUMOS_AUX!A:F,6,0),0)</f>
        <v>0</v>
      </c>
      <c r="G301" s="154">
        <f>IF(C301="M.O.",VLOOKUP(A301,INSUMOS_AUX!A:F,6,0),0)</f>
        <v>10.49</v>
      </c>
    </row>
    <row r="302" spans="1:7" x14ac:dyDescent="0.25">
      <c r="A302" s="165"/>
      <c r="B302" s="174"/>
      <c r="C302" s="166"/>
      <c r="D302" s="166"/>
      <c r="E302" s="166"/>
      <c r="F302" s="166"/>
      <c r="G302" s="166"/>
    </row>
    <row r="303" spans="1:7" ht="31.5" x14ac:dyDescent="0.25">
      <c r="A303" s="160" t="s">
        <v>116</v>
      </c>
      <c r="B303" s="176" t="s">
        <v>117</v>
      </c>
      <c r="C303" s="161" t="s">
        <v>57</v>
      </c>
      <c r="D303" s="161" t="s">
        <v>7191</v>
      </c>
      <c r="E303" s="162">
        <v>155.13</v>
      </c>
      <c r="F303" s="162">
        <f t="shared" ref="F303:G303" si="22">SUMPRODUCT($E304:$E314,F304:F314)</f>
        <v>12.446700000000002</v>
      </c>
      <c r="G303" s="162">
        <f t="shared" si="22"/>
        <v>4.1066951719999993</v>
      </c>
    </row>
    <row r="304" spans="1:7" x14ac:dyDescent="0.25">
      <c r="A304" s="163">
        <v>37370</v>
      </c>
      <c r="B304" s="177" t="s">
        <v>185</v>
      </c>
      <c r="C304" s="164" t="s">
        <v>166</v>
      </c>
      <c r="D304" s="164" t="s">
        <v>7192</v>
      </c>
      <c r="E304" s="163">
        <v>0.25600000000000001</v>
      </c>
      <c r="F304" s="155">
        <f>IF(C304="MAT.",VLOOKUP(A304,INSUMOS_AUX!A:F,6,0),0)</f>
        <v>2.15</v>
      </c>
      <c r="G304" s="154">
        <f>IF(C304="M.O.",VLOOKUP(A304,INSUMOS_AUX!A:F,6,0),0)</f>
        <v>0</v>
      </c>
    </row>
    <row r="305" spans="1:7" x14ac:dyDescent="0.25">
      <c r="A305" s="163">
        <v>37371</v>
      </c>
      <c r="B305" s="177" t="s">
        <v>186</v>
      </c>
      <c r="C305" s="164" t="s">
        <v>166</v>
      </c>
      <c r="D305" s="164" t="s">
        <v>7192</v>
      </c>
      <c r="E305" s="163">
        <v>0.25600000000000001</v>
      </c>
      <c r="F305" s="155">
        <f>IF(C305="MAT.",VLOOKUP(A305,INSUMOS_AUX!A:F,6,0),0)</f>
        <v>0.67</v>
      </c>
      <c r="G305" s="154">
        <f>IF(C305="M.O.",VLOOKUP(A305,INSUMOS_AUX!A:F,6,0),0)</f>
        <v>0</v>
      </c>
    </row>
    <row r="306" spans="1:7" x14ac:dyDescent="0.25">
      <c r="A306" s="163">
        <v>37372</v>
      </c>
      <c r="B306" s="177" t="s">
        <v>187</v>
      </c>
      <c r="C306" s="164" t="s">
        <v>166</v>
      </c>
      <c r="D306" s="164" t="s">
        <v>7192</v>
      </c>
      <c r="E306" s="163">
        <v>0.25600000000000001</v>
      </c>
      <c r="F306" s="155">
        <f>IF(C306="MAT.",VLOOKUP(A306,INSUMOS_AUX!A:F,6,0),0)</f>
        <v>1.1399999999999999</v>
      </c>
      <c r="G306" s="154">
        <f>IF(C306="M.O.",VLOOKUP(A306,INSUMOS_AUX!A:F,6,0),0)</f>
        <v>0</v>
      </c>
    </row>
    <row r="307" spans="1:7" x14ac:dyDescent="0.25">
      <c r="A307" s="163">
        <v>37373</v>
      </c>
      <c r="B307" s="177" t="s">
        <v>188</v>
      </c>
      <c r="C307" s="164" t="s">
        <v>166</v>
      </c>
      <c r="D307" s="164" t="s">
        <v>7192</v>
      </c>
      <c r="E307" s="163">
        <v>0.25600000000000001</v>
      </c>
      <c r="F307" s="155">
        <f>IF(C307="MAT.",VLOOKUP(A307,INSUMOS_AUX!A:F,6,0),0)</f>
        <v>0.06</v>
      </c>
      <c r="G307" s="154">
        <f>IF(C307="M.O.",VLOOKUP(A307,INSUMOS_AUX!A:F,6,0),0)</f>
        <v>0</v>
      </c>
    </row>
    <row r="308" spans="1:7" ht="21" x14ac:dyDescent="0.25">
      <c r="A308" s="163">
        <v>43466</v>
      </c>
      <c r="B308" s="177" t="s">
        <v>216</v>
      </c>
      <c r="C308" s="164" t="s">
        <v>166</v>
      </c>
      <c r="D308" s="164" t="s">
        <v>7192</v>
      </c>
      <c r="E308" s="163">
        <v>0.187</v>
      </c>
      <c r="F308" s="155">
        <f>IF(C308="MAT.",VLOOKUP(A308,INSUMOS_AUX!A:F,6,0),0)</f>
        <v>1.68</v>
      </c>
      <c r="G308" s="154">
        <f>IF(C308="M.O.",VLOOKUP(A308,INSUMOS_AUX!A:F,6,0),0)</f>
        <v>0</v>
      </c>
    </row>
    <row r="309" spans="1:7" ht="21" x14ac:dyDescent="0.25">
      <c r="A309" s="163">
        <v>43467</v>
      </c>
      <c r="B309" s="177" t="s">
        <v>192</v>
      </c>
      <c r="C309" s="164" t="s">
        <v>166</v>
      </c>
      <c r="D309" s="164" t="s">
        <v>7192</v>
      </c>
      <c r="E309" s="163">
        <v>6.9000000000000006E-2</v>
      </c>
      <c r="F309" s="155">
        <f>IF(C309="MAT.",VLOOKUP(A309,INSUMOS_AUX!A:F,6,0),0)</f>
        <v>0.59</v>
      </c>
      <c r="G309" s="154">
        <f>IF(C309="M.O.",VLOOKUP(A309,INSUMOS_AUX!A:F,6,0),0)</f>
        <v>0</v>
      </c>
    </row>
    <row r="310" spans="1:7" ht="21" x14ac:dyDescent="0.25">
      <c r="A310" s="163">
        <v>43490</v>
      </c>
      <c r="B310" s="177" t="s">
        <v>217</v>
      </c>
      <c r="C310" s="164" t="s">
        <v>166</v>
      </c>
      <c r="D310" s="164" t="s">
        <v>7192</v>
      </c>
      <c r="E310" s="163">
        <v>0.187</v>
      </c>
      <c r="F310" s="155">
        <f>IF(C310="MAT.",VLOOKUP(A310,INSUMOS_AUX!A:F,6,0),0)</f>
        <v>1.68</v>
      </c>
      <c r="G310" s="154">
        <f>IF(C310="M.O.",VLOOKUP(A310,INSUMOS_AUX!A:F,6,0),0)</f>
        <v>0</v>
      </c>
    </row>
    <row r="311" spans="1:7" ht="21" x14ac:dyDescent="0.25">
      <c r="A311" s="163">
        <v>43491</v>
      </c>
      <c r="B311" s="177" t="s">
        <v>195</v>
      </c>
      <c r="C311" s="164" t="s">
        <v>166</v>
      </c>
      <c r="D311" s="164" t="s">
        <v>7192</v>
      </c>
      <c r="E311" s="163">
        <v>6.9000000000000006E-2</v>
      </c>
      <c r="F311" s="155">
        <f>IF(C311="MAT.",VLOOKUP(A311,INSUMOS_AUX!A:F,6,0),0)</f>
        <v>1.25</v>
      </c>
      <c r="G311" s="154">
        <f>IF(C311="M.O.",VLOOKUP(A311,INSUMOS_AUX!A:F,6,0),0)</f>
        <v>0</v>
      </c>
    </row>
    <row r="312" spans="1:7" x14ac:dyDescent="0.25">
      <c r="A312" s="163">
        <v>4783</v>
      </c>
      <c r="B312" s="177" t="s">
        <v>218</v>
      </c>
      <c r="C312" s="164" t="s">
        <v>169</v>
      </c>
      <c r="D312" s="164" t="s">
        <v>7192</v>
      </c>
      <c r="E312" s="163">
        <v>0.189244</v>
      </c>
      <c r="F312" s="155">
        <f>IF(C312="MAT.",VLOOKUP(A312,INSUMOS_AUX!A:F,6,0),0)</f>
        <v>0</v>
      </c>
      <c r="G312" s="154">
        <f>IF(C312="M.O.",VLOOKUP(A312,INSUMOS_AUX!A:F,6,0),0)</f>
        <v>17.809999999999999</v>
      </c>
    </row>
    <row r="313" spans="1:7" x14ac:dyDescent="0.25">
      <c r="A313" s="163">
        <v>6111</v>
      </c>
      <c r="B313" s="177" t="s">
        <v>201</v>
      </c>
      <c r="C313" s="164" t="s">
        <v>169</v>
      </c>
      <c r="D313" s="164" t="s">
        <v>7192</v>
      </c>
      <c r="E313" s="163">
        <v>7.0186799999999994E-2</v>
      </c>
      <c r="F313" s="155">
        <f>IF(C313="MAT.",VLOOKUP(A313,INSUMOS_AUX!A:F,6,0),0)</f>
        <v>0</v>
      </c>
      <c r="G313" s="154">
        <f>IF(C313="M.O.",VLOOKUP(A313,INSUMOS_AUX!A:F,6,0),0)</f>
        <v>10.49</v>
      </c>
    </row>
    <row r="314" spans="1:7" ht="21" x14ac:dyDescent="0.25">
      <c r="A314" s="163" t="s">
        <v>224</v>
      </c>
      <c r="B314" s="177" t="s">
        <v>225</v>
      </c>
      <c r="C314" s="164" t="s">
        <v>166</v>
      </c>
      <c r="D314" s="164" t="s">
        <v>7198</v>
      </c>
      <c r="E314" s="163">
        <v>0.33</v>
      </c>
      <c r="F314" s="155">
        <f>IF(C314="MAT.",VLOOKUP(A314,INSUMOS_AUX!A:F,6,0),0)</f>
        <v>32.31</v>
      </c>
      <c r="G314" s="154">
        <f>IF(C314="M.O.",VLOOKUP(A314,INSUMOS_AUX!A:F,6,0),0)</f>
        <v>0</v>
      </c>
    </row>
    <row r="315" spans="1:7" x14ac:dyDescent="0.25">
      <c r="A315" s="165"/>
      <c r="B315" s="174"/>
      <c r="C315" s="166"/>
      <c r="D315" s="166"/>
      <c r="E315" s="166"/>
      <c r="F315" s="166"/>
      <c r="G315" s="166"/>
    </row>
    <row r="316" spans="1:7" x14ac:dyDescent="0.25">
      <c r="A316" s="159">
        <v>6</v>
      </c>
      <c r="B316" s="175" t="s">
        <v>7077</v>
      </c>
      <c r="C316" s="167"/>
      <c r="D316" s="167"/>
      <c r="E316" s="167"/>
      <c r="F316" s="167"/>
      <c r="G316" s="167"/>
    </row>
    <row r="317" spans="1:7" x14ac:dyDescent="0.25">
      <c r="A317" s="165"/>
      <c r="B317" s="174"/>
      <c r="C317" s="166"/>
      <c r="D317" s="166"/>
      <c r="E317" s="166"/>
      <c r="F317" s="166"/>
      <c r="G317" s="166"/>
    </row>
    <row r="318" spans="1:7" ht="21" x14ac:dyDescent="0.25">
      <c r="A318" s="160" t="s">
        <v>7078</v>
      </c>
      <c r="B318" s="176" t="s">
        <v>5497</v>
      </c>
      <c r="C318" s="161" t="s">
        <v>57</v>
      </c>
      <c r="D318" s="161" t="s">
        <v>7191</v>
      </c>
      <c r="E318" s="162">
        <v>49.71</v>
      </c>
      <c r="F318" s="162">
        <f t="shared" ref="F318:G318" si="23">SUMPRODUCT($E319:$E330,F319:F330)</f>
        <v>223.06643000000003</v>
      </c>
      <c r="G318" s="162">
        <f t="shared" si="23"/>
        <v>4.004879152</v>
      </c>
    </row>
    <row r="319" spans="1:7" x14ac:dyDescent="0.25">
      <c r="A319" s="163">
        <v>37370</v>
      </c>
      <c r="B319" s="177" t="s">
        <v>185</v>
      </c>
      <c r="C319" s="164" t="s">
        <v>166</v>
      </c>
      <c r="D319" s="164" t="s">
        <v>7192</v>
      </c>
      <c r="E319" s="163">
        <v>0.25600000000000001</v>
      </c>
      <c r="F319" s="155">
        <f>IF(C319="MAT.",VLOOKUP(A319,INSUMOS_AUX!A:F,6,0),0)</f>
        <v>2.15</v>
      </c>
      <c r="G319" s="154">
        <f>IF(C319="M.O.",VLOOKUP(A319,INSUMOS_AUX!A:F,6,0),0)</f>
        <v>0</v>
      </c>
    </row>
    <row r="320" spans="1:7" x14ac:dyDescent="0.25">
      <c r="A320" s="163">
        <v>37371</v>
      </c>
      <c r="B320" s="177" t="s">
        <v>186</v>
      </c>
      <c r="C320" s="164" t="s">
        <v>166</v>
      </c>
      <c r="D320" s="164" t="s">
        <v>7192</v>
      </c>
      <c r="E320" s="163">
        <v>0.25600000000000001</v>
      </c>
      <c r="F320" s="155">
        <f>IF(C320="MAT.",VLOOKUP(A320,INSUMOS_AUX!A:F,6,0),0)</f>
        <v>0.67</v>
      </c>
      <c r="G320" s="154">
        <f>IF(C320="M.O.",VLOOKUP(A320,INSUMOS_AUX!A:F,6,0),0)</f>
        <v>0</v>
      </c>
    </row>
    <row r="321" spans="1:7" x14ac:dyDescent="0.25">
      <c r="A321" s="163">
        <v>37372</v>
      </c>
      <c r="B321" s="177" t="s">
        <v>187</v>
      </c>
      <c r="C321" s="164" t="s">
        <v>166</v>
      </c>
      <c r="D321" s="164" t="s">
        <v>7192</v>
      </c>
      <c r="E321" s="163">
        <v>0.25600000000000001</v>
      </c>
      <c r="F321" s="155">
        <f>IF(C321="MAT.",VLOOKUP(A321,INSUMOS_AUX!A:F,6,0),0)</f>
        <v>1.1399999999999999</v>
      </c>
      <c r="G321" s="154">
        <f>IF(C321="M.O.",VLOOKUP(A321,INSUMOS_AUX!A:F,6,0),0)</f>
        <v>0</v>
      </c>
    </row>
    <row r="322" spans="1:7" x14ac:dyDescent="0.25">
      <c r="A322" s="163">
        <v>37373</v>
      </c>
      <c r="B322" s="177" t="s">
        <v>188</v>
      </c>
      <c r="C322" s="164" t="s">
        <v>166</v>
      </c>
      <c r="D322" s="164" t="s">
        <v>7192</v>
      </c>
      <c r="E322" s="163">
        <v>0.25600000000000001</v>
      </c>
      <c r="F322" s="155">
        <f>IF(C322="MAT.",VLOOKUP(A322,INSUMOS_AUX!A:F,6,0),0)</f>
        <v>0.06</v>
      </c>
      <c r="G322" s="154">
        <f>IF(C322="M.O.",VLOOKUP(A322,INSUMOS_AUX!A:F,6,0),0)</f>
        <v>0</v>
      </c>
    </row>
    <row r="323" spans="1:7" ht="21" x14ac:dyDescent="0.25">
      <c r="A323" s="163">
        <v>43465</v>
      </c>
      <c r="B323" s="177" t="s">
        <v>203</v>
      </c>
      <c r="C323" s="164" t="s">
        <v>166</v>
      </c>
      <c r="D323" s="164" t="s">
        <v>7192</v>
      </c>
      <c r="E323" s="163">
        <v>0.17100000000000001</v>
      </c>
      <c r="F323" s="155">
        <f>IF(C323="MAT.",VLOOKUP(A323,INSUMOS_AUX!A:F,6,0),0)</f>
        <v>0.84</v>
      </c>
      <c r="G323" s="154">
        <f>IF(C323="M.O.",VLOOKUP(A323,INSUMOS_AUX!A:F,6,0),0)</f>
        <v>0</v>
      </c>
    </row>
    <row r="324" spans="1:7" ht="21" x14ac:dyDescent="0.25">
      <c r="A324" s="163">
        <v>43467</v>
      </c>
      <c r="B324" s="177" t="s">
        <v>192</v>
      </c>
      <c r="C324" s="164" t="s">
        <v>166</v>
      </c>
      <c r="D324" s="164" t="s">
        <v>7192</v>
      </c>
      <c r="E324" s="163">
        <v>8.5000000000000006E-2</v>
      </c>
      <c r="F324" s="155">
        <f>IF(C324="MAT.",VLOOKUP(A324,INSUMOS_AUX!A:F,6,0),0)</f>
        <v>0.59</v>
      </c>
      <c r="G324" s="154">
        <f>IF(C324="M.O.",VLOOKUP(A324,INSUMOS_AUX!A:F,6,0),0)</f>
        <v>0</v>
      </c>
    </row>
    <row r="325" spans="1:7" ht="21" x14ac:dyDescent="0.25">
      <c r="A325" s="163">
        <v>43489</v>
      </c>
      <c r="B325" s="177" t="s">
        <v>204</v>
      </c>
      <c r="C325" s="164" t="s">
        <v>166</v>
      </c>
      <c r="D325" s="164" t="s">
        <v>7192</v>
      </c>
      <c r="E325" s="163">
        <v>0.17100000000000001</v>
      </c>
      <c r="F325" s="155">
        <f>IF(C325="MAT.",VLOOKUP(A325,INSUMOS_AUX!A:F,6,0),0)</f>
        <v>1.17</v>
      </c>
      <c r="G325" s="154">
        <f>IF(C325="M.O.",VLOOKUP(A325,INSUMOS_AUX!A:F,6,0),0)</f>
        <v>0</v>
      </c>
    </row>
    <row r="326" spans="1:7" ht="21" x14ac:dyDescent="0.25">
      <c r="A326" s="163">
        <v>43491</v>
      </c>
      <c r="B326" s="177" t="s">
        <v>195</v>
      </c>
      <c r="C326" s="164" t="s">
        <v>166</v>
      </c>
      <c r="D326" s="164" t="s">
        <v>7192</v>
      </c>
      <c r="E326" s="163">
        <v>8.5000000000000006E-2</v>
      </c>
      <c r="F326" s="155">
        <f>IF(C326="MAT.",VLOOKUP(A326,INSUMOS_AUX!A:F,6,0),0)</f>
        <v>1.25</v>
      </c>
      <c r="G326" s="154">
        <f>IF(C326="M.O.",VLOOKUP(A326,INSUMOS_AUX!A:F,6,0),0)</f>
        <v>0</v>
      </c>
    </row>
    <row r="327" spans="1:7" x14ac:dyDescent="0.25">
      <c r="A327" s="163">
        <v>4750</v>
      </c>
      <c r="B327" s="177" t="s">
        <v>387</v>
      </c>
      <c r="C327" s="164" t="s">
        <v>169</v>
      </c>
      <c r="D327" s="164" t="s">
        <v>7192</v>
      </c>
      <c r="E327" s="163">
        <v>0.17394119999999999</v>
      </c>
      <c r="F327" s="155">
        <f>IF(C327="MAT.",VLOOKUP(A327,INSUMOS_AUX!A:F,6,0),0)</f>
        <v>0</v>
      </c>
      <c r="G327" s="154">
        <f>IF(C327="M.O.",VLOOKUP(A327,INSUMOS_AUX!A:F,6,0),0)</f>
        <v>17.809999999999999</v>
      </c>
    </row>
    <row r="328" spans="1:7" x14ac:dyDescent="0.25">
      <c r="A328" s="163">
        <v>4791</v>
      </c>
      <c r="B328" s="177" t="s">
        <v>214</v>
      </c>
      <c r="C328" s="164" t="s">
        <v>166</v>
      </c>
      <c r="D328" s="164" t="s">
        <v>7193</v>
      </c>
      <c r="E328" s="163">
        <v>9.5000000000000001E-2</v>
      </c>
      <c r="F328" s="155">
        <f>IF(C328="MAT.",VLOOKUP(A328,INSUMOS_AUX!A:F,6,0),0)</f>
        <v>49.46</v>
      </c>
      <c r="G328" s="154">
        <f>IF(C328="M.O.",VLOOKUP(A328,INSUMOS_AUX!A:F,6,0),0)</f>
        <v>0</v>
      </c>
    </row>
    <row r="329" spans="1:7" ht="21" x14ac:dyDescent="0.25">
      <c r="A329" s="163">
        <v>4792</v>
      </c>
      <c r="B329" s="177" t="s">
        <v>393</v>
      </c>
      <c r="C329" s="164" t="s">
        <v>166</v>
      </c>
      <c r="D329" s="164" t="s">
        <v>7191</v>
      </c>
      <c r="E329" s="163">
        <v>1.1100000000000001</v>
      </c>
      <c r="F329" s="155">
        <f>IF(C329="MAT.",VLOOKUP(A329,INSUMOS_AUX!A:F,6,0),0)</f>
        <v>195.35</v>
      </c>
      <c r="G329" s="154">
        <f>IF(C329="M.O.",VLOOKUP(A329,INSUMOS_AUX!A:F,6,0),0)</f>
        <v>0</v>
      </c>
    </row>
    <row r="330" spans="1:7" x14ac:dyDescent="0.25">
      <c r="A330" s="163">
        <v>6111</v>
      </c>
      <c r="B330" s="177" t="s">
        <v>201</v>
      </c>
      <c r="C330" s="164" t="s">
        <v>169</v>
      </c>
      <c r="D330" s="164" t="s">
        <v>7192</v>
      </c>
      <c r="E330" s="163">
        <v>8.6461999999999997E-2</v>
      </c>
      <c r="F330" s="155">
        <f>IF(C330="MAT.",VLOOKUP(A330,INSUMOS_AUX!A:F,6,0),0)</f>
        <v>0</v>
      </c>
      <c r="G330" s="154">
        <f>IF(C330="M.O.",VLOOKUP(A330,INSUMOS_AUX!A:F,6,0),0)</f>
        <v>10.49</v>
      </c>
    </row>
    <row r="331" spans="1:7" x14ac:dyDescent="0.25">
      <c r="A331" s="165"/>
      <c r="B331" s="174"/>
      <c r="C331" s="166"/>
      <c r="D331" s="166"/>
      <c r="E331" s="166"/>
      <c r="F331" s="166"/>
      <c r="G331" s="166"/>
    </row>
    <row r="332" spans="1:7" ht="31.5" x14ac:dyDescent="0.25">
      <c r="A332" s="160" t="s">
        <v>7079</v>
      </c>
      <c r="B332" s="176" t="s">
        <v>4593</v>
      </c>
      <c r="C332" s="161" t="s">
        <v>57</v>
      </c>
      <c r="D332" s="161" t="s">
        <v>7189</v>
      </c>
      <c r="E332" s="162">
        <v>1</v>
      </c>
      <c r="F332" s="162">
        <f t="shared" ref="F332:G332" si="24">SUMPRODUCT($E333:$E352,F333:F352)</f>
        <v>55.946808236000003</v>
      </c>
      <c r="G332" s="162">
        <f t="shared" si="24"/>
        <v>75.393008023859991</v>
      </c>
    </row>
    <row r="333" spans="1:7" x14ac:dyDescent="0.25">
      <c r="A333" s="163">
        <v>122</v>
      </c>
      <c r="B333" s="177" t="s">
        <v>339</v>
      </c>
      <c r="C333" s="164" t="s">
        <v>166</v>
      </c>
      <c r="D333" s="164" t="s">
        <v>7189</v>
      </c>
      <c r="E333" s="163">
        <v>2.3712E-2</v>
      </c>
      <c r="F333" s="155">
        <f>IF(C333="MAT.",VLOOKUP(A333,INSUMOS_AUX!A:F,6,0),0)</f>
        <v>56.16</v>
      </c>
      <c r="G333" s="154">
        <f>IF(C333="M.O.",VLOOKUP(A333,INSUMOS_AUX!A:F,6,0),0)</f>
        <v>0</v>
      </c>
    </row>
    <row r="334" spans="1:7" x14ac:dyDescent="0.25">
      <c r="A334" s="163">
        <v>1379</v>
      </c>
      <c r="B334" s="177" t="s">
        <v>181</v>
      </c>
      <c r="C334" s="164" t="s">
        <v>166</v>
      </c>
      <c r="D334" s="164" t="s">
        <v>7193</v>
      </c>
      <c r="E334" s="163">
        <v>3.1006032000000001</v>
      </c>
      <c r="F334" s="155">
        <f>IF(C334="MAT.",VLOOKUP(A334,INSUMOS_AUX!A:F,6,0),0)</f>
        <v>0.72</v>
      </c>
      <c r="G334" s="154">
        <f>IF(C334="M.O.",VLOOKUP(A334,INSUMOS_AUX!A:F,6,0),0)</f>
        <v>0</v>
      </c>
    </row>
    <row r="335" spans="1:7" ht="21" x14ac:dyDescent="0.25">
      <c r="A335" s="163">
        <v>20083</v>
      </c>
      <c r="B335" s="177" t="s">
        <v>399</v>
      </c>
      <c r="C335" s="164" t="s">
        <v>166</v>
      </c>
      <c r="D335" s="164" t="s">
        <v>7189</v>
      </c>
      <c r="E335" s="163">
        <v>2.7119999999999998E-2</v>
      </c>
      <c r="F335" s="155">
        <f>IF(C335="MAT.",VLOOKUP(A335,INSUMOS_AUX!A:F,6,0),0)</f>
        <v>63.63</v>
      </c>
      <c r="G335" s="154">
        <f>IF(C335="M.O.",VLOOKUP(A335,INSUMOS_AUX!A:F,6,0),0)</f>
        <v>0</v>
      </c>
    </row>
    <row r="336" spans="1:7" x14ac:dyDescent="0.25">
      <c r="A336" s="163">
        <v>246</v>
      </c>
      <c r="B336" s="177" t="s">
        <v>345</v>
      </c>
      <c r="C336" s="164" t="s">
        <v>169</v>
      </c>
      <c r="D336" s="164" t="s">
        <v>7192</v>
      </c>
      <c r="E336" s="163">
        <v>1.6050708199999999</v>
      </c>
      <c r="F336" s="155">
        <f>IF(C336="MAT.",VLOOKUP(A336,INSUMOS_AUX!A:F,6,0),0)</f>
        <v>0</v>
      </c>
      <c r="G336" s="154">
        <f>IF(C336="M.O.",VLOOKUP(A336,INSUMOS_AUX!A:F,6,0),0)</f>
        <v>11.57</v>
      </c>
    </row>
    <row r="337" spans="1:7" x14ac:dyDescent="0.25">
      <c r="A337" s="163">
        <v>2696</v>
      </c>
      <c r="B337" s="177" t="s">
        <v>368</v>
      </c>
      <c r="C337" s="164" t="s">
        <v>169</v>
      </c>
      <c r="D337" s="164" t="s">
        <v>7192</v>
      </c>
      <c r="E337" s="163">
        <v>3.1575102799999999</v>
      </c>
      <c r="F337" s="155">
        <f>IF(C337="MAT.",VLOOKUP(A337,INSUMOS_AUX!A:F,6,0),0)</f>
        <v>0</v>
      </c>
      <c r="G337" s="154">
        <f>IF(C337="M.O.",VLOOKUP(A337,INSUMOS_AUX!A:F,6,0),0)</f>
        <v>17.809999999999999</v>
      </c>
    </row>
    <row r="338" spans="1:7" ht="21" x14ac:dyDescent="0.25">
      <c r="A338" s="163">
        <v>3524</v>
      </c>
      <c r="B338" s="177" t="s">
        <v>375</v>
      </c>
      <c r="C338" s="164" t="s">
        <v>166</v>
      </c>
      <c r="D338" s="164" t="s">
        <v>7189</v>
      </c>
      <c r="E338" s="163">
        <v>1</v>
      </c>
      <c r="F338" s="155">
        <f>IF(C338="MAT.",VLOOKUP(A338,INSUMOS_AUX!A:F,6,0),0)</f>
        <v>9.86</v>
      </c>
      <c r="G338" s="154">
        <f>IF(C338="M.O.",VLOOKUP(A338,INSUMOS_AUX!A:F,6,0),0)</f>
        <v>0</v>
      </c>
    </row>
    <row r="339" spans="1:7" ht="21" x14ac:dyDescent="0.25">
      <c r="A339" s="163">
        <v>3529</v>
      </c>
      <c r="B339" s="177" t="s">
        <v>376</v>
      </c>
      <c r="C339" s="164" t="s">
        <v>166</v>
      </c>
      <c r="D339" s="164" t="s">
        <v>7189</v>
      </c>
      <c r="E339" s="163">
        <v>1.18</v>
      </c>
      <c r="F339" s="155">
        <f>IF(C339="MAT.",VLOOKUP(A339,INSUMOS_AUX!A:F,6,0),0)</f>
        <v>0.89</v>
      </c>
      <c r="G339" s="154">
        <f>IF(C339="M.O.",VLOOKUP(A339,INSUMOS_AUX!A:F,6,0),0)</f>
        <v>0</v>
      </c>
    </row>
    <row r="340" spans="1:7" ht="21" x14ac:dyDescent="0.25">
      <c r="A340" s="163">
        <v>370</v>
      </c>
      <c r="B340" s="177" t="s">
        <v>184</v>
      </c>
      <c r="C340" s="164" t="s">
        <v>166</v>
      </c>
      <c r="D340" s="164" t="s">
        <v>7195</v>
      </c>
      <c r="E340" s="163">
        <v>6.8694000000000003E-3</v>
      </c>
      <c r="F340" s="155">
        <f>IF(C340="MAT.",VLOOKUP(A340,INSUMOS_AUX!A:F,6,0),0)</f>
        <v>142.07</v>
      </c>
      <c r="G340" s="154">
        <f>IF(C340="M.O.",VLOOKUP(A340,INSUMOS_AUX!A:F,6,0),0)</f>
        <v>0</v>
      </c>
    </row>
    <row r="341" spans="1:7" x14ac:dyDescent="0.25">
      <c r="A341" s="163">
        <v>37370</v>
      </c>
      <c r="B341" s="177" t="s">
        <v>185</v>
      </c>
      <c r="C341" s="164" t="s">
        <v>166</v>
      </c>
      <c r="D341" s="164" t="s">
        <v>7192</v>
      </c>
      <c r="E341" s="163">
        <v>4.7490674000000004</v>
      </c>
      <c r="F341" s="155">
        <f>IF(C341="MAT.",VLOOKUP(A341,INSUMOS_AUX!A:F,6,0),0)</f>
        <v>2.15</v>
      </c>
      <c r="G341" s="154">
        <f>IF(C341="M.O.",VLOOKUP(A341,INSUMOS_AUX!A:F,6,0),0)</f>
        <v>0</v>
      </c>
    </row>
    <row r="342" spans="1:7" x14ac:dyDescent="0.25">
      <c r="A342" s="163">
        <v>37371</v>
      </c>
      <c r="B342" s="177" t="s">
        <v>186</v>
      </c>
      <c r="C342" s="164" t="s">
        <v>166</v>
      </c>
      <c r="D342" s="164" t="s">
        <v>7192</v>
      </c>
      <c r="E342" s="163">
        <v>4.7490674000000004</v>
      </c>
      <c r="F342" s="155">
        <f>IF(C342="MAT.",VLOOKUP(A342,INSUMOS_AUX!A:F,6,0),0)</f>
        <v>0.67</v>
      </c>
      <c r="G342" s="154">
        <f>IF(C342="M.O.",VLOOKUP(A342,INSUMOS_AUX!A:F,6,0),0)</f>
        <v>0</v>
      </c>
    </row>
    <row r="343" spans="1:7" x14ac:dyDescent="0.25">
      <c r="A343" s="163">
        <v>37372</v>
      </c>
      <c r="B343" s="177" t="s">
        <v>187</v>
      </c>
      <c r="C343" s="164" t="s">
        <v>166</v>
      </c>
      <c r="D343" s="164" t="s">
        <v>7192</v>
      </c>
      <c r="E343" s="163">
        <v>4.7490674000000004</v>
      </c>
      <c r="F343" s="155">
        <f>IF(C343="MAT.",VLOOKUP(A343,INSUMOS_AUX!A:F,6,0),0)</f>
        <v>1.1399999999999999</v>
      </c>
      <c r="G343" s="154">
        <f>IF(C343="M.O.",VLOOKUP(A343,INSUMOS_AUX!A:F,6,0),0)</f>
        <v>0</v>
      </c>
    </row>
    <row r="344" spans="1:7" x14ac:dyDescent="0.25">
      <c r="A344" s="163">
        <v>37373</v>
      </c>
      <c r="B344" s="177" t="s">
        <v>188</v>
      </c>
      <c r="C344" s="164" t="s">
        <v>166</v>
      </c>
      <c r="D344" s="164" t="s">
        <v>7192</v>
      </c>
      <c r="E344" s="163">
        <v>4.7490674000000004</v>
      </c>
      <c r="F344" s="155">
        <f>IF(C344="MAT.",VLOOKUP(A344,INSUMOS_AUX!A:F,6,0),0)</f>
        <v>0.06</v>
      </c>
      <c r="G344" s="154">
        <f>IF(C344="M.O.",VLOOKUP(A344,INSUMOS_AUX!A:F,6,0),0)</f>
        <v>0</v>
      </c>
    </row>
    <row r="345" spans="1:7" x14ac:dyDescent="0.25">
      <c r="A345" s="163">
        <v>38383</v>
      </c>
      <c r="B345" s="177" t="s">
        <v>7217</v>
      </c>
      <c r="C345" s="164" t="s">
        <v>166</v>
      </c>
      <c r="D345" s="164" t="s">
        <v>7189</v>
      </c>
      <c r="E345" s="163">
        <v>0.30841099999999999</v>
      </c>
      <c r="F345" s="155">
        <f>IF(C345="MAT.",VLOOKUP(A345,INSUMOS_AUX!A:F,6,0),0)</f>
        <v>2.0099999999999998</v>
      </c>
      <c r="G345" s="154">
        <f>IF(C345="M.O.",VLOOKUP(A345,INSUMOS_AUX!A:F,6,0),0)</f>
        <v>0</v>
      </c>
    </row>
    <row r="346" spans="1:7" ht="21" x14ac:dyDescent="0.25">
      <c r="A346" s="163">
        <v>43461</v>
      </c>
      <c r="B346" s="177" t="s">
        <v>205</v>
      </c>
      <c r="C346" s="164" t="s">
        <v>166</v>
      </c>
      <c r="D346" s="164" t="s">
        <v>7192</v>
      </c>
      <c r="E346" s="163">
        <v>4.6940480000000004</v>
      </c>
      <c r="F346" s="155">
        <f>IF(C346="MAT.",VLOOKUP(A346,INSUMOS_AUX!A:F,6,0),0)</f>
        <v>0.32</v>
      </c>
      <c r="G346" s="154">
        <f>IF(C346="M.O.",VLOOKUP(A346,INSUMOS_AUX!A:F,6,0),0)</f>
        <v>0</v>
      </c>
    </row>
    <row r="347" spans="1:7" ht="21" x14ac:dyDescent="0.25">
      <c r="A347" s="163">
        <v>43467</v>
      </c>
      <c r="B347" s="177" t="s">
        <v>192</v>
      </c>
      <c r="C347" s="164" t="s">
        <v>166</v>
      </c>
      <c r="D347" s="164" t="s">
        <v>7192</v>
      </c>
      <c r="E347" s="163">
        <v>5.5019400000000003E-2</v>
      </c>
      <c r="F347" s="155">
        <f>IF(C347="MAT.",VLOOKUP(A347,INSUMOS_AUX!A:F,6,0),0)</f>
        <v>0.59</v>
      </c>
      <c r="G347" s="154">
        <f>IF(C347="M.O.",VLOOKUP(A347,INSUMOS_AUX!A:F,6,0),0)</f>
        <v>0</v>
      </c>
    </row>
    <row r="348" spans="1:7" ht="21" x14ac:dyDescent="0.25">
      <c r="A348" s="163">
        <v>43485</v>
      </c>
      <c r="B348" s="177" t="s">
        <v>206</v>
      </c>
      <c r="C348" s="164" t="s">
        <v>166</v>
      </c>
      <c r="D348" s="164" t="s">
        <v>7192</v>
      </c>
      <c r="E348" s="163">
        <v>4.6940480000000004</v>
      </c>
      <c r="F348" s="155">
        <f>IF(C348="MAT.",VLOOKUP(A348,INSUMOS_AUX!A:F,6,0),0)</f>
        <v>1.01</v>
      </c>
      <c r="G348" s="154">
        <f>IF(C348="M.O.",VLOOKUP(A348,INSUMOS_AUX!A:F,6,0),0)</f>
        <v>0</v>
      </c>
    </row>
    <row r="349" spans="1:7" ht="21" x14ac:dyDescent="0.25">
      <c r="A349" s="163">
        <v>43491</v>
      </c>
      <c r="B349" s="177" t="s">
        <v>195</v>
      </c>
      <c r="C349" s="164" t="s">
        <v>166</v>
      </c>
      <c r="D349" s="164" t="s">
        <v>7192</v>
      </c>
      <c r="E349" s="163">
        <v>5.5019400000000003E-2</v>
      </c>
      <c r="F349" s="155">
        <f>IF(C349="MAT.",VLOOKUP(A349,INSUMOS_AUX!A:F,6,0),0)</f>
        <v>1.25</v>
      </c>
      <c r="G349" s="154">
        <f>IF(C349="M.O.",VLOOKUP(A349,INSUMOS_AUX!A:F,6,0),0)</f>
        <v>0</v>
      </c>
    </row>
    <row r="350" spans="1:7" x14ac:dyDescent="0.25">
      <c r="A350" s="163">
        <v>6111</v>
      </c>
      <c r="B350" s="177" t="s">
        <v>201</v>
      </c>
      <c r="C350" s="164" t="s">
        <v>169</v>
      </c>
      <c r="D350" s="164" t="s">
        <v>7192</v>
      </c>
      <c r="E350" s="163">
        <v>5.5965734000000003E-2</v>
      </c>
      <c r="F350" s="155">
        <f>IF(C350="MAT.",VLOOKUP(A350,INSUMOS_AUX!A:F,6,0),0)</f>
        <v>0</v>
      </c>
      <c r="G350" s="154">
        <f>IF(C350="M.O.",VLOOKUP(A350,INSUMOS_AUX!A:F,6,0),0)</f>
        <v>10.49</v>
      </c>
    </row>
    <row r="351" spans="1:7" ht="21" x14ac:dyDescent="0.25">
      <c r="A351" s="163">
        <v>7139</v>
      </c>
      <c r="B351" s="177" t="s">
        <v>402</v>
      </c>
      <c r="C351" s="164" t="s">
        <v>166</v>
      </c>
      <c r="D351" s="164" t="s">
        <v>7189</v>
      </c>
      <c r="E351" s="163">
        <v>0.89</v>
      </c>
      <c r="F351" s="155">
        <f>IF(C351="MAT.",VLOOKUP(A351,INSUMOS_AUX!A:F,6,0),0)</f>
        <v>1.47</v>
      </c>
      <c r="G351" s="154">
        <f>IF(C351="M.O.",VLOOKUP(A351,INSUMOS_AUX!A:F,6,0),0)</f>
        <v>0</v>
      </c>
    </row>
    <row r="352" spans="1:7" x14ac:dyDescent="0.25">
      <c r="A352" s="163">
        <v>9868</v>
      </c>
      <c r="B352" s="177" t="s">
        <v>409</v>
      </c>
      <c r="C352" s="164" t="s">
        <v>166</v>
      </c>
      <c r="D352" s="164" t="s">
        <v>7196</v>
      </c>
      <c r="E352" s="163">
        <v>2.2455020000000001</v>
      </c>
      <c r="F352" s="155">
        <f>IF(C352="MAT.",VLOOKUP(A352,INSUMOS_AUX!A:F,6,0),0)</f>
        <v>5.08</v>
      </c>
      <c r="G352" s="154">
        <f>IF(C352="M.O.",VLOOKUP(A352,INSUMOS_AUX!A:F,6,0),0)</f>
        <v>0</v>
      </c>
    </row>
    <row r="353" spans="1:7" x14ac:dyDescent="0.25">
      <c r="A353" s="237"/>
      <c r="B353" s="238"/>
      <c r="C353" s="239"/>
      <c r="D353" s="239"/>
      <c r="E353" s="240"/>
      <c r="F353" s="241"/>
      <c r="G353" s="242"/>
    </row>
    <row r="354" spans="1:7" ht="21" x14ac:dyDescent="0.25">
      <c r="A354" s="274" t="s">
        <v>12816</v>
      </c>
      <c r="B354" s="275" t="s">
        <v>5792</v>
      </c>
      <c r="C354" s="276" t="s">
        <v>57</v>
      </c>
      <c r="D354" s="276" t="s">
        <v>72</v>
      </c>
      <c r="E354" s="273">
        <v>5.26</v>
      </c>
      <c r="F354" s="273">
        <f>SUMPRODUCT($E355:$E373,F355:F373)</f>
        <v>68.663248999999993</v>
      </c>
      <c r="G354" s="273">
        <f>SUMPRODUCT($E355:$E373,G355:G373)</f>
        <v>9.0384588935999997</v>
      </c>
    </row>
    <row r="355" spans="1:7" x14ac:dyDescent="0.25">
      <c r="A355" s="243">
        <v>37370</v>
      </c>
      <c r="B355" s="244" t="s">
        <v>185</v>
      </c>
      <c r="C355" s="245" t="s">
        <v>166</v>
      </c>
      <c r="D355" s="245" t="s">
        <v>180</v>
      </c>
      <c r="E355" s="243">
        <v>0.72560000000000002</v>
      </c>
      <c r="F355" s="155">
        <f>IF(C355="MAT.",VLOOKUP(A355,INSUMOS_AUX!A:F,6,0),0)</f>
        <v>2.15</v>
      </c>
      <c r="G355" s="154">
        <f>IF(C355="M.O.",VLOOKUP(A355,INSUMOS_AUX!A:F,6,0),0)</f>
        <v>0</v>
      </c>
    </row>
    <row r="356" spans="1:7" x14ac:dyDescent="0.25">
      <c r="A356" s="243">
        <v>37371</v>
      </c>
      <c r="B356" s="244" t="s">
        <v>186</v>
      </c>
      <c r="C356" s="245" t="s">
        <v>166</v>
      </c>
      <c r="D356" s="245" t="s">
        <v>180</v>
      </c>
      <c r="E356" s="243">
        <v>0.72560000000000002</v>
      </c>
      <c r="F356" s="155">
        <f>IF(C356="MAT.",VLOOKUP(A356,INSUMOS_AUX!A:F,6,0),0)</f>
        <v>0.67</v>
      </c>
      <c r="G356" s="154">
        <f>IF(C356="M.O.",VLOOKUP(A356,INSUMOS_AUX!A:F,6,0),0)</f>
        <v>0</v>
      </c>
    </row>
    <row r="357" spans="1:7" x14ac:dyDescent="0.25">
      <c r="A357" s="243">
        <v>37372</v>
      </c>
      <c r="B357" s="244" t="s">
        <v>187</v>
      </c>
      <c r="C357" s="245" t="s">
        <v>166</v>
      </c>
      <c r="D357" s="245" t="s">
        <v>180</v>
      </c>
      <c r="E357" s="243">
        <v>0.72560000000000002</v>
      </c>
      <c r="F357" s="155">
        <f>IF(C357="MAT.",VLOOKUP(A357,INSUMOS_AUX!A:F,6,0),0)</f>
        <v>1.1399999999999999</v>
      </c>
      <c r="G357" s="154">
        <f>IF(C357="M.O.",VLOOKUP(A357,INSUMOS_AUX!A:F,6,0),0)</f>
        <v>0</v>
      </c>
    </row>
    <row r="358" spans="1:7" x14ac:dyDescent="0.25">
      <c r="A358" s="243">
        <v>37373</v>
      </c>
      <c r="B358" s="244" t="s">
        <v>188</v>
      </c>
      <c r="C358" s="245" t="s">
        <v>166</v>
      </c>
      <c r="D358" s="245" t="s">
        <v>180</v>
      </c>
      <c r="E358" s="243">
        <v>0.72560000000000002</v>
      </c>
      <c r="F358" s="155">
        <f>IF(C358="MAT.",VLOOKUP(A358,INSUMOS_AUX!A:F,6,0),0)</f>
        <v>0.06</v>
      </c>
      <c r="G358" s="154">
        <f>IF(C358="M.O.",VLOOKUP(A358,INSUMOS_AUX!A:F,6,0),0)</f>
        <v>0</v>
      </c>
    </row>
    <row r="359" spans="1:7" ht="21" x14ac:dyDescent="0.25">
      <c r="A359" s="243">
        <v>39413</v>
      </c>
      <c r="B359" s="244" t="s">
        <v>226</v>
      </c>
      <c r="C359" s="245" t="s">
        <v>166</v>
      </c>
      <c r="D359" s="245" t="s">
        <v>72</v>
      </c>
      <c r="E359" s="243">
        <v>1.0966</v>
      </c>
      <c r="F359" s="155">
        <f>IF(C359="MAT.",VLOOKUP(A359,INSUMOS_AUX!A:F,6,0),0)</f>
        <v>21.87</v>
      </c>
      <c r="G359" s="154">
        <f>IF(C359="M.O.",VLOOKUP(A359,INSUMOS_AUX!A:F,6,0),0)</f>
        <v>0</v>
      </c>
    </row>
    <row r="360" spans="1:7" ht="31.5" x14ac:dyDescent="0.25">
      <c r="A360" s="243">
        <v>39427</v>
      </c>
      <c r="B360" s="244" t="s">
        <v>12822</v>
      </c>
      <c r="C360" s="245" t="s">
        <v>166</v>
      </c>
      <c r="D360" s="245" t="s">
        <v>98</v>
      </c>
      <c r="E360" s="243">
        <v>3.851</v>
      </c>
      <c r="F360" s="155">
        <f>IF(C360="MAT.",VLOOKUP(A360,INSUMOS_AUX!A:F,6,0),0)</f>
        <v>7.22</v>
      </c>
      <c r="G360" s="154">
        <f>IF(C360="M.O.",VLOOKUP(A360,INSUMOS_AUX!A:F,6,0),0)</f>
        <v>0</v>
      </c>
    </row>
    <row r="361" spans="1:7" ht="31.5" x14ac:dyDescent="0.25">
      <c r="A361" s="243">
        <v>39430</v>
      </c>
      <c r="B361" s="244" t="s">
        <v>12823</v>
      </c>
      <c r="C361" s="245" t="s">
        <v>166</v>
      </c>
      <c r="D361" s="245" t="s">
        <v>28</v>
      </c>
      <c r="E361" s="243">
        <v>1.3265</v>
      </c>
      <c r="F361" s="155">
        <f>IF(C361="MAT.",VLOOKUP(A361,INSUMOS_AUX!A:F,6,0),0)</f>
        <v>2.72</v>
      </c>
      <c r="G361" s="154">
        <f>IF(C361="M.O.",VLOOKUP(A361,INSUMOS_AUX!A:F,6,0),0)</f>
        <v>0</v>
      </c>
    </row>
    <row r="362" spans="1:7" ht="21" x14ac:dyDescent="0.25">
      <c r="A362" s="243">
        <v>39432</v>
      </c>
      <c r="B362" s="244" t="s">
        <v>227</v>
      </c>
      <c r="C362" s="245" t="s">
        <v>166</v>
      </c>
      <c r="D362" s="245" t="s">
        <v>98</v>
      </c>
      <c r="E362" s="243">
        <v>1.4395</v>
      </c>
      <c r="F362" s="155">
        <f>IF(C362="MAT.",VLOOKUP(A362,INSUMOS_AUX!A:F,6,0),0)</f>
        <v>3.03</v>
      </c>
      <c r="G362" s="154">
        <f>IF(C362="M.O.",VLOOKUP(A362,INSUMOS_AUX!A:F,6,0),0)</f>
        <v>0</v>
      </c>
    </row>
    <row r="363" spans="1:7" ht="31.5" x14ac:dyDescent="0.25">
      <c r="A363" s="243">
        <v>39434</v>
      </c>
      <c r="B363" s="244" t="s">
        <v>228</v>
      </c>
      <c r="C363" s="245" t="s">
        <v>166</v>
      </c>
      <c r="D363" s="245" t="s">
        <v>95</v>
      </c>
      <c r="E363" s="243">
        <v>0.5202</v>
      </c>
      <c r="F363" s="155">
        <f>IF(C363="MAT.",VLOOKUP(A363,INSUMOS_AUX!A:F,6,0),0)</f>
        <v>3.79</v>
      </c>
      <c r="G363" s="154">
        <f>IF(C363="M.O.",VLOOKUP(A363,INSUMOS_AUX!A:F,6,0),0)</f>
        <v>0</v>
      </c>
    </row>
    <row r="364" spans="1:7" ht="21" x14ac:dyDescent="0.25">
      <c r="A364" s="243">
        <v>39435</v>
      </c>
      <c r="B364" s="244" t="s">
        <v>229</v>
      </c>
      <c r="C364" s="245" t="s">
        <v>166</v>
      </c>
      <c r="D364" s="245" t="s">
        <v>28</v>
      </c>
      <c r="E364" s="243">
        <v>7.9740000000000002</v>
      </c>
      <c r="F364" s="155">
        <f>IF(C364="MAT.",VLOOKUP(A364,INSUMOS_AUX!A:F,6,0),0)</f>
        <v>0.11</v>
      </c>
      <c r="G364" s="154">
        <f>IF(C364="M.O.",VLOOKUP(A364,INSUMOS_AUX!A:F,6,0),0)</f>
        <v>0</v>
      </c>
    </row>
    <row r="365" spans="1:7" ht="21" x14ac:dyDescent="0.25">
      <c r="A365" s="243">
        <v>39443</v>
      </c>
      <c r="B365" s="244" t="s">
        <v>385</v>
      </c>
      <c r="C365" s="245" t="s">
        <v>166</v>
      </c>
      <c r="D365" s="245" t="s">
        <v>28</v>
      </c>
      <c r="E365" s="243">
        <v>2.1911999999999998</v>
      </c>
      <c r="F365" s="155">
        <f>IF(C365="MAT.",VLOOKUP(A365,INSUMOS_AUX!A:F,6,0),0)</f>
        <v>0.27</v>
      </c>
      <c r="G365" s="154">
        <f>IF(C365="M.O.",VLOOKUP(A365,INSUMOS_AUX!A:F,6,0),0)</f>
        <v>0</v>
      </c>
    </row>
    <row r="366" spans="1:7" ht="21" x14ac:dyDescent="0.25">
      <c r="A366" s="243">
        <v>40547</v>
      </c>
      <c r="B366" s="244" t="s">
        <v>12824</v>
      </c>
      <c r="C366" s="245" t="s">
        <v>166</v>
      </c>
      <c r="D366" s="245" t="s">
        <v>12701</v>
      </c>
      <c r="E366" s="243">
        <v>1.32E-2</v>
      </c>
      <c r="F366" s="155">
        <f>IF(C366="MAT.",VLOOKUP(A366,INSUMOS_AUX!A:F,6,0),0)</f>
        <v>30.42</v>
      </c>
      <c r="G366" s="154">
        <f>IF(C366="M.O.",VLOOKUP(A366,INSUMOS_AUX!A:F,6,0),0)</f>
        <v>0</v>
      </c>
    </row>
    <row r="367" spans="1:7" ht="31.5" x14ac:dyDescent="0.25">
      <c r="A367" s="243">
        <v>43131</v>
      </c>
      <c r="B367" s="244" t="s">
        <v>12825</v>
      </c>
      <c r="C367" s="245" t="s">
        <v>166</v>
      </c>
      <c r="D367" s="245" t="s">
        <v>95</v>
      </c>
      <c r="E367" s="243">
        <v>4.2599999999999999E-2</v>
      </c>
      <c r="F367" s="155">
        <f>IF(C367="MAT.",VLOOKUP(A367,INSUMOS_AUX!A:F,6,0),0)</f>
        <v>27.68</v>
      </c>
      <c r="G367" s="154">
        <f>IF(C367="M.O.",VLOOKUP(A367,INSUMOS_AUX!A:F,6,0),0)</f>
        <v>0</v>
      </c>
    </row>
    <row r="368" spans="1:7" ht="21" x14ac:dyDescent="0.25">
      <c r="A368" s="243">
        <v>43464</v>
      </c>
      <c r="B368" s="244" t="s">
        <v>191</v>
      </c>
      <c r="C368" s="245" t="s">
        <v>166</v>
      </c>
      <c r="D368" s="245" t="s">
        <v>180</v>
      </c>
      <c r="E368" s="243">
        <v>0.36280000000000001</v>
      </c>
      <c r="F368" s="155">
        <f>IF(C368="MAT.",VLOOKUP(A368,INSUMOS_AUX!A:F,6,0),0)</f>
        <v>0.01</v>
      </c>
      <c r="G368" s="154">
        <f>IF(C368="M.O.",VLOOKUP(A368,INSUMOS_AUX!A:F,6,0),0)</f>
        <v>0</v>
      </c>
    </row>
    <row r="369" spans="1:7" ht="21" x14ac:dyDescent="0.25">
      <c r="A369" s="243">
        <v>43467</v>
      </c>
      <c r="B369" s="244" t="s">
        <v>192</v>
      </c>
      <c r="C369" s="245" t="s">
        <v>166</v>
      </c>
      <c r="D369" s="245" t="s">
        <v>180</v>
      </c>
      <c r="E369" s="243">
        <v>0.36280000000000001</v>
      </c>
      <c r="F369" s="155">
        <f>IF(C369="MAT.",VLOOKUP(A369,INSUMOS_AUX!A:F,6,0),0)</f>
        <v>0.59</v>
      </c>
      <c r="G369" s="154">
        <f>IF(C369="M.O.",VLOOKUP(A369,INSUMOS_AUX!A:F,6,0),0)</f>
        <v>0</v>
      </c>
    </row>
    <row r="370" spans="1:7" ht="21" x14ac:dyDescent="0.25">
      <c r="A370" s="243">
        <v>43488</v>
      </c>
      <c r="B370" s="244" t="s">
        <v>194</v>
      </c>
      <c r="C370" s="245" t="s">
        <v>166</v>
      </c>
      <c r="D370" s="245" t="s">
        <v>180</v>
      </c>
      <c r="E370" s="243">
        <v>0.36280000000000001</v>
      </c>
      <c r="F370" s="155">
        <f>IF(C370="MAT.",VLOOKUP(A370,INSUMOS_AUX!A:F,6,0),0)</f>
        <v>0.82</v>
      </c>
      <c r="G370" s="154">
        <f>IF(C370="M.O.",VLOOKUP(A370,INSUMOS_AUX!A:F,6,0),0)</f>
        <v>0</v>
      </c>
    </row>
    <row r="371" spans="1:7" ht="21" x14ac:dyDescent="0.25">
      <c r="A371" s="243">
        <v>43491</v>
      </c>
      <c r="B371" s="244" t="s">
        <v>195</v>
      </c>
      <c r="C371" s="245" t="s">
        <v>166</v>
      </c>
      <c r="D371" s="245" t="s">
        <v>180</v>
      </c>
      <c r="E371" s="243">
        <v>0.36280000000000001</v>
      </c>
      <c r="F371" s="155">
        <f>IF(C371="MAT.",VLOOKUP(A371,INSUMOS_AUX!A:F,6,0),0)</f>
        <v>1.25</v>
      </c>
      <c r="G371" s="154">
        <f>IF(C371="M.O.",VLOOKUP(A371,INSUMOS_AUX!A:F,6,0),0)</f>
        <v>0</v>
      </c>
    </row>
    <row r="372" spans="1:7" x14ac:dyDescent="0.25">
      <c r="A372" s="243">
        <v>44497</v>
      </c>
      <c r="B372" s="244" t="s">
        <v>230</v>
      </c>
      <c r="C372" s="245" t="s">
        <v>169</v>
      </c>
      <c r="D372" s="245" t="s">
        <v>180</v>
      </c>
      <c r="E372" s="243">
        <v>0.36621031999999998</v>
      </c>
      <c r="F372" s="155">
        <f>IF(C372="MAT.",VLOOKUP(A372,INSUMOS_AUX!A:F,6,0),0)</f>
        <v>0</v>
      </c>
      <c r="G372" s="154">
        <f>IF(C372="M.O.",VLOOKUP(A372,INSUMOS_AUX!A:F,6,0),0)</f>
        <v>14.11</v>
      </c>
    </row>
    <row r="373" spans="1:7" x14ac:dyDescent="0.25">
      <c r="A373" s="243">
        <v>6111</v>
      </c>
      <c r="B373" s="244" t="s">
        <v>201</v>
      </c>
      <c r="C373" s="245" t="s">
        <v>169</v>
      </c>
      <c r="D373" s="245" t="s">
        <v>180</v>
      </c>
      <c r="E373" s="243">
        <v>0.36904016000000001</v>
      </c>
      <c r="F373" s="155">
        <f>IF(C373="MAT.",VLOOKUP(A373,INSUMOS_AUX!A:F,6,0),0)</f>
        <v>0</v>
      </c>
      <c r="G373" s="154">
        <f>IF(C373="M.O.",VLOOKUP(A373,INSUMOS_AUX!A:F,6,0),0)</f>
        <v>10.49</v>
      </c>
    </row>
    <row r="374" spans="1:7" x14ac:dyDescent="0.25">
      <c r="A374" s="165"/>
      <c r="B374" s="174"/>
      <c r="C374" s="166"/>
      <c r="D374" s="166"/>
      <c r="E374" s="166"/>
      <c r="F374" s="166"/>
      <c r="G374" s="166"/>
    </row>
    <row r="375" spans="1:7" ht="21" x14ac:dyDescent="0.25">
      <c r="A375" s="160" t="s">
        <v>7080</v>
      </c>
      <c r="B375" s="176" t="s">
        <v>5481</v>
      </c>
      <c r="C375" s="161" t="s">
        <v>57</v>
      </c>
      <c r="D375" s="161" t="s">
        <v>7191</v>
      </c>
      <c r="E375" s="162">
        <v>49.71</v>
      </c>
      <c r="F375" s="162">
        <f t="shared" ref="F375:G375" si="25">SUMPRODUCT($E376:$E386,F376:F386)</f>
        <v>328.79171000000002</v>
      </c>
      <c r="G375" s="162">
        <f t="shared" si="25"/>
        <v>9.5863470999999993</v>
      </c>
    </row>
    <row r="376" spans="1:7" x14ac:dyDescent="0.25">
      <c r="A376" s="163">
        <v>37370</v>
      </c>
      <c r="B376" s="177" t="s">
        <v>185</v>
      </c>
      <c r="C376" s="164" t="s">
        <v>166</v>
      </c>
      <c r="D376" s="164" t="s">
        <v>7192</v>
      </c>
      <c r="E376" s="163">
        <v>0.61299999999999999</v>
      </c>
      <c r="F376" s="155">
        <f>IF(C376="MAT.",VLOOKUP(A376,INSUMOS_AUX!A:F,6,0),0)</f>
        <v>2.15</v>
      </c>
      <c r="G376" s="154">
        <f>IF(C376="M.O.",VLOOKUP(A376,INSUMOS_AUX!A:F,6,0),0)</f>
        <v>0</v>
      </c>
    </row>
    <row r="377" spans="1:7" x14ac:dyDescent="0.25">
      <c r="A377" s="163">
        <v>37371</v>
      </c>
      <c r="B377" s="177" t="s">
        <v>186</v>
      </c>
      <c r="C377" s="164" t="s">
        <v>166</v>
      </c>
      <c r="D377" s="164" t="s">
        <v>7192</v>
      </c>
      <c r="E377" s="163">
        <v>0.61299999999999999</v>
      </c>
      <c r="F377" s="155">
        <f>IF(C377="MAT.",VLOOKUP(A377,INSUMOS_AUX!A:F,6,0),0)</f>
        <v>0.67</v>
      </c>
      <c r="G377" s="154">
        <f>IF(C377="M.O.",VLOOKUP(A377,INSUMOS_AUX!A:F,6,0),0)</f>
        <v>0</v>
      </c>
    </row>
    <row r="378" spans="1:7" x14ac:dyDescent="0.25">
      <c r="A378" s="163">
        <v>37372</v>
      </c>
      <c r="B378" s="177" t="s">
        <v>187</v>
      </c>
      <c r="C378" s="164" t="s">
        <v>166</v>
      </c>
      <c r="D378" s="164" t="s">
        <v>7192</v>
      </c>
      <c r="E378" s="163">
        <v>0.61299999999999999</v>
      </c>
      <c r="F378" s="155">
        <f>IF(C378="MAT.",VLOOKUP(A378,INSUMOS_AUX!A:F,6,0),0)</f>
        <v>1.1399999999999999</v>
      </c>
      <c r="G378" s="154">
        <f>IF(C378="M.O.",VLOOKUP(A378,INSUMOS_AUX!A:F,6,0),0)</f>
        <v>0</v>
      </c>
    </row>
    <row r="379" spans="1:7" x14ac:dyDescent="0.25">
      <c r="A379" s="163">
        <v>37373</v>
      </c>
      <c r="B379" s="177" t="s">
        <v>188</v>
      </c>
      <c r="C379" s="164" t="s">
        <v>166</v>
      </c>
      <c r="D379" s="164" t="s">
        <v>7192</v>
      </c>
      <c r="E379" s="163">
        <v>0.61299999999999999</v>
      </c>
      <c r="F379" s="155">
        <f>IF(C379="MAT.",VLOOKUP(A379,INSUMOS_AUX!A:F,6,0),0)</f>
        <v>0.06</v>
      </c>
      <c r="G379" s="154">
        <f>IF(C379="M.O.",VLOOKUP(A379,INSUMOS_AUX!A:F,6,0),0)</f>
        <v>0</v>
      </c>
    </row>
    <row r="380" spans="1:7" ht="42" x14ac:dyDescent="0.25">
      <c r="A380" s="163">
        <v>39694</v>
      </c>
      <c r="B380" s="177" t="s">
        <v>392</v>
      </c>
      <c r="C380" s="164" t="s">
        <v>166</v>
      </c>
      <c r="D380" s="164" t="s">
        <v>7191</v>
      </c>
      <c r="E380" s="163">
        <v>1</v>
      </c>
      <c r="F380" s="155">
        <f>IF(C380="MAT.",VLOOKUP(A380,INSUMOS_AUX!A:F,6,0),0)</f>
        <v>325.13</v>
      </c>
      <c r="G380" s="154">
        <f>IF(C380="M.O.",VLOOKUP(A380,INSUMOS_AUX!A:F,6,0),0)</f>
        <v>0</v>
      </c>
    </row>
    <row r="381" spans="1:7" ht="21" x14ac:dyDescent="0.25">
      <c r="A381" s="163">
        <v>43465</v>
      </c>
      <c r="B381" s="177" t="s">
        <v>203</v>
      </c>
      <c r="C381" s="164" t="s">
        <v>166</v>
      </c>
      <c r="D381" s="164" t="s">
        <v>7192</v>
      </c>
      <c r="E381" s="163">
        <v>0.40899999999999997</v>
      </c>
      <c r="F381" s="155">
        <f>IF(C381="MAT.",VLOOKUP(A381,INSUMOS_AUX!A:F,6,0),0)</f>
        <v>0.84</v>
      </c>
      <c r="G381" s="154">
        <f>IF(C381="M.O.",VLOOKUP(A381,INSUMOS_AUX!A:F,6,0),0)</f>
        <v>0</v>
      </c>
    </row>
    <row r="382" spans="1:7" ht="21" x14ac:dyDescent="0.25">
      <c r="A382" s="163">
        <v>43467</v>
      </c>
      <c r="B382" s="177" t="s">
        <v>192</v>
      </c>
      <c r="C382" s="164" t="s">
        <v>166</v>
      </c>
      <c r="D382" s="164" t="s">
        <v>7192</v>
      </c>
      <c r="E382" s="163">
        <v>0.20399999999999999</v>
      </c>
      <c r="F382" s="155">
        <f>IF(C382="MAT.",VLOOKUP(A382,INSUMOS_AUX!A:F,6,0),0)</f>
        <v>0.59</v>
      </c>
      <c r="G382" s="154">
        <f>IF(C382="M.O.",VLOOKUP(A382,INSUMOS_AUX!A:F,6,0),0)</f>
        <v>0</v>
      </c>
    </row>
    <row r="383" spans="1:7" ht="21" x14ac:dyDescent="0.25">
      <c r="A383" s="163">
        <v>43489</v>
      </c>
      <c r="B383" s="177" t="s">
        <v>204</v>
      </c>
      <c r="C383" s="164" t="s">
        <v>166</v>
      </c>
      <c r="D383" s="164" t="s">
        <v>7192</v>
      </c>
      <c r="E383" s="163">
        <v>0.40899999999999997</v>
      </c>
      <c r="F383" s="155">
        <f>IF(C383="MAT.",VLOOKUP(A383,INSUMOS_AUX!A:F,6,0),0)</f>
        <v>1.17</v>
      </c>
      <c r="G383" s="154">
        <f>IF(C383="M.O.",VLOOKUP(A383,INSUMOS_AUX!A:F,6,0),0)</f>
        <v>0</v>
      </c>
    </row>
    <row r="384" spans="1:7" ht="21" x14ac:dyDescent="0.25">
      <c r="A384" s="163">
        <v>43491</v>
      </c>
      <c r="B384" s="177" t="s">
        <v>195</v>
      </c>
      <c r="C384" s="164" t="s">
        <v>166</v>
      </c>
      <c r="D384" s="164" t="s">
        <v>7192</v>
      </c>
      <c r="E384" s="163">
        <v>0.20399999999999999</v>
      </c>
      <c r="F384" s="155">
        <f>IF(C384="MAT.",VLOOKUP(A384,INSUMOS_AUX!A:F,6,0),0)</f>
        <v>1.25</v>
      </c>
      <c r="G384" s="154">
        <f>IF(C384="M.O.",VLOOKUP(A384,INSUMOS_AUX!A:F,6,0),0)</f>
        <v>0</v>
      </c>
    </row>
    <row r="385" spans="1:7" x14ac:dyDescent="0.25">
      <c r="A385" s="163">
        <v>4750</v>
      </c>
      <c r="B385" s="177" t="s">
        <v>387</v>
      </c>
      <c r="C385" s="164" t="s">
        <v>169</v>
      </c>
      <c r="D385" s="164" t="s">
        <v>7192</v>
      </c>
      <c r="E385" s="163">
        <v>0.41603479999999998</v>
      </c>
      <c r="F385" s="155">
        <f>IF(C385="MAT.",VLOOKUP(A385,INSUMOS_AUX!A:F,6,0),0)</f>
        <v>0</v>
      </c>
      <c r="G385" s="154">
        <f>IF(C385="M.O.",VLOOKUP(A385,INSUMOS_AUX!A:F,6,0),0)</f>
        <v>17.809999999999999</v>
      </c>
    </row>
    <row r="386" spans="1:7" x14ac:dyDescent="0.25">
      <c r="A386" s="163">
        <v>6111</v>
      </c>
      <c r="B386" s="177" t="s">
        <v>201</v>
      </c>
      <c r="C386" s="164" t="s">
        <v>169</v>
      </c>
      <c r="D386" s="164" t="s">
        <v>7192</v>
      </c>
      <c r="E386" s="163">
        <v>0.20750879999999999</v>
      </c>
      <c r="F386" s="155">
        <f>IF(C386="MAT.",VLOOKUP(A386,INSUMOS_AUX!A:F,6,0),0)</f>
        <v>0</v>
      </c>
      <c r="G386" s="154">
        <f>IF(C386="M.O.",VLOOKUP(A386,INSUMOS_AUX!A:F,6,0),0)</f>
        <v>10.49</v>
      </c>
    </row>
    <row r="387" spans="1:7" x14ac:dyDescent="0.25">
      <c r="A387" s="165"/>
      <c r="B387" s="174"/>
      <c r="C387" s="166"/>
      <c r="D387" s="166"/>
      <c r="E387" s="166"/>
      <c r="F387" s="166"/>
      <c r="G387" s="166"/>
    </row>
    <row r="388" spans="1:7" x14ac:dyDescent="0.25">
      <c r="A388" s="160" t="s">
        <v>7081</v>
      </c>
      <c r="B388" s="176" t="s">
        <v>5488</v>
      </c>
      <c r="C388" s="161" t="s">
        <v>57</v>
      </c>
      <c r="D388" s="161" t="s">
        <v>7196</v>
      </c>
      <c r="E388" s="162">
        <v>23.2</v>
      </c>
      <c r="F388" s="162">
        <f t="shared" ref="F388:G388" si="26">SUMPRODUCT($E389:$E400,F389:F400)</f>
        <v>69.668409999999994</v>
      </c>
      <c r="G388" s="162">
        <f t="shared" si="26"/>
        <v>2.4208444519999999</v>
      </c>
    </row>
    <row r="389" spans="1:7" x14ac:dyDescent="0.25">
      <c r="A389" s="163">
        <v>37370</v>
      </c>
      <c r="B389" s="177" t="s">
        <v>185</v>
      </c>
      <c r="C389" s="164" t="s">
        <v>166</v>
      </c>
      <c r="D389" s="164" t="s">
        <v>7192</v>
      </c>
      <c r="E389" s="163">
        <v>0.155</v>
      </c>
      <c r="F389" s="155">
        <f>IF(C389="MAT.",VLOOKUP(A389,INSUMOS_AUX!A:F,6,0),0)</f>
        <v>2.15</v>
      </c>
      <c r="G389" s="154">
        <f>IF(C389="M.O.",VLOOKUP(A389,INSUMOS_AUX!A:F,6,0),0)</f>
        <v>0</v>
      </c>
    </row>
    <row r="390" spans="1:7" x14ac:dyDescent="0.25">
      <c r="A390" s="163">
        <v>37371</v>
      </c>
      <c r="B390" s="177" t="s">
        <v>186</v>
      </c>
      <c r="C390" s="164" t="s">
        <v>166</v>
      </c>
      <c r="D390" s="164" t="s">
        <v>7192</v>
      </c>
      <c r="E390" s="163">
        <v>0.155</v>
      </c>
      <c r="F390" s="155">
        <f>IF(C390="MAT.",VLOOKUP(A390,INSUMOS_AUX!A:F,6,0),0)</f>
        <v>0.67</v>
      </c>
      <c r="G390" s="154">
        <f>IF(C390="M.O.",VLOOKUP(A390,INSUMOS_AUX!A:F,6,0),0)</f>
        <v>0</v>
      </c>
    </row>
    <row r="391" spans="1:7" x14ac:dyDescent="0.25">
      <c r="A391" s="163">
        <v>37372</v>
      </c>
      <c r="B391" s="177" t="s">
        <v>187</v>
      </c>
      <c r="C391" s="164" t="s">
        <v>166</v>
      </c>
      <c r="D391" s="164" t="s">
        <v>7192</v>
      </c>
      <c r="E391" s="163">
        <v>0.155</v>
      </c>
      <c r="F391" s="155">
        <f>IF(C391="MAT.",VLOOKUP(A391,INSUMOS_AUX!A:F,6,0),0)</f>
        <v>1.1399999999999999</v>
      </c>
      <c r="G391" s="154">
        <f>IF(C391="M.O.",VLOOKUP(A391,INSUMOS_AUX!A:F,6,0),0)</f>
        <v>0</v>
      </c>
    </row>
    <row r="392" spans="1:7" x14ac:dyDescent="0.25">
      <c r="A392" s="163">
        <v>37373</v>
      </c>
      <c r="B392" s="177" t="s">
        <v>188</v>
      </c>
      <c r="C392" s="164" t="s">
        <v>166</v>
      </c>
      <c r="D392" s="164" t="s">
        <v>7192</v>
      </c>
      <c r="E392" s="163">
        <v>0.155</v>
      </c>
      <c r="F392" s="155">
        <f>IF(C392="MAT.",VLOOKUP(A392,INSUMOS_AUX!A:F,6,0),0)</f>
        <v>0.06</v>
      </c>
      <c r="G392" s="154">
        <f>IF(C392="M.O.",VLOOKUP(A392,INSUMOS_AUX!A:F,6,0),0)</f>
        <v>0</v>
      </c>
    </row>
    <row r="393" spans="1:7" x14ac:dyDescent="0.25">
      <c r="A393" s="163">
        <v>39829</v>
      </c>
      <c r="B393" s="177" t="s">
        <v>395</v>
      </c>
      <c r="C393" s="164" t="s">
        <v>166</v>
      </c>
      <c r="D393" s="164" t="s">
        <v>7196</v>
      </c>
      <c r="E393" s="163">
        <v>1.34</v>
      </c>
      <c r="F393" s="155">
        <f>IF(C393="MAT.",VLOOKUP(A393,INSUMOS_AUX!A:F,6,0),0)</f>
        <v>39.119999999999997</v>
      </c>
      <c r="G393" s="154">
        <f>IF(C393="M.O.",VLOOKUP(A393,INSUMOS_AUX!A:F,6,0),0)</f>
        <v>0</v>
      </c>
    </row>
    <row r="394" spans="1:7" ht="21" x14ac:dyDescent="0.25">
      <c r="A394" s="163">
        <v>43465</v>
      </c>
      <c r="B394" s="177" t="s">
        <v>203</v>
      </c>
      <c r="C394" s="164" t="s">
        <v>166</v>
      </c>
      <c r="D394" s="164" t="s">
        <v>7192</v>
      </c>
      <c r="E394" s="163">
        <v>0.10299999999999999</v>
      </c>
      <c r="F394" s="155">
        <f>IF(C394="MAT.",VLOOKUP(A394,INSUMOS_AUX!A:F,6,0),0)</f>
        <v>0.84</v>
      </c>
      <c r="G394" s="154">
        <f>IF(C394="M.O.",VLOOKUP(A394,INSUMOS_AUX!A:F,6,0),0)</f>
        <v>0</v>
      </c>
    </row>
    <row r="395" spans="1:7" ht="21" x14ac:dyDescent="0.25">
      <c r="A395" s="163">
        <v>43467</v>
      </c>
      <c r="B395" s="177" t="s">
        <v>192</v>
      </c>
      <c r="C395" s="164" t="s">
        <v>166</v>
      </c>
      <c r="D395" s="164" t="s">
        <v>7192</v>
      </c>
      <c r="E395" s="163">
        <v>5.1999999999999998E-2</v>
      </c>
      <c r="F395" s="155">
        <f>IF(C395="MAT.",VLOOKUP(A395,INSUMOS_AUX!A:F,6,0),0)</f>
        <v>0.59</v>
      </c>
      <c r="G395" s="154">
        <f>IF(C395="M.O.",VLOOKUP(A395,INSUMOS_AUX!A:F,6,0),0)</f>
        <v>0</v>
      </c>
    </row>
    <row r="396" spans="1:7" ht="21" x14ac:dyDescent="0.25">
      <c r="A396" s="163">
        <v>43489</v>
      </c>
      <c r="B396" s="177" t="s">
        <v>204</v>
      </c>
      <c r="C396" s="164" t="s">
        <v>166</v>
      </c>
      <c r="D396" s="164" t="s">
        <v>7192</v>
      </c>
      <c r="E396" s="163">
        <v>0.10299999999999999</v>
      </c>
      <c r="F396" s="155">
        <f>IF(C396="MAT.",VLOOKUP(A396,INSUMOS_AUX!A:F,6,0),0)</f>
        <v>1.17</v>
      </c>
      <c r="G396" s="154">
        <f>IF(C396="M.O.",VLOOKUP(A396,INSUMOS_AUX!A:F,6,0),0)</f>
        <v>0</v>
      </c>
    </row>
    <row r="397" spans="1:7" ht="21" x14ac:dyDescent="0.25">
      <c r="A397" s="163">
        <v>43491</v>
      </c>
      <c r="B397" s="177" t="s">
        <v>195</v>
      </c>
      <c r="C397" s="164" t="s">
        <v>166</v>
      </c>
      <c r="D397" s="164" t="s">
        <v>7192</v>
      </c>
      <c r="E397" s="163">
        <v>5.1999999999999998E-2</v>
      </c>
      <c r="F397" s="155">
        <f>IF(C397="MAT.",VLOOKUP(A397,INSUMOS_AUX!A:F,6,0),0)</f>
        <v>1.25</v>
      </c>
      <c r="G397" s="154">
        <f>IF(C397="M.O.",VLOOKUP(A397,INSUMOS_AUX!A:F,6,0),0)</f>
        <v>0</v>
      </c>
    </row>
    <row r="398" spans="1:7" x14ac:dyDescent="0.25">
      <c r="A398" s="163">
        <v>4750</v>
      </c>
      <c r="B398" s="177" t="s">
        <v>387</v>
      </c>
      <c r="C398" s="164" t="s">
        <v>169</v>
      </c>
      <c r="D398" s="164" t="s">
        <v>7192</v>
      </c>
      <c r="E398" s="163">
        <v>0.10477160000000001</v>
      </c>
      <c r="F398" s="155">
        <f>IF(C398="MAT.",VLOOKUP(A398,INSUMOS_AUX!A:F,6,0),0)</f>
        <v>0</v>
      </c>
      <c r="G398" s="154">
        <f>IF(C398="M.O.",VLOOKUP(A398,INSUMOS_AUX!A:F,6,0),0)</f>
        <v>17.809999999999999</v>
      </c>
    </row>
    <row r="399" spans="1:7" x14ac:dyDescent="0.25">
      <c r="A399" s="163">
        <v>4791</v>
      </c>
      <c r="B399" s="177" t="s">
        <v>214</v>
      </c>
      <c r="C399" s="164" t="s">
        <v>166</v>
      </c>
      <c r="D399" s="164" t="s">
        <v>7193</v>
      </c>
      <c r="E399" s="163">
        <v>0.33</v>
      </c>
      <c r="F399" s="155">
        <f>IF(C399="MAT.",VLOOKUP(A399,INSUMOS_AUX!A:F,6,0),0)</f>
        <v>49.46</v>
      </c>
      <c r="G399" s="154">
        <f>IF(C399="M.O.",VLOOKUP(A399,INSUMOS_AUX!A:F,6,0),0)</f>
        <v>0</v>
      </c>
    </row>
    <row r="400" spans="1:7" x14ac:dyDescent="0.25">
      <c r="A400" s="163">
        <v>6111</v>
      </c>
      <c r="B400" s="177" t="s">
        <v>201</v>
      </c>
      <c r="C400" s="164" t="s">
        <v>169</v>
      </c>
      <c r="D400" s="164" t="s">
        <v>7192</v>
      </c>
      <c r="E400" s="163">
        <v>5.2894400000000001E-2</v>
      </c>
      <c r="F400" s="155">
        <f>IF(C400="MAT.",VLOOKUP(A400,INSUMOS_AUX!A:F,6,0),0)</f>
        <v>0</v>
      </c>
      <c r="G400" s="154">
        <f>IF(C400="M.O.",VLOOKUP(A400,INSUMOS_AUX!A:F,6,0),0)</f>
        <v>10.49</v>
      </c>
    </row>
    <row r="401" spans="1:7" x14ac:dyDescent="0.25">
      <c r="A401" s="237"/>
      <c r="B401" s="238"/>
      <c r="C401" s="239"/>
      <c r="D401" s="239"/>
      <c r="E401" s="240"/>
      <c r="F401" s="241"/>
      <c r="G401" s="242"/>
    </row>
    <row r="402" spans="1:7" ht="21" x14ac:dyDescent="0.25">
      <c r="A402" s="274" t="s">
        <v>12817</v>
      </c>
      <c r="B402" s="275" t="s">
        <v>12818</v>
      </c>
      <c r="C402" s="276" t="s">
        <v>57</v>
      </c>
      <c r="D402" s="276" t="s">
        <v>72</v>
      </c>
      <c r="E402" s="273">
        <v>63.7</v>
      </c>
      <c r="F402" s="273">
        <f>SUMPRODUCT($E403:$E411,F403:F411)</f>
        <v>102.62950000000001</v>
      </c>
      <c r="G402" s="273">
        <f>SUMPRODUCT($E403:$E411,G403:G411)</f>
        <v>14.4930656</v>
      </c>
    </row>
    <row r="403" spans="1:7" x14ac:dyDescent="0.25">
      <c r="A403" s="243">
        <v>37370</v>
      </c>
      <c r="B403" s="244" t="s">
        <v>185</v>
      </c>
      <c r="C403" s="245" t="s">
        <v>166</v>
      </c>
      <c r="D403" s="245" t="s">
        <v>180</v>
      </c>
      <c r="E403" s="243">
        <v>0.8</v>
      </c>
      <c r="F403" s="155">
        <f>IF(C403="MAT.",VLOOKUP(A403,INSUMOS_AUX!A:F,6,0),0)</f>
        <v>2.15</v>
      </c>
      <c r="G403" s="154">
        <f>IF(C403="M.O.",VLOOKUP(A403,INSUMOS_AUX!A:F,6,0),0)</f>
        <v>0</v>
      </c>
    </row>
    <row r="404" spans="1:7" x14ac:dyDescent="0.25">
      <c r="A404" s="243">
        <v>37371</v>
      </c>
      <c r="B404" s="244" t="s">
        <v>186</v>
      </c>
      <c r="C404" s="245" t="s">
        <v>166</v>
      </c>
      <c r="D404" s="245" t="s">
        <v>180</v>
      </c>
      <c r="E404" s="243">
        <v>0.8</v>
      </c>
      <c r="F404" s="155">
        <f>IF(C404="MAT.",VLOOKUP(A404,INSUMOS_AUX!A:F,6,0),0)</f>
        <v>0.67</v>
      </c>
      <c r="G404" s="154">
        <f>IF(C404="M.O.",VLOOKUP(A404,INSUMOS_AUX!A:F,6,0),0)</f>
        <v>0</v>
      </c>
    </row>
    <row r="405" spans="1:7" x14ac:dyDescent="0.25">
      <c r="A405" s="243">
        <v>37372</v>
      </c>
      <c r="B405" s="244" t="s">
        <v>187</v>
      </c>
      <c r="C405" s="245" t="s">
        <v>166</v>
      </c>
      <c r="D405" s="245" t="s">
        <v>180</v>
      </c>
      <c r="E405" s="243">
        <v>0.8</v>
      </c>
      <c r="F405" s="155">
        <f>IF(C405="MAT.",VLOOKUP(A405,INSUMOS_AUX!A:F,6,0),0)</f>
        <v>1.1399999999999999</v>
      </c>
      <c r="G405" s="154">
        <f>IF(C405="M.O.",VLOOKUP(A405,INSUMOS_AUX!A:F,6,0),0)</f>
        <v>0</v>
      </c>
    </row>
    <row r="406" spans="1:7" x14ac:dyDescent="0.25">
      <c r="A406" s="243">
        <v>37373</v>
      </c>
      <c r="B406" s="244" t="s">
        <v>188</v>
      </c>
      <c r="C406" s="245" t="s">
        <v>166</v>
      </c>
      <c r="D406" s="245" t="s">
        <v>180</v>
      </c>
      <c r="E406" s="243">
        <v>0.8</v>
      </c>
      <c r="F406" s="155">
        <f>IF(C406="MAT.",VLOOKUP(A406,INSUMOS_AUX!A:F,6,0),0)</f>
        <v>0.06</v>
      </c>
      <c r="G406" s="154">
        <f>IF(C406="M.O.",VLOOKUP(A406,INSUMOS_AUX!A:F,6,0),0)</f>
        <v>0</v>
      </c>
    </row>
    <row r="407" spans="1:7" ht="21" x14ac:dyDescent="0.25">
      <c r="A407" s="243">
        <v>39719</v>
      </c>
      <c r="B407" s="244" t="s">
        <v>338</v>
      </c>
      <c r="C407" s="245" t="s">
        <v>166</v>
      </c>
      <c r="D407" s="245" t="s">
        <v>220</v>
      </c>
      <c r="E407" s="243">
        <v>0.15</v>
      </c>
      <c r="F407" s="155">
        <f>IF(C407="MAT.",VLOOKUP(A407,INSUMOS_AUX!A:F,6,0),0)</f>
        <v>146.11000000000001</v>
      </c>
      <c r="G407" s="154">
        <f>IF(C407="M.O.",VLOOKUP(A407,INSUMOS_AUX!A:F,6,0),0)</f>
        <v>0</v>
      </c>
    </row>
    <row r="408" spans="1:7" ht="21" x14ac:dyDescent="0.25">
      <c r="A408" s="243">
        <v>43465</v>
      </c>
      <c r="B408" s="244" t="s">
        <v>203</v>
      </c>
      <c r="C408" s="245" t="s">
        <v>166</v>
      </c>
      <c r="D408" s="245" t="s">
        <v>180</v>
      </c>
      <c r="E408" s="243">
        <v>0.8</v>
      </c>
      <c r="F408" s="155">
        <f>IF(C408="MAT.",VLOOKUP(A408,INSUMOS_AUX!A:F,6,0),0)</f>
        <v>0.84</v>
      </c>
      <c r="G408" s="154">
        <f>IF(C408="M.O.",VLOOKUP(A408,INSUMOS_AUX!A:F,6,0),0)</f>
        <v>0</v>
      </c>
    </row>
    <row r="409" spans="1:7" ht="21" x14ac:dyDescent="0.25">
      <c r="A409" s="243">
        <v>43489</v>
      </c>
      <c r="B409" s="244" t="s">
        <v>204</v>
      </c>
      <c r="C409" s="245" t="s">
        <v>166</v>
      </c>
      <c r="D409" s="245" t="s">
        <v>180</v>
      </c>
      <c r="E409" s="243">
        <v>0.8</v>
      </c>
      <c r="F409" s="155">
        <f>IF(C409="MAT.",VLOOKUP(A409,INSUMOS_AUX!A:F,6,0),0)</f>
        <v>1.17</v>
      </c>
      <c r="G409" s="154">
        <f>IF(C409="M.O.",VLOOKUP(A409,INSUMOS_AUX!A:F,6,0),0)</f>
        <v>0</v>
      </c>
    </row>
    <row r="410" spans="1:7" x14ac:dyDescent="0.25">
      <c r="A410" s="243">
        <v>4750</v>
      </c>
      <c r="B410" s="244" t="s">
        <v>387</v>
      </c>
      <c r="C410" s="245" t="s">
        <v>169</v>
      </c>
      <c r="D410" s="245" t="s">
        <v>180</v>
      </c>
      <c r="E410" s="243">
        <v>0.81376000000000004</v>
      </c>
      <c r="F410" s="155">
        <f>IF(C410="MAT.",VLOOKUP(A410,INSUMOS_AUX!A:F,6,0),0)</f>
        <v>0</v>
      </c>
      <c r="G410" s="154">
        <f>IF(C410="M.O.",VLOOKUP(A410,INSUMOS_AUX!A:F,6,0),0)</f>
        <v>17.809999999999999</v>
      </c>
    </row>
    <row r="411" spans="1:7" ht="21" x14ac:dyDescent="0.25">
      <c r="A411" s="243" t="s">
        <v>12826</v>
      </c>
      <c r="B411" s="244" t="s">
        <v>12827</v>
      </c>
      <c r="C411" s="245" t="s">
        <v>166</v>
      </c>
      <c r="D411" s="245" t="s">
        <v>72</v>
      </c>
      <c r="E411" s="243">
        <v>1.1000000000000001</v>
      </c>
      <c r="F411" s="155">
        <f>IF(C411="MAT.",VLOOKUP(A411,INSUMOS_AUX!A:F,6,0),0)</f>
        <v>68.989999999999995</v>
      </c>
      <c r="G411" s="154">
        <f>IF(C411="M.O.",VLOOKUP(A411,INSUMOS_AUX!A:F,6,0),0)</f>
        <v>0</v>
      </c>
    </row>
    <row r="412" spans="1:7" x14ac:dyDescent="0.25">
      <c r="A412" s="165"/>
      <c r="B412" s="174"/>
      <c r="C412" s="166"/>
      <c r="D412" s="166"/>
      <c r="E412" s="166"/>
      <c r="F412" s="166"/>
      <c r="G412" s="166"/>
    </row>
    <row r="413" spans="1:7" ht="31.5" x14ac:dyDescent="0.25">
      <c r="A413" s="160" t="s">
        <v>7082</v>
      </c>
      <c r="B413" s="176" t="s">
        <v>7083</v>
      </c>
      <c r="C413" s="161" t="s">
        <v>57</v>
      </c>
      <c r="D413" s="161" t="s">
        <v>7191</v>
      </c>
      <c r="E413" s="162">
        <v>1.68</v>
      </c>
      <c r="F413" s="162">
        <f t="shared" ref="F413:G413" si="27">SUMPRODUCT($E414:$E425,F414:F425)</f>
        <v>444.40359999999998</v>
      </c>
      <c r="G413" s="162">
        <f t="shared" si="27"/>
        <v>40.570387799999992</v>
      </c>
    </row>
    <row r="414" spans="1:7" x14ac:dyDescent="0.25">
      <c r="A414" s="163">
        <v>37370</v>
      </c>
      <c r="B414" s="177" t="s">
        <v>185</v>
      </c>
      <c r="C414" s="164" t="s">
        <v>166</v>
      </c>
      <c r="D414" s="164" t="s">
        <v>7192</v>
      </c>
      <c r="E414" s="163">
        <v>2.5499999999999998</v>
      </c>
      <c r="F414" s="155">
        <f>IF(C414="MAT.",VLOOKUP(A414,INSUMOS_AUX!A:F,6,0),0)</f>
        <v>2.15</v>
      </c>
      <c r="G414" s="154">
        <f>IF(C414="M.O.",VLOOKUP(A414,INSUMOS_AUX!A:F,6,0),0)</f>
        <v>0</v>
      </c>
    </row>
    <row r="415" spans="1:7" x14ac:dyDescent="0.25">
      <c r="A415" s="163">
        <v>37371</v>
      </c>
      <c r="B415" s="177" t="s">
        <v>186</v>
      </c>
      <c r="C415" s="164" t="s">
        <v>166</v>
      </c>
      <c r="D415" s="164" t="s">
        <v>7192</v>
      </c>
      <c r="E415" s="163">
        <v>2.5499999999999998</v>
      </c>
      <c r="F415" s="155">
        <f>IF(C415="MAT.",VLOOKUP(A415,INSUMOS_AUX!A:F,6,0),0)</f>
        <v>0.67</v>
      </c>
      <c r="G415" s="154">
        <f>IF(C415="M.O.",VLOOKUP(A415,INSUMOS_AUX!A:F,6,0),0)</f>
        <v>0</v>
      </c>
    </row>
    <row r="416" spans="1:7" x14ac:dyDescent="0.25">
      <c r="A416" s="163">
        <v>37372</v>
      </c>
      <c r="B416" s="177" t="s">
        <v>187</v>
      </c>
      <c r="C416" s="164" t="s">
        <v>166</v>
      </c>
      <c r="D416" s="164" t="s">
        <v>7192</v>
      </c>
      <c r="E416" s="163">
        <v>2.5499999999999998</v>
      </c>
      <c r="F416" s="155">
        <f>IF(C416="MAT.",VLOOKUP(A416,INSUMOS_AUX!A:F,6,0),0)</f>
        <v>1.1399999999999999</v>
      </c>
      <c r="G416" s="154">
        <f>IF(C416="M.O.",VLOOKUP(A416,INSUMOS_AUX!A:F,6,0),0)</f>
        <v>0</v>
      </c>
    </row>
    <row r="417" spans="1:7" x14ac:dyDescent="0.25">
      <c r="A417" s="163">
        <v>37373</v>
      </c>
      <c r="B417" s="177" t="s">
        <v>188</v>
      </c>
      <c r="C417" s="164" t="s">
        <v>166</v>
      </c>
      <c r="D417" s="164" t="s">
        <v>7192</v>
      </c>
      <c r="E417" s="163">
        <v>2.5499999999999998</v>
      </c>
      <c r="F417" s="155">
        <f>IF(C417="MAT.",VLOOKUP(A417,INSUMOS_AUX!A:F,6,0),0)</f>
        <v>0.06</v>
      </c>
      <c r="G417" s="154">
        <f>IF(C417="M.O.",VLOOKUP(A417,INSUMOS_AUX!A:F,6,0),0)</f>
        <v>0</v>
      </c>
    </row>
    <row r="418" spans="1:7" x14ac:dyDescent="0.25">
      <c r="A418" s="163">
        <v>37596</v>
      </c>
      <c r="B418" s="177" t="s">
        <v>343</v>
      </c>
      <c r="C418" s="164" t="s">
        <v>166</v>
      </c>
      <c r="D418" s="164" t="s">
        <v>7193</v>
      </c>
      <c r="E418" s="163">
        <v>7.69</v>
      </c>
      <c r="F418" s="155">
        <f>IF(C418="MAT.",VLOOKUP(A418,INSUMOS_AUX!A:F,6,0),0)</f>
        <v>2.64</v>
      </c>
      <c r="G418" s="154">
        <f>IF(C418="M.O.",VLOOKUP(A418,INSUMOS_AUX!A:F,6,0),0)</f>
        <v>0</v>
      </c>
    </row>
    <row r="419" spans="1:7" ht="21" x14ac:dyDescent="0.25">
      <c r="A419" s="163">
        <v>43465</v>
      </c>
      <c r="B419" s="177" t="s">
        <v>203</v>
      </c>
      <c r="C419" s="164" t="s">
        <v>166</v>
      </c>
      <c r="D419" s="164" t="s">
        <v>7192</v>
      </c>
      <c r="E419" s="163">
        <v>1.7</v>
      </c>
      <c r="F419" s="155">
        <f>IF(C419="MAT.",VLOOKUP(A419,INSUMOS_AUX!A:F,6,0),0)</f>
        <v>0.84</v>
      </c>
      <c r="G419" s="154">
        <f>IF(C419="M.O.",VLOOKUP(A419,INSUMOS_AUX!A:F,6,0),0)</f>
        <v>0</v>
      </c>
    </row>
    <row r="420" spans="1:7" ht="21" x14ac:dyDescent="0.25">
      <c r="A420" s="163">
        <v>43467</v>
      </c>
      <c r="B420" s="177" t="s">
        <v>192</v>
      </c>
      <c r="C420" s="164" t="s">
        <v>166</v>
      </c>
      <c r="D420" s="164" t="s">
        <v>7192</v>
      </c>
      <c r="E420" s="163">
        <v>0.85</v>
      </c>
      <c r="F420" s="155">
        <f>IF(C420="MAT.",VLOOKUP(A420,INSUMOS_AUX!A:F,6,0),0)</f>
        <v>0.59</v>
      </c>
      <c r="G420" s="154">
        <f>IF(C420="M.O.",VLOOKUP(A420,INSUMOS_AUX!A:F,6,0),0)</f>
        <v>0</v>
      </c>
    </row>
    <row r="421" spans="1:7" ht="21" x14ac:dyDescent="0.25">
      <c r="A421" s="163">
        <v>43489</v>
      </c>
      <c r="B421" s="177" t="s">
        <v>204</v>
      </c>
      <c r="C421" s="164" t="s">
        <v>166</v>
      </c>
      <c r="D421" s="164" t="s">
        <v>7192</v>
      </c>
      <c r="E421" s="163">
        <v>1.7</v>
      </c>
      <c r="F421" s="155">
        <f>IF(C421="MAT.",VLOOKUP(A421,INSUMOS_AUX!A:F,6,0),0)</f>
        <v>1.17</v>
      </c>
      <c r="G421" s="154">
        <f>IF(C421="M.O.",VLOOKUP(A421,INSUMOS_AUX!A:F,6,0),0)</f>
        <v>0</v>
      </c>
    </row>
    <row r="422" spans="1:7" ht="21" x14ac:dyDescent="0.25">
      <c r="A422" s="163">
        <v>43491</v>
      </c>
      <c r="B422" s="177" t="s">
        <v>195</v>
      </c>
      <c r="C422" s="164" t="s">
        <v>166</v>
      </c>
      <c r="D422" s="164" t="s">
        <v>7192</v>
      </c>
      <c r="E422" s="163">
        <v>0.85</v>
      </c>
      <c r="F422" s="155">
        <f>IF(C422="MAT.",VLOOKUP(A422,INSUMOS_AUX!A:F,6,0),0)</f>
        <v>1.25</v>
      </c>
      <c r="G422" s="154">
        <f>IF(C422="M.O.",VLOOKUP(A422,INSUMOS_AUX!A:F,6,0),0)</f>
        <v>0</v>
      </c>
    </row>
    <row r="423" spans="1:7" x14ac:dyDescent="0.25">
      <c r="A423" s="163">
        <v>4760</v>
      </c>
      <c r="B423" s="177" t="s">
        <v>346</v>
      </c>
      <c r="C423" s="164" t="s">
        <v>169</v>
      </c>
      <c r="D423" s="164" t="s">
        <v>7192</v>
      </c>
      <c r="E423" s="163">
        <v>1.7203999999999999</v>
      </c>
      <c r="F423" s="155">
        <f>IF(C423="MAT.",VLOOKUP(A423,INSUMOS_AUX!A:F,6,0),0)</f>
        <v>0</v>
      </c>
      <c r="G423" s="154">
        <f>IF(C423="M.O.",VLOOKUP(A423,INSUMOS_AUX!A:F,6,0),0)</f>
        <v>18.309999999999999</v>
      </c>
    </row>
    <row r="424" spans="1:7" x14ac:dyDescent="0.25">
      <c r="A424" s="163">
        <v>6111</v>
      </c>
      <c r="B424" s="177" t="s">
        <v>201</v>
      </c>
      <c r="C424" s="164" t="s">
        <v>169</v>
      </c>
      <c r="D424" s="164" t="s">
        <v>7192</v>
      </c>
      <c r="E424" s="163">
        <v>0.86462000000000006</v>
      </c>
      <c r="F424" s="155">
        <f>IF(C424="MAT.",VLOOKUP(A424,INSUMOS_AUX!A:F,6,0),0)</f>
        <v>0</v>
      </c>
      <c r="G424" s="154">
        <f>IF(C424="M.O.",VLOOKUP(A424,INSUMOS_AUX!A:F,6,0),0)</f>
        <v>10.49</v>
      </c>
    </row>
    <row r="425" spans="1:7" x14ac:dyDescent="0.25">
      <c r="A425" s="163" t="s">
        <v>7201</v>
      </c>
      <c r="B425" s="177" t="s">
        <v>7218</v>
      </c>
      <c r="C425" s="164" t="s">
        <v>166</v>
      </c>
      <c r="D425" s="164" t="s">
        <v>7191</v>
      </c>
      <c r="E425" s="163">
        <v>1.1000000000000001</v>
      </c>
      <c r="F425" s="155">
        <f>IF(C425="MAT.",VLOOKUP(A425,INSUMOS_AUX!A:F,6,0),0)</f>
        <v>371.7</v>
      </c>
      <c r="G425" s="154">
        <f>IF(C425="M.O.",VLOOKUP(A425,INSUMOS_AUX!A:F,6,0),0)</f>
        <v>0</v>
      </c>
    </row>
    <row r="426" spans="1:7" x14ac:dyDescent="0.25">
      <c r="A426" s="165"/>
      <c r="B426" s="174"/>
      <c r="C426" s="166"/>
      <c r="D426" s="166"/>
      <c r="E426" s="166"/>
      <c r="F426" s="166"/>
      <c r="G426" s="166"/>
    </row>
    <row r="427" spans="1:7" ht="42" x14ac:dyDescent="0.25">
      <c r="A427" s="160" t="s">
        <v>7084</v>
      </c>
      <c r="B427" s="176" t="s">
        <v>7085</v>
      </c>
      <c r="C427" s="161" t="s">
        <v>57</v>
      </c>
      <c r="D427" s="161" t="s">
        <v>7191</v>
      </c>
      <c r="E427" s="162">
        <v>63.7</v>
      </c>
      <c r="F427" s="162">
        <f t="shared" ref="F427:G427" si="28">SUMPRODUCT($E428:$E436,F428:F436)</f>
        <v>398.43349999999998</v>
      </c>
      <c r="G427" s="162">
        <f t="shared" si="28"/>
        <v>14.4930656</v>
      </c>
    </row>
    <row r="428" spans="1:7" x14ac:dyDescent="0.25">
      <c r="A428" s="163">
        <v>37370</v>
      </c>
      <c r="B428" s="177" t="s">
        <v>185</v>
      </c>
      <c r="C428" s="164" t="s">
        <v>166</v>
      </c>
      <c r="D428" s="164" t="s">
        <v>7192</v>
      </c>
      <c r="E428" s="163">
        <v>0.8</v>
      </c>
      <c r="F428" s="155">
        <f>IF(C428="MAT.",VLOOKUP(A428,INSUMOS_AUX!A:F,6,0),0)</f>
        <v>2.15</v>
      </c>
      <c r="G428" s="154">
        <f>IF(C428="M.O.",VLOOKUP(A428,INSUMOS_AUX!A:F,6,0),0)</f>
        <v>0</v>
      </c>
    </row>
    <row r="429" spans="1:7" x14ac:dyDescent="0.25">
      <c r="A429" s="163">
        <v>37371</v>
      </c>
      <c r="B429" s="177" t="s">
        <v>186</v>
      </c>
      <c r="C429" s="164" t="s">
        <v>166</v>
      </c>
      <c r="D429" s="164" t="s">
        <v>7192</v>
      </c>
      <c r="E429" s="163">
        <v>0.8</v>
      </c>
      <c r="F429" s="155">
        <f>IF(C429="MAT.",VLOOKUP(A429,INSUMOS_AUX!A:F,6,0),0)</f>
        <v>0.67</v>
      </c>
      <c r="G429" s="154">
        <f>IF(C429="M.O.",VLOOKUP(A429,INSUMOS_AUX!A:F,6,0),0)</f>
        <v>0</v>
      </c>
    </row>
    <row r="430" spans="1:7" x14ac:dyDescent="0.25">
      <c r="A430" s="163">
        <v>37372</v>
      </c>
      <c r="B430" s="177" t="s">
        <v>187</v>
      </c>
      <c r="C430" s="164" t="s">
        <v>166</v>
      </c>
      <c r="D430" s="164" t="s">
        <v>7192</v>
      </c>
      <c r="E430" s="163">
        <v>0.8</v>
      </c>
      <c r="F430" s="155">
        <f>IF(C430="MAT.",VLOOKUP(A430,INSUMOS_AUX!A:F,6,0),0)</f>
        <v>1.1399999999999999</v>
      </c>
      <c r="G430" s="154">
        <f>IF(C430="M.O.",VLOOKUP(A430,INSUMOS_AUX!A:F,6,0),0)</f>
        <v>0</v>
      </c>
    </row>
    <row r="431" spans="1:7" x14ac:dyDescent="0.25">
      <c r="A431" s="163">
        <v>37373</v>
      </c>
      <c r="B431" s="177" t="s">
        <v>188</v>
      </c>
      <c r="C431" s="164" t="s">
        <v>166</v>
      </c>
      <c r="D431" s="164" t="s">
        <v>7192</v>
      </c>
      <c r="E431" s="163">
        <v>0.8</v>
      </c>
      <c r="F431" s="155">
        <f>IF(C431="MAT.",VLOOKUP(A431,INSUMOS_AUX!A:F,6,0),0)</f>
        <v>0.06</v>
      </c>
      <c r="G431" s="154">
        <f>IF(C431="M.O.",VLOOKUP(A431,INSUMOS_AUX!A:F,6,0),0)</f>
        <v>0</v>
      </c>
    </row>
    <row r="432" spans="1:7" ht="21" x14ac:dyDescent="0.25">
      <c r="A432" s="163">
        <v>39719</v>
      </c>
      <c r="B432" s="177" t="s">
        <v>338</v>
      </c>
      <c r="C432" s="164" t="s">
        <v>166</v>
      </c>
      <c r="D432" s="164" t="s">
        <v>7198</v>
      </c>
      <c r="E432" s="163">
        <v>0.45</v>
      </c>
      <c r="F432" s="155">
        <f>IF(C432="MAT.",VLOOKUP(A432,INSUMOS_AUX!A:F,6,0),0)</f>
        <v>146.11000000000001</v>
      </c>
      <c r="G432" s="154">
        <f>IF(C432="M.O.",VLOOKUP(A432,INSUMOS_AUX!A:F,6,0),0)</f>
        <v>0</v>
      </c>
    </row>
    <row r="433" spans="1:7" ht="21" x14ac:dyDescent="0.25">
      <c r="A433" s="163">
        <v>43465</v>
      </c>
      <c r="B433" s="177" t="s">
        <v>203</v>
      </c>
      <c r="C433" s="164" t="s">
        <v>166</v>
      </c>
      <c r="D433" s="164" t="s">
        <v>7192</v>
      </c>
      <c r="E433" s="163">
        <v>0.8</v>
      </c>
      <c r="F433" s="155">
        <f>IF(C433="MAT.",VLOOKUP(A433,INSUMOS_AUX!A:F,6,0),0)</f>
        <v>0.84</v>
      </c>
      <c r="G433" s="154">
        <f>IF(C433="M.O.",VLOOKUP(A433,INSUMOS_AUX!A:F,6,0),0)</f>
        <v>0</v>
      </c>
    </row>
    <row r="434" spans="1:7" ht="21" x14ac:dyDescent="0.25">
      <c r="A434" s="163">
        <v>43489</v>
      </c>
      <c r="B434" s="177" t="s">
        <v>204</v>
      </c>
      <c r="C434" s="164" t="s">
        <v>166</v>
      </c>
      <c r="D434" s="164" t="s">
        <v>7192</v>
      </c>
      <c r="E434" s="163">
        <v>0.8</v>
      </c>
      <c r="F434" s="155">
        <f>IF(C434="MAT.",VLOOKUP(A434,INSUMOS_AUX!A:F,6,0),0)</f>
        <v>1.17</v>
      </c>
      <c r="G434" s="154">
        <f>IF(C434="M.O.",VLOOKUP(A434,INSUMOS_AUX!A:F,6,0),0)</f>
        <v>0</v>
      </c>
    </row>
    <row r="435" spans="1:7" x14ac:dyDescent="0.25">
      <c r="A435" s="163">
        <v>4750</v>
      </c>
      <c r="B435" s="177" t="s">
        <v>387</v>
      </c>
      <c r="C435" s="164" t="s">
        <v>169</v>
      </c>
      <c r="D435" s="164" t="s">
        <v>7192</v>
      </c>
      <c r="E435" s="163">
        <v>0.81376000000000004</v>
      </c>
      <c r="F435" s="155">
        <f>IF(C435="MAT.",VLOOKUP(A435,INSUMOS_AUX!A:F,6,0),0)</f>
        <v>0</v>
      </c>
      <c r="G435" s="154">
        <f>IF(C435="M.O.",VLOOKUP(A435,INSUMOS_AUX!A:F,6,0),0)</f>
        <v>17.809999999999999</v>
      </c>
    </row>
    <row r="436" spans="1:7" ht="21" x14ac:dyDescent="0.25">
      <c r="A436" s="163" t="s">
        <v>7202</v>
      </c>
      <c r="B436" s="177" t="s">
        <v>7219</v>
      </c>
      <c r="C436" s="164" t="s">
        <v>166</v>
      </c>
      <c r="D436" s="164" t="s">
        <v>7191</v>
      </c>
      <c r="E436" s="163">
        <v>1</v>
      </c>
      <c r="F436" s="155">
        <f>IF(C436="MAT.",VLOOKUP(A436,INSUMOS_AUX!A:F,6,0),0)</f>
        <v>327.86</v>
      </c>
      <c r="G436" s="154">
        <f>IF(C436="M.O.",VLOOKUP(A436,INSUMOS_AUX!A:F,6,0),0)</f>
        <v>0</v>
      </c>
    </row>
    <row r="437" spans="1:7" x14ac:dyDescent="0.25">
      <c r="A437" s="165"/>
      <c r="B437" s="174"/>
      <c r="C437" s="166"/>
      <c r="D437" s="166"/>
      <c r="E437" s="166"/>
      <c r="F437" s="166"/>
      <c r="G437" s="166"/>
    </row>
    <row r="438" spans="1:7" x14ac:dyDescent="0.25">
      <c r="A438" s="159">
        <v>7</v>
      </c>
      <c r="B438" s="175" t="s">
        <v>7086</v>
      </c>
      <c r="C438" s="167"/>
      <c r="D438" s="167"/>
      <c r="E438" s="167"/>
      <c r="F438" s="167"/>
      <c r="G438" s="167"/>
    </row>
    <row r="439" spans="1:7" x14ac:dyDescent="0.25">
      <c r="A439" s="165"/>
      <c r="B439" s="174"/>
      <c r="C439" s="166"/>
      <c r="D439" s="166"/>
      <c r="E439" s="166"/>
      <c r="F439" s="166"/>
      <c r="G439" s="166"/>
    </row>
    <row r="440" spans="1:7" ht="31.5" x14ac:dyDescent="0.25">
      <c r="A440" s="160" t="s">
        <v>7087</v>
      </c>
      <c r="B440" s="176" t="s">
        <v>3541</v>
      </c>
      <c r="C440" s="161" t="s">
        <v>57</v>
      </c>
      <c r="D440" s="161" t="s">
        <v>7189</v>
      </c>
      <c r="E440" s="162">
        <v>1</v>
      </c>
      <c r="F440" s="162">
        <f t="shared" ref="F440:G440" si="29">SUMPRODUCT($E441:$E455,F441:F455)</f>
        <v>159.63953720000003</v>
      </c>
      <c r="G440" s="162">
        <f t="shared" si="29"/>
        <v>30.885526030159998</v>
      </c>
    </row>
    <row r="441" spans="1:7" x14ac:dyDescent="0.25">
      <c r="A441" s="163">
        <v>1106</v>
      </c>
      <c r="B441" s="177" t="s">
        <v>213</v>
      </c>
      <c r="C441" s="164" t="s">
        <v>166</v>
      </c>
      <c r="D441" s="164" t="s">
        <v>7193</v>
      </c>
      <c r="E441" s="163">
        <v>1.6295999999999999</v>
      </c>
      <c r="F441" s="155">
        <f>IF(C441="MAT.",VLOOKUP(A441,INSUMOS_AUX!A:F,6,0),0)</f>
        <v>1.1000000000000001</v>
      </c>
      <c r="G441" s="154">
        <f>IF(C441="M.O.",VLOOKUP(A441,INSUMOS_AUX!A:F,6,0),0)</f>
        <v>0</v>
      </c>
    </row>
    <row r="442" spans="1:7" ht="31.5" x14ac:dyDescent="0.25">
      <c r="A442" s="163">
        <v>11251</v>
      </c>
      <c r="B442" s="177" t="s">
        <v>7220</v>
      </c>
      <c r="C442" s="164" t="s">
        <v>166</v>
      </c>
      <c r="D442" s="164" t="s">
        <v>7189</v>
      </c>
      <c r="E442" s="163">
        <v>1</v>
      </c>
      <c r="F442" s="155">
        <f>IF(C442="MAT.",VLOOKUP(A442,INSUMOS_AUX!A:F,6,0),0)</f>
        <v>140.36000000000001</v>
      </c>
      <c r="G442" s="154">
        <f>IF(C442="M.O.",VLOOKUP(A442,INSUMOS_AUX!A:F,6,0),0)</f>
        <v>0</v>
      </c>
    </row>
    <row r="443" spans="1:7" x14ac:dyDescent="0.25">
      <c r="A443" s="163">
        <v>1379</v>
      </c>
      <c r="B443" s="177" t="s">
        <v>181</v>
      </c>
      <c r="C443" s="164" t="s">
        <v>166</v>
      </c>
      <c r="D443" s="164" t="s">
        <v>7193</v>
      </c>
      <c r="E443" s="163">
        <v>3.6664599999999998</v>
      </c>
      <c r="F443" s="155">
        <f>IF(C443="MAT.",VLOOKUP(A443,INSUMOS_AUX!A:F,6,0),0)</f>
        <v>0.72</v>
      </c>
      <c r="G443" s="154">
        <f>IF(C443="M.O.",VLOOKUP(A443,INSUMOS_AUX!A:F,6,0),0)</f>
        <v>0</v>
      </c>
    </row>
    <row r="444" spans="1:7" x14ac:dyDescent="0.25">
      <c r="A444" s="163">
        <v>2436</v>
      </c>
      <c r="B444" s="177" t="s">
        <v>207</v>
      </c>
      <c r="C444" s="164" t="s">
        <v>169</v>
      </c>
      <c r="D444" s="164" t="s">
        <v>7192</v>
      </c>
      <c r="E444" s="163">
        <v>0.994143</v>
      </c>
      <c r="F444" s="155">
        <f>IF(C444="MAT.",VLOOKUP(A444,INSUMOS_AUX!A:F,6,0),0)</f>
        <v>0</v>
      </c>
      <c r="G444" s="154">
        <f>IF(C444="M.O.",VLOOKUP(A444,INSUMOS_AUX!A:F,6,0),0)</f>
        <v>17.809999999999999</v>
      </c>
    </row>
    <row r="445" spans="1:7" x14ac:dyDescent="0.25">
      <c r="A445" s="163">
        <v>247</v>
      </c>
      <c r="B445" s="177" t="s">
        <v>231</v>
      </c>
      <c r="C445" s="164" t="s">
        <v>169</v>
      </c>
      <c r="D445" s="164" t="s">
        <v>7192</v>
      </c>
      <c r="E445" s="163">
        <v>0.994143</v>
      </c>
      <c r="F445" s="155">
        <f>IF(C445="MAT.",VLOOKUP(A445,INSUMOS_AUX!A:F,6,0),0)</f>
        <v>0</v>
      </c>
      <c r="G445" s="154">
        <f>IF(C445="M.O.",VLOOKUP(A445,INSUMOS_AUX!A:F,6,0),0)</f>
        <v>11.57</v>
      </c>
    </row>
    <row r="446" spans="1:7" ht="21" x14ac:dyDescent="0.25">
      <c r="A446" s="163">
        <v>370</v>
      </c>
      <c r="B446" s="177" t="s">
        <v>184</v>
      </c>
      <c r="C446" s="164" t="s">
        <v>166</v>
      </c>
      <c r="D446" s="164" t="s">
        <v>7195</v>
      </c>
      <c r="E446" s="163">
        <v>1.6240000000000001E-2</v>
      </c>
      <c r="F446" s="155">
        <f>IF(C446="MAT.",VLOOKUP(A446,INSUMOS_AUX!A:F,6,0),0)</f>
        <v>142.07</v>
      </c>
      <c r="G446" s="154">
        <f>IF(C446="M.O.",VLOOKUP(A446,INSUMOS_AUX!A:F,6,0),0)</f>
        <v>0</v>
      </c>
    </row>
    <row r="447" spans="1:7" x14ac:dyDescent="0.25">
      <c r="A447" s="163">
        <v>37370</v>
      </c>
      <c r="B447" s="177" t="s">
        <v>185</v>
      </c>
      <c r="C447" s="164" t="s">
        <v>166</v>
      </c>
      <c r="D447" s="164" t="s">
        <v>7192</v>
      </c>
      <c r="E447" s="163">
        <v>2.0872199999999999</v>
      </c>
      <c r="F447" s="155">
        <f>IF(C447="MAT.",VLOOKUP(A447,INSUMOS_AUX!A:F,6,0),0)</f>
        <v>2.15</v>
      </c>
      <c r="G447" s="154">
        <f>IF(C447="M.O.",VLOOKUP(A447,INSUMOS_AUX!A:F,6,0),0)</f>
        <v>0</v>
      </c>
    </row>
    <row r="448" spans="1:7" x14ac:dyDescent="0.25">
      <c r="A448" s="163">
        <v>37371</v>
      </c>
      <c r="B448" s="177" t="s">
        <v>186</v>
      </c>
      <c r="C448" s="164" t="s">
        <v>166</v>
      </c>
      <c r="D448" s="164" t="s">
        <v>7192</v>
      </c>
      <c r="E448" s="163">
        <v>2.0872199999999999</v>
      </c>
      <c r="F448" s="155">
        <f>IF(C448="MAT.",VLOOKUP(A448,INSUMOS_AUX!A:F,6,0),0)</f>
        <v>0.67</v>
      </c>
      <c r="G448" s="154">
        <f>IF(C448="M.O.",VLOOKUP(A448,INSUMOS_AUX!A:F,6,0),0)</f>
        <v>0</v>
      </c>
    </row>
    <row r="449" spans="1:7" x14ac:dyDescent="0.25">
      <c r="A449" s="163">
        <v>37372</v>
      </c>
      <c r="B449" s="177" t="s">
        <v>187</v>
      </c>
      <c r="C449" s="164" t="s">
        <v>166</v>
      </c>
      <c r="D449" s="164" t="s">
        <v>7192</v>
      </c>
      <c r="E449" s="163">
        <v>2.0872199999999999</v>
      </c>
      <c r="F449" s="155">
        <f>IF(C449="MAT.",VLOOKUP(A449,INSUMOS_AUX!A:F,6,0),0)</f>
        <v>1.1399999999999999</v>
      </c>
      <c r="G449" s="154">
        <f>IF(C449="M.O.",VLOOKUP(A449,INSUMOS_AUX!A:F,6,0),0)</f>
        <v>0</v>
      </c>
    </row>
    <row r="450" spans="1:7" x14ac:dyDescent="0.25">
      <c r="A450" s="163">
        <v>37373</v>
      </c>
      <c r="B450" s="177" t="s">
        <v>188</v>
      </c>
      <c r="C450" s="164" t="s">
        <v>166</v>
      </c>
      <c r="D450" s="164" t="s">
        <v>7192</v>
      </c>
      <c r="E450" s="163">
        <v>2.0872199999999999</v>
      </c>
      <c r="F450" s="155">
        <f>IF(C450="MAT.",VLOOKUP(A450,INSUMOS_AUX!A:F,6,0),0)</f>
        <v>0.06</v>
      </c>
      <c r="G450" s="154">
        <f>IF(C450="M.O.",VLOOKUP(A450,INSUMOS_AUX!A:F,6,0),0)</f>
        <v>0</v>
      </c>
    </row>
    <row r="451" spans="1:7" ht="21" x14ac:dyDescent="0.25">
      <c r="A451" s="163">
        <v>43460</v>
      </c>
      <c r="B451" s="177" t="s">
        <v>208</v>
      </c>
      <c r="C451" s="164" t="s">
        <v>166</v>
      </c>
      <c r="D451" s="164" t="s">
        <v>7192</v>
      </c>
      <c r="E451" s="163">
        <v>1.93</v>
      </c>
      <c r="F451" s="155">
        <f>IF(C451="MAT.",VLOOKUP(A451,INSUMOS_AUX!A:F,6,0),0)</f>
        <v>0.86</v>
      </c>
      <c r="G451" s="154">
        <f>IF(C451="M.O.",VLOOKUP(A451,INSUMOS_AUX!A:F,6,0),0)</f>
        <v>0</v>
      </c>
    </row>
    <row r="452" spans="1:7" ht="21" x14ac:dyDescent="0.25">
      <c r="A452" s="163">
        <v>43467</v>
      </c>
      <c r="B452" s="177" t="s">
        <v>192</v>
      </c>
      <c r="C452" s="164" t="s">
        <v>166</v>
      </c>
      <c r="D452" s="164" t="s">
        <v>7192</v>
      </c>
      <c r="E452" s="163">
        <v>0.15722</v>
      </c>
      <c r="F452" s="155">
        <f>IF(C452="MAT.",VLOOKUP(A452,INSUMOS_AUX!A:F,6,0),0)</f>
        <v>0.59</v>
      </c>
      <c r="G452" s="154">
        <f>IF(C452="M.O.",VLOOKUP(A452,INSUMOS_AUX!A:F,6,0),0)</f>
        <v>0</v>
      </c>
    </row>
    <row r="453" spans="1:7" ht="21" x14ac:dyDescent="0.25">
      <c r="A453" s="163">
        <v>43484</v>
      </c>
      <c r="B453" s="177" t="s">
        <v>209</v>
      </c>
      <c r="C453" s="164" t="s">
        <v>166</v>
      </c>
      <c r="D453" s="164" t="s">
        <v>7192</v>
      </c>
      <c r="E453" s="163">
        <v>1.93</v>
      </c>
      <c r="F453" s="155">
        <f>IF(C453="MAT.",VLOOKUP(A453,INSUMOS_AUX!A:F,6,0),0)</f>
        <v>1.1399999999999999</v>
      </c>
      <c r="G453" s="154">
        <f>IF(C453="M.O.",VLOOKUP(A453,INSUMOS_AUX!A:F,6,0),0)</f>
        <v>0</v>
      </c>
    </row>
    <row r="454" spans="1:7" ht="21" x14ac:dyDescent="0.25">
      <c r="A454" s="163">
        <v>43491</v>
      </c>
      <c r="B454" s="177" t="s">
        <v>195</v>
      </c>
      <c r="C454" s="164" t="s">
        <v>166</v>
      </c>
      <c r="D454" s="164" t="s">
        <v>7192</v>
      </c>
      <c r="E454" s="163">
        <v>0.15722</v>
      </c>
      <c r="F454" s="155">
        <f>IF(C454="MAT.",VLOOKUP(A454,INSUMOS_AUX!A:F,6,0),0)</f>
        <v>1.25</v>
      </c>
      <c r="G454" s="154">
        <f>IF(C454="M.O.",VLOOKUP(A454,INSUMOS_AUX!A:F,6,0),0)</f>
        <v>0</v>
      </c>
    </row>
    <row r="455" spans="1:7" x14ac:dyDescent="0.25">
      <c r="A455" s="163">
        <v>6111</v>
      </c>
      <c r="B455" s="177" t="s">
        <v>201</v>
      </c>
      <c r="C455" s="164" t="s">
        <v>169</v>
      </c>
      <c r="D455" s="164" t="s">
        <v>7192</v>
      </c>
      <c r="E455" s="163">
        <v>0.159924184</v>
      </c>
      <c r="F455" s="155">
        <f>IF(C455="MAT.",VLOOKUP(A455,INSUMOS_AUX!A:F,6,0),0)</f>
        <v>0</v>
      </c>
      <c r="G455" s="154">
        <f>IF(C455="M.O.",VLOOKUP(A455,INSUMOS_AUX!A:F,6,0),0)</f>
        <v>10.49</v>
      </c>
    </row>
    <row r="456" spans="1:7" x14ac:dyDescent="0.25">
      <c r="A456" s="165"/>
      <c r="B456" s="174"/>
      <c r="C456" s="166"/>
      <c r="D456" s="166"/>
      <c r="E456" s="166"/>
      <c r="F456" s="166"/>
      <c r="G456" s="166"/>
    </row>
    <row r="457" spans="1:7" ht="21" x14ac:dyDescent="0.25">
      <c r="A457" s="160" t="s">
        <v>7088</v>
      </c>
      <c r="B457" s="176" t="s">
        <v>3274</v>
      </c>
      <c r="C457" s="161" t="s">
        <v>57</v>
      </c>
      <c r="D457" s="161" t="s">
        <v>7189</v>
      </c>
      <c r="E457" s="162">
        <v>8</v>
      </c>
      <c r="F457" s="162">
        <f t="shared" ref="F457:G457" si="30">SUMPRODUCT($E458:$E467,F458:F467)</f>
        <v>21.053622000000001</v>
      </c>
      <c r="G457" s="162">
        <f t="shared" si="30"/>
        <v>5.7778756698000002</v>
      </c>
    </row>
    <row r="458" spans="1:7" x14ac:dyDescent="0.25">
      <c r="A458" s="163">
        <v>12295</v>
      </c>
      <c r="B458" s="177" t="s">
        <v>241</v>
      </c>
      <c r="C458" s="164" t="s">
        <v>166</v>
      </c>
      <c r="D458" s="164" t="s">
        <v>7189</v>
      </c>
      <c r="E458" s="163">
        <v>2</v>
      </c>
      <c r="F458" s="155">
        <f>IF(C458="MAT.",VLOOKUP(A458,INSUMOS_AUX!A:F,6,0),0)</f>
        <v>2.2999999999999998</v>
      </c>
      <c r="G458" s="154">
        <f>IF(C458="M.O.",VLOOKUP(A458,INSUMOS_AUX!A:F,6,0),0)</f>
        <v>0</v>
      </c>
    </row>
    <row r="459" spans="1:7" x14ac:dyDescent="0.25">
      <c r="A459" s="163">
        <v>2436</v>
      </c>
      <c r="B459" s="177" t="s">
        <v>207</v>
      </c>
      <c r="C459" s="164" t="s">
        <v>169</v>
      </c>
      <c r="D459" s="164" t="s">
        <v>7192</v>
      </c>
      <c r="E459" s="163">
        <v>0.25528356000000002</v>
      </c>
      <c r="F459" s="155">
        <f>IF(C459="MAT.",VLOOKUP(A459,INSUMOS_AUX!A:F,6,0),0)</f>
        <v>0</v>
      </c>
      <c r="G459" s="154">
        <f>IF(C459="M.O.",VLOOKUP(A459,INSUMOS_AUX!A:F,6,0),0)</f>
        <v>17.809999999999999</v>
      </c>
    </row>
    <row r="460" spans="1:7" x14ac:dyDescent="0.25">
      <c r="A460" s="163">
        <v>247</v>
      </c>
      <c r="B460" s="177" t="s">
        <v>231</v>
      </c>
      <c r="C460" s="164" t="s">
        <v>169</v>
      </c>
      <c r="D460" s="164" t="s">
        <v>7192</v>
      </c>
      <c r="E460" s="163">
        <v>0.10641966</v>
      </c>
      <c r="F460" s="155">
        <f>IF(C460="MAT.",VLOOKUP(A460,INSUMOS_AUX!A:F,6,0),0)</f>
        <v>0</v>
      </c>
      <c r="G460" s="154">
        <f>IF(C460="M.O.",VLOOKUP(A460,INSUMOS_AUX!A:F,6,0),0)</f>
        <v>11.57</v>
      </c>
    </row>
    <row r="461" spans="1:7" x14ac:dyDescent="0.25">
      <c r="A461" s="163">
        <v>37370</v>
      </c>
      <c r="B461" s="177" t="s">
        <v>185</v>
      </c>
      <c r="C461" s="164" t="s">
        <v>166</v>
      </c>
      <c r="D461" s="164" t="s">
        <v>7192</v>
      </c>
      <c r="E461" s="163">
        <v>0.35110000000000002</v>
      </c>
      <c r="F461" s="155">
        <f>IF(C461="MAT.",VLOOKUP(A461,INSUMOS_AUX!A:F,6,0),0)</f>
        <v>2.15</v>
      </c>
      <c r="G461" s="154">
        <f>IF(C461="M.O.",VLOOKUP(A461,INSUMOS_AUX!A:F,6,0),0)</f>
        <v>0</v>
      </c>
    </row>
    <row r="462" spans="1:7" x14ac:dyDescent="0.25">
      <c r="A462" s="163">
        <v>37371</v>
      </c>
      <c r="B462" s="177" t="s">
        <v>186</v>
      </c>
      <c r="C462" s="164" t="s">
        <v>166</v>
      </c>
      <c r="D462" s="164" t="s">
        <v>7192</v>
      </c>
      <c r="E462" s="163">
        <v>0.35110000000000002</v>
      </c>
      <c r="F462" s="155">
        <f>IF(C462="MAT.",VLOOKUP(A462,INSUMOS_AUX!A:F,6,0),0)</f>
        <v>0.67</v>
      </c>
      <c r="G462" s="154">
        <f>IF(C462="M.O.",VLOOKUP(A462,INSUMOS_AUX!A:F,6,0),0)</f>
        <v>0</v>
      </c>
    </row>
    <row r="463" spans="1:7" x14ac:dyDescent="0.25">
      <c r="A463" s="163">
        <v>37372</v>
      </c>
      <c r="B463" s="177" t="s">
        <v>187</v>
      </c>
      <c r="C463" s="164" t="s">
        <v>166</v>
      </c>
      <c r="D463" s="164" t="s">
        <v>7192</v>
      </c>
      <c r="E463" s="163">
        <v>0.35110000000000002</v>
      </c>
      <c r="F463" s="155">
        <f>IF(C463="MAT.",VLOOKUP(A463,INSUMOS_AUX!A:F,6,0),0)</f>
        <v>1.1399999999999999</v>
      </c>
      <c r="G463" s="154">
        <f>IF(C463="M.O.",VLOOKUP(A463,INSUMOS_AUX!A:F,6,0),0)</f>
        <v>0</v>
      </c>
    </row>
    <row r="464" spans="1:7" x14ac:dyDescent="0.25">
      <c r="A464" s="163">
        <v>37373</v>
      </c>
      <c r="B464" s="177" t="s">
        <v>188</v>
      </c>
      <c r="C464" s="164" t="s">
        <v>166</v>
      </c>
      <c r="D464" s="164" t="s">
        <v>7192</v>
      </c>
      <c r="E464" s="163">
        <v>0.35110000000000002</v>
      </c>
      <c r="F464" s="155">
        <f>IF(C464="MAT.",VLOOKUP(A464,INSUMOS_AUX!A:F,6,0),0)</f>
        <v>0.06</v>
      </c>
      <c r="G464" s="154">
        <f>IF(C464="M.O.",VLOOKUP(A464,INSUMOS_AUX!A:F,6,0),0)</f>
        <v>0</v>
      </c>
    </row>
    <row r="465" spans="1:7" x14ac:dyDescent="0.25">
      <c r="A465" s="163">
        <v>39387</v>
      </c>
      <c r="B465" s="177" t="s">
        <v>377</v>
      </c>
      <c r="C465" s="164" t="s">
        <v>166</v>
      </c>
      <c r="D465" s="164" t="s">
        <v>7189</v>
      </c>
      <c r="E465" s="163">
        <v>1</v>
      </c>
      <c r="F465" s="155">
        <f>IF(C465="MAT.",VLOOKUP(A465,INSUMOS_AUX!A:F,6,0),0)</f>
        <v>14.34</v>
      </c>
      <c r="G465" s="154">
        <f>IF(C465="M.O.",VLOOKUP(A465,INSUMOS_AUX!A:F,6,0),0)</f>
        <v>0</v>
      </c>
    </row>
    <row r="466" spans="1:7" ht="21" x14ac:dyDescent="0.25">
      <c r="A466" s="163">
        <v>43460</v>
      </c>
      <c r="B466" s="177" t="s">
        <v>208</v>
      </c>
      <c r="C466" s="164" t="s">
        <v>166</v>
      </c>
      <c r="D466" s="164" t="s">
        <v>7192</v>
      </c>
      <c r="E466" s="163">
        <v>0.35110000000000002</v>
      </c>
      <c r="F466" s="155">
        <f>IF(C466="MAT.",VLOOKUP(A466,INSUMOS_AUX!A:F,6,0),0)</f>
        <v>0.86</v>
      </c>
      <c r="G466" s="154">
        <f>IF(C466="M.O.",VLOOKUP(A466,INSUMOS_AUX!A:F,6,0),0)</f>
        <v>0</v>
      </c>
    </row>
    <row r="467" spans="1:7" ht="21" x14ac:dyDescent="0.25">
      <c r="A467" s="163">
        <v>43484</v>
      </c>
      <c r="B467" s="177" t="s">
        <v>209</v>
      </c>
      <c r="C467" s="164" t="s">
        <v>166</v>
      </c>
      <c r="D467" s="164" t="s">
        <v>7192</v>
      </c>
      <c r="E467" s="163">
        <v>0.35110000000000002</v>
      </c>
      <c r="F467" s="155">
        <f>IF(C467="MAT.",VLOOKUP(A467,INSUMOS_AUX!A:F,6,0),0)</f>
        <v>1.1399999999999999</v>
      </c>
      <c r="G467" s="154">
        <f>IF(C467="M.O.",VLOOKUP(A467,INSUMOS_AUX!A:F,6,0),0)</f>
        <v>0</v>
      </c>
    </row>
    <row r="468" spans="1:7" x14ac:dyDescent="0.25">
      <c r="A468" s="165"/>
      <c r="B468" s="174"/>
      <c r="C468" s="166"/>
      <c r="D468" s="166"/>
      <c r="E468" s="166"/>
      <c r="F468" s="166"/>
      <c r="G468" s="166"/>
    </row>
    <row r="469" spans="1:7" ht="31.5" x14ac:dyDescent="0.25">
      <c r="A469" s="160" t="s">
        <v>7089</v>
      </c>
      <c r="B469" s="176" t="s">
        <v>125</v>
      </c>
      <c r="C469" s="161" t="s">
        <v>57</v>
      </c>
      <c r="D469" s="161" t="s">
        <v>7196</v>
      </c>
      <c r="E469" s="162">
        <v>50</v>
      </c>
      <c r="F469" s="162">
        <f t="shared" ref="F469:G469" si="31">SUMPRODUCT($E470:$E483,F470:F483)</f>
        <v>4.7724500000000001</v>
      </c>
      <c r="G469" s="162">
        <f t="shared" si="31"/>
        <v>3.4829303339999993</v>
      </c>
    </row>
    <row r="470" spans="1:7" x14ac:dyDescent="0.25">
      <c r="A470" s="163">
        <v>2436</v>
      </c>
      <c r="B470" s="177" t="s">
        <v>207</v>
      </c>
      <c r="C470" s="164" t="s">
        <v>169</v>
      </c>
      <c r="D470" s="164" t="s">
        <v>7192</v>
      </c>
      <c r="E470" s="163">
        <v>7.2113999999999998E-2</v>
      </c>
      <c r="F470" s="155">
        <f>IF(C470="MAT.",VLOOKUP(A470,INSUMOS_AUX!A:F,6,0),0)</f>
        <v>0</v>
      </c>
      <c r="G470" s="154">
        <f>IF(C470="M.O.",VLOOKUP(A470,INSUMOS_AUX!A:F,6,0),0)</f>
        <v>17.809999999999999</v>
      </c>
    </row>
    <row r="471" spans="1:7" x14ac:dyDescent="0.25">
      <c r="A471" s="163">
        <v>246</v>
      </c>
      <c r="B471" s="177" t="s">
        <v>345</v>
      </c>
      <c r="C471" s="164" t="s">
        <v>169</v>
      </c>
      <c r="D471" s="164" t="s">
        <v>7192</v>
      </c>
      <c r="E471" s="163">
        <v>1.0146000000000001E-2</v>
      </c>
      <c r="F471" s="155">
        <f>IF(C471="MAT.",VLOOKUP(A471,INSUMOS_AUX!A:F,6,0),0)</f>
        <v>0</v>
      </c>
      <c r="G471" s="154">
        <f>IF(C471="M.O.",VLOOKUP(A471,INSUMOS_AUX!A:F,6,0),0)</f>
        <v>11.57</v>
      </c>
    </row>
    <row r="472" spans="1:7" x14ac:dyDescent="0.25">
      <c r="A472" s="163">
        <v>247</v>
      </c>
      <c r="B472" s="177" t="s">
        <v>231</v>
      </c>
      <c r="C472" s="164" t="s">
        <v>169</v>
      </c>
      <c r="D472" s="164" t="s">
        <v>7192</v>
      </c>
      <c r="E472" s="163">
        <v>7.2113999999999998E-2</v>
      </c>
      <c r="F472" s="155">
        <f>IF(C472="MAT.",VLOOKUP(A472,INSUMOS_AUX!A:F,6,0),0)</f>
        <v>0</v>
      </c>
      <c r="G472" s="154">
        <f>IF(C472="M.O.",VLOOKUP(A472,INSUMOS_AUX!A:F,6,0),0)</f>
        <v>11.57</v>
      </c>
    </row>
    <row r="473" spans="1:7" x14ac:dyDescent="0.25">
      <c r="A473" s="163">
        <v>2688</v>
      </c>
      <c r="B473" s="177" t="s">
        <v>232</v>
      </c>
      <c r="C473" s="164" t="s">
        <v>166</v>
      </c>
      <c r="D473" s="164" t="s">
        <v>7196</v>
      </c>
      <c r="E473" s="163">
        <v>1.1000000000000001</v>
      </c>
      <c r="F473" s="155">
        <f>IF(C473="MAT.",VLOOKUP(A473,INSUMOS_AUX!A:F,6,0),0)</f>
        <v>2.42</v>
      </c>
      <c r="G473" s="154">
        <f>IF(C473="M.O.",VLOOKUP(A473,INSUMOS_AUX!A:F,6,0),0)</f>
        <v>0</v>
      </c>
    </row>
    <row r="474" spans="1:7" x14ac:dyDescent="0.25">
      <c r="A474" s="163">
        <v>2696</v>
      </c>
      <c r="B474" s="177" t="s">
        <v>368</v>
      </c>
      <c r="C474" s="164" t="s">
        <v>169</v>
      </c>
      <c r="D474" s="164" t="s">
        <v>7192</v>
      </c>
      <c r="E474" s="163">
        <v>7.0007399999999997E-2</v>
      </c>
      <c r="F474" s="155">
        <f>IF(C474="MAT.",VLOOKUP(A474,INSUMOS_AUX!A:F,6,0),0)</f>
        <v>0</v>
      </c>
      <c r="G474" s="154">
        <f>IF(C474="M.O.",VLOOKUP(A474,INSUMOS_AUX!A:F,6,0),0)</f>
        <v>17.809999999999999</v>
      </c>
    </row>
    <row r="475" spans="1:7" x14ac:dyDescent="0.25">
      <c r="A475" s="163">
        <v>37370</v>
      </c>
      <c r="B475" s="177" t="s">
        <v>185</v>
      </c>
      <c r="C475" s="164" t="s">
        <v>166</v>
      </c>
      <c r="D475" s="164" t="s">
        <v>7192</v>
      </c>
      <c r="E475" s="163">
        <v>0.219</v>
      </c>
      <c r="F475" s="155">
        <f>IF(C475="MAT.",VLOOKUP(A475,INSUMOS_AUX!A:F,6,0),0)</f>
        <v>2.15</v>
      </c>
      <c r="G475" s="154">
        <f>IF(C475="M.O.",VLOOKUP(A475,INSUMOS_AUX!A:F,6,0),0)</f>
        <v>0</v>
      </c>
    </row>
    <row r="476" spans="1:7" x14ac:dyDescent="0.25">
      <c r="A476" s="163">
        <v>37371</v>
      </c>
      <c r="B476" s="177" t="s">
        <v>186</v>
      </c>
      <c r="C476" s="164" t="s">
        <v>166</v>
      </c>
      <c r="D476" s="164" t="s">
        <v>7192</v>
      </c>
      <c r="E476" s="163">
        <v>0.219</v>
      </c>
      <c r="F476" s="155">
        <f>IF(C476="MAT.",VLOOKUP(A476,INSUMOS_AUX!A:F,6,0),0)</f>
        <v>0.67</v>
      </c>
      <c r="G476" s="154">
        <f>IF(C476="M.O.",VLOOKUP(A476,INSUMOS_AUX!A:F,6,0),0)</f>
        <v>0</v>
      </c>
    </row>
    <row r="477" spans="1:7" x14ac:dyDescent="0.25">
      <c r="A477" s="163">
        <v>37372</v>
      </c>
      <c r="B477" s="177" t="s">
        <v>187</v>
      </c>
      <c r="C477" s="164" t="s">
        <v>166</v>
      </c>
      <c r="D477" s="164" t="s">
        <v>7192</v>
      </c>
      <c r="E477" s="163">
        <v>0.219</v>
      </c>
      <c r="F477" s="155">
        <f>IF(C477="MAT.",VLOOKUP(A477,INSUMOS_AUX!A:F,6,0),0)</f>
        <v>1.1399999999999999</v>
      </c>
      <c r="G477" s="154">
        <f>IF(C477="M.O.",VLOOKUP(A477,INSUMOS_AUX!A:F,6,0),0)</f>
        <v>0</v>
      </c>
    </row>
    <row r="478" spans="1:7" x14ac:dyDescent="0.25">
      <c r="A478" s="163">
        <v>37373</v>
      </c>
      <c r="B478" s="177" t="s">
        <v>188</v>
      </c>
      <c r="C478" s="164" t="s">
        <v>166</v>
      </c>
      <c r="D478" s="164" t="s">
        <v>7192</v>
      </c>
      <c r="E478" s="163">
        <v>0.219</v>
      </c>
      <c r="F478" s="155">
        <f>IF(C478="MAT.",VLOOKUP(A478,INSUMOS_AUX!A:F,6,0),0)</f>
        <v>0.06</v>
      </c>
      <c r="G478" s="154">
        <f>IF(C478="M.O.",VLOOKUP(A478,INSUMOS_AUX!A:F,6,0),0)</f>
        <v>0</v>
      </c>
    </row>
    <row r="479" spans="1:7" ht="21" x14ac:dyDescent="0.25">
      <c r="A479" s="163">
        <v>392</v>
      </c>
      <c r="B479" s="177" t="s">
        <v>233</v>
      </c>
      <c r="C479" s="164" t="s">
        <v>166</v>
      </c>
      <c r="D479" s="164" t="s">
        <v>7189</v>
      </c>
      <c r="E479" s="163">
        <v>0.65</v>
      </c>
      <c r="F479" s="155">
        <f>IF(C479="MAT.",VLOOKUP(A479,INSUMOS_AUX!A:F,6,0),0)</f>
        <v>1.3</v>
      </c>
      <c r="G479" s="154">
        <f>IF(C479="M.O.",VLOOKUP(A479,INSUMOS_AUX!A:F,6,0),0)</f>
        <v>0</v>
      </c>
    </row>
    <row r="480" spans="1:7" ht="21" x14ac:dyDescent="0.25">
      <c r="A480" s="163">
        <v>43460</v>
      </c>
      <c r="B480" s="177" t="s">
        <v>208</v>
      </c>
      <c r="C480" s="164" t="s">
        <v>166</v>
      </c>
      <c r="D480" s="164" t="s">
        <v>7192</v>
      </c>
      <c r="E480" s="163">
        <v>0.14000000000000001</v>
      </c>
      <c r="F480" s="155">
        <f>IF(C480="MAT.",VLOOKUP(A480,INSUMOS_AUX!A:F,6,0),0)</f>
        <v>0.86</v>
      </c>
      <c r="G480" s="154">
        <f>IF(C480="M.O.",VLOOKUP(A480,INSUMOS_AUX!A:F,6,0),0)</f>
        <v>0</v>
      </c>
    </row>
    <row r="481" spans="1:7" ht="21" x14ac:dyDescent="0.25">
      <c r="A481" s="163">
        <v>43461</v>
      </c>
      <c r="B481" s="177" t="s">
        <v>205</v>
      </c>
      <c r="C481" s="164" t="s">
        <v>166</v>
      </c>
      <c r="D481" s="164" t="s">
        <v>7192</v>
      </c>
      <c r="E481" s="163">
        <v>7.9000000000000001E-2</v>
      </c>
      <c r="F481" s="155">
        <f>IF(C481="MAT.",VLOOKUP(A481,INSUMOS_AUX!A:F,6,0),0)</f>
        <v>0.32</v>
      </c>
      <c r="G481" s="154">
        <f>IF(C481="M.O.",VLOOKUP(A481,INSUMOS_AUX!A:F,6,0),0)</f>
        <v>0</v>
      </c>
    </row>
    <row r="482" spans="1:7" ht="21" x14ac:dyDescent="0.25">
      <c r="A482" s="163">
        <v>43484</v>
      </c>
      <c r="B482" s="177" t="s">
        <v>209</v>
      </c>
      <c r="C482" s="164" t="s">
        <v>166</v>
      </c>
      <c r="D482" s="164" t="s">
        <v>7192</v>
      </c>
      <c r="E482" s="163">
        <v>0.14000000000000001</v>
      </c>
      <c r="F482" s="155">
        <f>IF(C482="MAT.",VLOOKUP(A482,INSUMOS_AUX!A:F,6,0),0)</f>
        <v>1.1399999999999999</v>
      </c>
      <c r="G482" s="154">
        <f>IF(C482="M.O.",VLOOKUP(A482,INSUMOS_AUX!A:F,6,0),0)</f>
        <v>0</v>
      </c>
    </row>
    <row r="483" spans="1:7" ht="21" x14ac:dyDescent="0.25">
      <c r="A483" s="163">
        <v>43485</v>
      </c>
      <c r="B483" s="177" t="s">
        <v>206</v>
      </c>
      <c r="C483" s="164" t="s">
        <v>166</v>
      </c>
      <c r="D483" s="164" t="s">
        <v>7192</v>
      </c>
      <c r="E483" s="163">
        <v>7.9000000000000001E-2</v>
      </c>
      <c r="F483" s="155">
        <f>IF(C483="MAT.",VLOOKUP(A483,INSUMOS_AUX!A:F,6,0),0)</f>
        <v>1.01</v>
      </c>
      <c r="G483" s="154">
        <f>IF(C483="M.O.",VLOOKUP(A483,INSUMOS_AUX!A:F,6,0),0)</f>
        <v>0</v>
      </c>
    </row>
    <row r="484" spans="1:7" x14ac:dyDescent="0.25">
      <c r="A484" s="165"/>
      <c r="B484" s="174"/>
      <c r="C484" s="166"/>
      <c r="D484" s="166"/>
      <c r="E484" s="166"/>
      <c r="F484" s="166"/>
      <c r="G484" s="166"/>
    </row>
    <row r="485" spans="1:7" ht="31.5" x14ac:dyDescent="0.25">
      <c r="A485" s="160" t="s">
        <v>7090</v>
      </c>
      <c r="B485" s="176" t="s">
        <v>2933</v>
      </c>
      <c r="C485" s="161" t="s">
        <v>57</v>
      </c>
      <c r="D485" s="161" t="s">
        <v>7196</v>
      </c>
      <c r="E485" s="162">
        <v>45</v>
      </c>
      <c r="F485" s="162">
        <f t="shared" ref="F485:G485" si="32">SUMPRODUCT($E486:$E499,F486:F499)</f>
        <v>6.59917</v>
      </c>
      <c r="G485" s="162">
        <f t="shared" si="32"/>
        <v>4.7844232019999993</v>
      </c>
    </row>
    <row r="486" spans="1:7" x14ac:dyDescent="0.25">
      <c r="A486" s="163">
        <v>2436</v>
      </c>
      <c r="B486" s="177" t="s">
        <v>207</v>
      </c>
      <c r="C486" s="164" t="s">
        <v>169</v>
      </c>
      <c r="D486" s="164" t="s">
        <v>7192</v>
      </c>
      <c r="E486" s="163">
        <v>0.1164126</v>
      </c>
      <c r="F486" s="155">
        <f>IF(C486="MAT.",VLOOKUP(A486,INSUMOS_AUX!A:F,6,0),0)</f>
        <v>0</v>
      </c>
      <c r="G486" s="154">
        <f>IF(C486="M.O.",VLOOKUP(A486,INSUMOS_AUX!A:F,6,0),0)</f>
        <v>17.809999999999999</v>
      </c>
    </row>
    <row r="487" spans="1:7" x14ac:dyDescent="0.25">
      <c r="A487" s="163">
        <v>246</v>
      </c>
      <c r="B487" s="177" t="s">
        <v>345</v>
      </c>
      <c r="C487" s="164" t="s">
        <v>169</v>
      </c>
      <c r="D487" s="164" t="s">
        <v>7192</v>
      </c>
      <c r="E487" s="163">
        <v>1.0146000000000001E-2</v>
      </c>
      <c r="F487" s="155">
        <f>IF(C487="MAT.",VLOOKUP(A487,INSUMOS_AUX!A:F,6,0),0)</f>
        <v>0</v>
      </c>
      <c r="G487" s="154">
        <f>IF(C487="M.O.",VLOOKUP(A487,INSUMOS_AUX!A:F,6,0),0)</f>
        <v>11.57</v>
      </c>
    </row>
    <row r="488" spans="1:7" x14ac:dyDescent="0.25">
      <c r="A488" s="163">
        <v>247</v>
      </c>
      <c r="B488" s="177" t="s">
        <v>231</v>
      </c>
      <c r="C488" s="164" t="s">
        <v>169</v>
      </c>
      <c r="D488" s="164" t="s">
        <v>7192</v>
      </c>
      <c r="E488" s="163">
        <v>0.1164126</v>
      </c>
      <c r="F488" s="155">
        <f>IF(C488="MAT.",VLOOKUP(A488,INSUMOS_AUX!A:F,6,0),0)</f>
        <v>0</v>
      </c>
      <c r="G488" s="154">
        <f>IF(C488="M.O.",VLOOKUP(A488,INSUMOS_AUX!A:F,6,0),0)</f>
        <v>11.57</v>
      </c>
    </row>
    <row r="489" spans="1:7" x14ac:dyDescent="0.25">
      <c r="A489" s="163">
        <v>2696</v>
      </c>
      <c r="B489" s="177" t="s">
        <v>368</v>
      </c>
      <c r="C489" s="164" t="s">
        <v>169</v>
      </c>
      <c r="D489" s="164" t="s">
        <v>7192</v>
      </c>
      <c r="E489" s="163">
        <v>7.0007399999999997E-2</v>
      </c>
      <c r="F489" s="155">
        <f>IF(C489="MAT.",VLOOKUP(A489,INSUMOS_AUX!A:F,6,0),0)</f>
        <v>0</v>
      </c>
      <c r="G489" s="154">
        <f>IF(C489="M.O.",VLOOKUP(A489,INSUMOS_AUX!A:F,6,0),0)</f>
        <v>17.809999999999999</v>
      </c>
    </row>
    <row r="490" spans="1:7" x14ac:dyDescent="0.25">
      <c r="A490" s="163">
        <v>37370</v>
      </c>
      <c r="B490" s="177" t="s">
        <v>185</v>
      </c>
      <c r="C490" s="164" t="s">
        <v>166</v>
      </c>
      <c r="D490" s="164" t="s">
        <v>7192</v>
      </c>
      <c r="E490" s="163">
        <v>0.30499999999999999</v>
      </c>
      <c r="F490" s="155">
        <f>IF(C490="MAT.",VLOOKUP(A490,INSUMOS_AUX!A:F,6,0),0)</f>
        <v>2.15</v>
      </c>
      <c r="G490" s="154">
        <f>IF(C490="M.O.",VLOOKUP(A490,INSUMOS_AUX!A:F,6,0),0)</f>
        <v>0</v>
      </c>
    </row>
    <row r="491" spans="1:7" x14ac:dyDescent="0.25">
      <c r="A491" s="163">
        <v>37371</v>
      </c>
      <c r="B491" s="177" t="s">
        <v>186</v>
      </c>
      <c r="C491" s="164" t="s">
        <v>166</v>
      </c>
      <c r="D491" s="164" t="s">
        <v>7192</v>
      </c>
      <c r="E491" s="163">
        <v>0.30499999999999999</v>
      </c>
      <c r="F491" s="155">
        <f>IF(C491="MAT.",VLOOKUP(A491,INSUMOS_AUX!A:F,6,0),0)</f>
        <v>0.67</v>
      </c>
      <c r="G491" s="154">
        <f>IF(C491="M.O.",VLOOKUP(A491,INSUMOS_AUX!A:F,6,0),0)</f>
        <v>0</v>
      </c>
    </row>
    <row r="492" spans="1:7" x14ac:dyDescent="0.25">
      <c r="A492" s="163">
        <v>37372</v>
      </c>
      <c r="B492" s="177" t="s">
        <v>187</v>
      </c>
      <c r="C492" s="164" t="s">
        <v>166</v>
      </c>
      <c r="D492" s="164" t="s">
        <v>7192</v>
      </c>
      <c r="E492" s="163">
        <v>0.30499999999999999</v>
      </c>
      <c r="F492" s="155">
        <f>IF(C492="MAT.",VLOOKUP(A492,INSUMOS_AUX!A:F,6,0),0)</f>
        <v>1.1399999999999999</v>
      </c>
      <c r="G492" s="154">
        <f>IF(C492="M.O.",VLOOKUP(A492,INSUMOS_AUX!A:F,6,0),0)</f>
        <v>0</v>
      </c>
    </row>
    <row r="493" spans="1:7" x14ac:dyDescent="0.25">
      <c r="A493" s="163">
        <v>37373</v>
      </c>
      <c r="B493" s="177" t="s">
        <v>188</v>
      </c>
      <c r="C493" s="164" t="s">
        <v>166</v>
      </c>
      <c r="D493" s="164" t="s">
        <v>7192</v>
      </c>
      <c r="E493" s="163">
        <v>0.30499999999999999</v>
      </c>
      <c r="F493" s="155">
        <f>IF(C493="MAT.",VLOOKUP(A493,INSUMOS_AUX!A:F,6,0),0)</f>
        <v>0.06</v>
      </c>
      <c r="G493" s="154">
        <f>IF(C493="M.O.",VLOOKUP(A493,INSUMOS_AUX!A:F,6,0),0)</f>
        <v>0</v>
      </c>
    </row>
    <row r="494" spans="1:7" ht="21" x14ac:dyDescent="0.25">
      <c r="A494" s="163">
        <v>392</v>
      </c>
      <c r="B494" s="177" t="s">
        <v>233</v>
      </c>
      <c r="C494" s="164" t="s">
        <v>166</v>
      </c>
      <c r="D494" s="164" t="s">
        <v>7189</v>
      </c>
      <c r="E494" s="163">
        <v>0.65</v>
      </c>
      <c r="F494" s="155">
        <f>IF(C494="MAT.",VLOOKUP(A494,INSUMOS_AUX!A:F,6,0),0)</f>
        <v>1.3</v>
      </c>
      <c r="G494" s="154">
        <f>IF(C494="M.O.",VLOOKUP(A494,INSUMOS_AUX!A:F,6,0),0)</f>
        <v>0</v>
      </c>
    </row>
    <row r="495" spans="1:7" ht="31.5" x14ac:dyDescent="0.25">
      <c r="A495" s="163">
        <v>39247</v>
      </c>
      <c r="B495" s="177" t="s">
        <v>367</v>
      </c>
      <c r="C495" s="164" t="s">
        <v>166</v>
      </c>
      <c r="D495" s="164" t="s">
        <v>7196</v>
      </c>
      <c r="E495" s="163">
        <v>1.1000000000000001</v>
      </c>
      <c r="F495" s="155">
        <f>IF(C495="MAT.",VLOOKUP(A495,INSUMOS_AUX!A:F,6,0),0)</f>
        <v>3.61</v>
      </c>
      <c r="G495" s="154">
        <f>IF(C495="M.O.",VLOOKUP(A495,INSUMOS_AUX!A:F,6,0),0)</f>
        <v>0</v>
      </c>
    </row>
    <row r="496" spans="1:7" ht="21" x14ac:dyDescent="0.25">
      <c r="A496" s="163">
        <v>43460</v>
      </c>
      <c r="B496" s="177" t="s">
        <v>208</v>
      </c>
      <c r="C496" s="164" t="s">
        <v>166</v>
      </c>
      <c r="D496" s="164" t="s">
        <v>7192</v>
      </c>
      <c r="E496" s="163">
        <v>0.22600000000000001</v>
      </c>
      <c r="F496" s="155">
        <f>IF(C496="MAT.",VLOOKUP(A496,INSUMOS_AUX!A:F,6,0),0)</f>
        <v>0.86</v>
      </c>
      <c r="G496" s="154">
        <f>IF(C496="M.O.",VLOOKUP(A496,INSUMOS_AUX!A:F,6,0),0)</f>
        <v>0</v>
      </c>
    </row>
    <row r="497" spans="1:7" ht="21" x14ac:dyDescent="0.25">
      <c r="A497" s="163">
        <v>43461</v>
      </c>
      <c r="B497" s="177" t="s">
        <v>205</v>
      </c>
      <c r="C497" s="164" t="s">
        <v>166</v>
      </c>
      <c r="D497" s="164" t="s">
        <v>7192</v>
      </c>
      <c r="E497" s="163">
        <v>7.9000000000000001E-2</v>
      </c>
      <c r="F497" s="155">
        <f>IF(C497="MAT.",VLOOKUP(A497,INSUMOS_AUX!A:F,6,0),0)</f>
        <v>0.32</v>
      </c>
      <c r="G497" s="154">
        <f>IF(C497="M.O.",VLOOKUP(A497,INSUMOS_AUX!A:F,6,0),0)</f>
        <v>0</v>
      </c>
    </row>
    <row r="498" spans="1:7" ht="21" x14ac:dyDescent="0.25">
      <c r="A498" s="163">
        <v>43484</v>
      </c>
      <c r="B498" s="177" t="s">
        <v>209</v>
      </c>
      <c r="C498" s="164" t="s">
        <v>166</v>
      </c>
      <c r="D498" s="164" t="s">
        <v>7192</v>
      </c>
      <c r="E498" s="163">
        <v>0.22600000000000001</v>
      </c>
      <c r="F498" s="155">
        <f>IF(C498="MAT.",VLOOKUP(A498,INSUMOS_AUX!A:F,6,0),0)</f>
        <v>1.1399999999999999</v>
      </c>
      <c r="G498" s="154">
        <f>IF(C498="M.O.",VLOOKUP(A498,INSUMOS_AUX!A:F,6,0),0)</f>
        <v>0</v>
      </c>
    </row>
    <row r="499" spans="1:7" ht="21" x14ac:dyDescent="0.25">
      <c r="A499" s="163">
        <v>43485</v>
      </c>
      <c r="B499" s="177" t="s">
        <v>206</v>
      </c>
      <c r="C499" s="164" t="s">
        <v>166</v>
      </c>
      <c r="D499" s="164" t="s">
        <v>7192</v>
      </c>
      <c r="E499" s="163">
        <v>7.9000000000000001E-2</v>
      </c>
      <c r="F499" s="155">
        <f>IF(C499="MAT.",VLOOKUP(A499,INSUMOS_AUX!A:F,6,0),0)</f>
        <v>1.01</v>
      </c>
      <c r="G499" s="154">
        <f>IF(C499="M.O.",VLOOKUP(A499,INSUMOS_AUX!A:F,6,0),0)</f>
        <v>0</v>
      </c>
    </row>
    <row r="500" spans="1:7" x14ac:dyDescent="0.25">
      <c r="A500" s="165"/>
      <c r="B500" s="174"/>
      <c r="C500" s="166"/>
      <c r="D500" s="166"/>
      <c r="E500" s="166"/>
      <c r="F500" s="166"/>
      <c r="G500" s="166"/>
    </row>
    <row r="501" spans="1:7" ht="31.5" x14ac:dyDescent="0.25">
      <c r="A501" s="160" t="s">
        <v>7091</v>
      </c>
      <c r="B501" s="176" t="s">
        <v>127</v>
      </c>
      <c r="C501" s="161" t="s">
        <v>57</v>
      </c>
      <c r="D501" s="161" t="s">
        <v>7196</v>
      </c>
      <c r="E501" s="162">
        <v>185</v>
      </c>
      <c r="F501" s="162">
        <f t="shared" ref="F501:G501" si="33">SUMPRODUCT($E502:$E511,F502:F511)</f>
        <v>3.0419</v>
      </c>
      <c r="G501" s="162">
        <f t="shared" si="33"/>
        <v>0.90801828000000007</v>
      </c>
    </row>
    <row r="502" spans="1:7" ht="31.5" x14ac:dyDescent="0.25">
      <c r="A502" s="163">
        <v>1014</v>
      </c>
      <c r="B502" s="177" t="s">
        <v>234</v>
      </c>
      <c r="C502" s="164" t="s">
        <v>166</v>
      </c>
      <c r="D502" s="164" t="s">
        <v>7196</v>
      </c>
      <c r="E502" s="163">
        <v>1.19</v>
      </c>
      <c r="F502" s="155">
        <f>IF(C502="MAT.",VLOOKUP(A502,INSUMOS_AUX!A:F,6,0),0)</f>
        <v>2.23</v>
      </c>
      <c r="G502" s="154">
        <f>IF(C502="M.O.",VLOOKUP(A502,INSUMOS_AUX!A:F,6,0),0)</f>
        <v>0</v>
      </c>
    </row>
    <row r="503" spans="1:7" ht="21" x14ac:dyDescent="0.25">
      <c r="A503" s="163">
        <v>21127</v>
      </c>
      <c r="B503" s="177" t="s">
        <v>235</v>
      </c>
      <c r="C503" s="164" t="s">
        <v>166</v>
      </c>
      <c r="D503" s="164" t="s">
        <v>7189</v>
      </c>
      <c r="E503" s="163">
        <v>8.9999999999999993E-3</v>
      </c>
      <c r="F503" s="155">
        <f>IF(C503="MAT.",VLOOKUP(A503,INSUMOS_AUX!A:F,6,0),0)</f>
        <v>3</v>
      </c>
      <c r="G503" s="154">
        <f>IF(C503="M.O.",VLOOKUP(A503,INSUMOS_AUX!A:F,6,0),0)</f>
        <v>0</v>
      </c>
    </row>
    <row r="504" spans="1:7" x14ac:dyDescent="0.25">
      <c r="A504" s="163">
        <v>2436</v>
      </c>
      <c r="B504" s="177" t="s">
        <v>207</v>
      </c>
      <c r="C504" s="164" t="s">
        <v>169</v>
      </c>
      <c r="D504" s="164" t="s">
        <v>7192</v>
      </c>
      <c r="E504" s="163">
        <v>3.0905999999999999E-2</v>
      </c>
      <c r="F504" s="155">
        <f>IF(C504="MAT.",VLOOKUP(A504,INSUMOS_AUX!A:F,6,0),0)</f>
        <v>0</v>
      </c>
      <c r="G504" s="154">
        <f>IF(C504="M.O.",VLOOKUP(A504,INSUMOS_AUX!A:F,6,0),0)</f>
        <v>17.809999999999999</v>
      </c>
    </row>
    <row r="505" spans="1:7" x14ac:dyDescent="0.25">
      <c r="A505" s="163">
        <v>247</v>
      </c>
      <c r="B505" s="177" t="s">
        <v>231</v>
      </c>
      <c r="C505" s="164" t="s">
        <v>169</v>
      </c>
      <c r="D505" s="164" t="s">
        <v>7192</v>
      </c>
      <c r="E505" s="163">
        <v>3.0905999999999999E-2</v>
      </c>
      <c r="F505" s="155">
        <f>IF(C505="MAT.",VLOOKUP(A505,INSUMOS_AUX!A:F,6,0),0)</f>
        <v>0</v>
      </c>
      <c r="G505" s="154">
        <f>IF(C505="M.O.",VLOOKUP(A505,INSUMOS_AUX!A:F,6,0),0)</f>
        <v>11.57</v>
      </c>
    </row>
    <row r="506" spans="1:7" x14ac:dyDescent="0.25">
      <c r="A506" s="163">
        <v>37370</v>
      </c>
      <c r="B506" s="177" t="s">
        <v>185</v>
      </c>
      <c r="C506" s="164" t="s">
        <v>166</v>
      </c>
      <c r="D506" s="164" t="s">
        <v>7192</v>
      </c>
      <c r="E506" s="163">
        <v>0.06</v>
      </c>
      <c r="F506" s="155">
        <f>IF(C506="MAT.",VLOOKUP(A506,INSUMOS_AUX!A:F,6,0),0)</f>
        <v>2.15</v>
      </c>
      <c r="G506" s="154">
        <f>IF(C506="M.O.",VLOOKUP(A506,INSUMOS_AUX!A:F,6,0),0)</f>
        <v>0</v>
      </c>
    </row>
    <row r="507" spans="1:7" x14ac:dyDescent="0.25">
      <c r="A507" s="163">
        <v>37371</v>
      </c>
      <c r="B507" s="177" t="s">
        <v>186</v>
      </c>
      <c r="C507" s="164" t="s">
        <v>166</v>
      </c>
      <c r="D507" s="164" t="s">
        <v>7192</v>
      </c>
      <c r="E507" s="163">
        <v>0.06</v>
      </c>
      <c r="F507" s="155">
        <f>IF(C507="MAT.",VLOOKUP(A507,INSUMOS_AUX!A:F,6,0),0)</f>
        <v>0.67</v>
      </c>
      <c r="G507" s="154">
        <f>IF(C507="M.O.",VLOOKUP(A507,INSUMOS_AUX!A:F,6,0),0)</f>
        <v>0</v>
      </c>
    </row>
    <row r="508" spans="1:7" x14ac:dyDescent="0.25">
      <c r="A508" s="163">
        <v>37372</v>
      </c>
      <c r="B508" s="177" t="s">
        <v>187</v>
      </c>
      <c r="C508" s="164" t="s">
        <v>166</v>
      </c>
      <c r="D508" s="164" t="s">
        <v>7192</v>
      </c>
      <c r="E508" s="163">
        <v>0.06</v>
      </c>
      <c r="F508" s="155">
        <f>IF(C508="MAT.",VLOOKUP(A508,INSUMOS_AUX!A:F,6,0),0)</f>
        <v>1.1399999999999999</v>
      </c>
      <c r="G508" s="154">
        <f>IF(C508="M.O.",VLOOKUP(A508,INSUMOS_AUX!A:F,6,0),0)</f>
        <v>0</v>
      </c>
    </row>
    <row r="509" spans="1:7" x14ac:dyDescent="0.25">
      <c r="A509" s="163">
        <v>37373</v>
      </c>
      <c r="B509" s="177" t="s">
        <v>188</v>
      </c>
      <c r="C509" s="164" t="s">
        <v>166</v>
      </c>
      <c r="D509" s="164" t="s">
        <v>7192</v>
      </c>
      <c r="E509" s="163">
        <v>0.06</v>
      </c>
      <c r="F509" s="155">
        <f>IF(C509="MAT.",VLOOKUP(A509,INSUMOS_AUX!A:F,6,0),0)</f>
        <v>0.06</v>
      </c>
      <c r="G509" s="154">
        <f>IF(C509="M.O.",VLOOKUP(A509,INSUMOS_AUX!A:F,6,0),0)</f>
        <v>0</v>
      </c>
    </row>
    <row r="510" spans="1:7" ht="21" x14ac:dyDescent="0.25">
      <c r="A510" s="163">
        <v>43460</v>
      </c>
      <c r="B510" s="177" t="s">
        <v>208</v>
      </c>
      <c r="C510" s="164" t="s">
        <v>166</v>
      </c>
      <c r="D510" s="164" t="s">
        <v>7192</v>
      </c>
      <c r="E510" s="163">
        <v>0.06</v>
      </c>
      <c r="F510" s="155">
        <f>IF(C510="MAT.",VLOOKUP(A510,INSUMOS_AUX!A:F,6,0),0)</f>
        <v>0.86</v>
      </c>
      <c r="G510" s="154">
        <f>IF(C510="M.O.",VLOOKUP(A510,INSUMOS_AUX!A:F,6,0),0)</f>
        <v>0</v>
      </c>
    </row>
    <row r="511" spans="1:7" ht="21" x14ac:dyDescent="0.25">
      <c r="A511" s="163">
        <v>43484</v>
      </c>
      <c r="B511" s="177" t="s">
        <v>209</v>
      </c>
      <c r="C511" s="164" t="s">
        <v>166</v>
      </c>
      <c r="D511" s="164" t="s">
        <v>7192</v>
      </c>
      <c r="E511" s="163">
        <v>0.06</v>
      </c>
      <c r="F511" s="155">
        <f>IF(C511="MAT.",VLOOKUP(A511,INSUMOS_AUX!A:F,6,0),0)</f>
        <v>1.1399999999999999</v>
      </c>
      <c r="G511" s="154">
        <f>IF(C511="M.O.",VLOOKUP(A511,INSUMOS_AUX!A:F,6,0),0)</f>
        <v>0</v>
      </c>
    </row>
    <row r="512" spans="1:7" x14ac:dyDescent="0.25">
      <c r="A512" s="165"/>
      <c r="B512" s="174"/>
      <c r="C512" s="166"/>
      <c r="D512" s="166"/>
      <c r="E512" s="166"/>
      <c r="F512" s="166"/>
      <c r="G512" s="166"/>
    </row>
    <row r="513" spans="1:7" ht="31.5" x14ac:dyDescent="0.25">
      <c r="A513" s="160" t="s">
        <v>7092</v>
      </c>
      <c r="B513" s="176" t="s">
        <v>3030</v>
      </c>
      <c r="C513" s="161" t="s">
        <v>57</v>
      </c>
      <c r="D513" s="161" t="s">
        <v>7196</v>
      </c>
      <c r="E513" s="162">
        <v>60</v>
      </c>
      <c r="F513" s="162">
        <f t="shared" ref="F513:G513" si="34">SUMPRODUCT($E514:$E523,F514:F523)</f>
        <v>12.48518</v>
      </c>
      <c r="G513" s="162">
        <f t="shared" si="34"/>
        <v>2.3305802519999999</v>
      </c>
    </row>
    <row r="514" spans="1:7" ht="31.5" x14ac:dyDescent="0.25">
      <c r="A514" s="163">
        <v>1020</v>
      </c>
      <c r="B514" s="177" t="s">
        <v>350</v>
      </c>
      <c r="C514" s="164" t="s">
        <v>166</v>
      </c>
      <c r="D514" s="164" t="s">
        <v>7196</v>
      </c>
      <c r="E514" s="163">
        <v>1.19</v>
      </c>
      <c r="F514" s="155">
        <f>IF(C514="MAT.",VLOOKUP(A514,INSUMOS_AUX!A:F,6,0),0)</f>
        <v>9.69</v>
      </c>
      <c r="G514" s="154">
        <f>IF(C514="M.O.",VLOOKUP(A514,INSUMOS_AUX!A:F,6,0),0)</f>
        <v>0</v>
      </c>
    </row>
    <row r="515" spans="1:7" ht="21" x14ac:dyDescent="0.25">
      <c r="A515" s="163">
        <v>21127</v>
      </c>
      <c r="B515" s="177" t="s">
        <v>235</v>
      </c>
      <c r="C515" s="164" t="s">
        <v>166</v>
      </c>
      <c r="D515" s="164" t="s">
        <v>7189</v>
      </c>
      <c r="E515" s="163">
        <v>8.9999999999999993E-3</v>
      </c>
      <c r="F515" s="155">
        <f>IF(C515="MAT.",VLOOKUP(A515,INSUMOS_AUX!A:F,6,0),0)</f>
        <v>3</v>
      </c>
      <c r="G515" s="154">
        <f>IF(C515="M.O.",VLOOKUP(A515,INSUMOS_AUX!A:F,6,0),0)</f>
        <v>0</v>
      </c>
    </row>
    <row r="516" spans="1:7" x14ac:dyDescent="0.25">
      <c r="A516" s="163">
        <v>2436</v>
      </c>
      <c r="B516" s="177" t="s">
        <v>207</v>
      </c>
      <c r="C516" s="164" t="s">
        <v>169</v>
      </c>
      <c r="D516" s="164" t="s">
        <v>7192</v>
      </c>
      <c r="E516" s="163">
        <v>7.9325400000000004E-2</v>
      </c>
      <c r="F516" s="155">
        <f>IF(C516="MAT.",VLOOKUP(A516,INSUMOS_AUX!A:F,6,0),0)</f>
        <v>0</v>
      </c>
      <c r="G516" s="154">
        <f>IF(C516="M.O.",VLOOKUP(A516,INSUMOS_AUX!A:F,6,0),0)</f>
        <v>17.809999999999999</v>
      </c>
    </row>
    <row r="517" spans="1:7" x14ac:dyDescent="0.25">
      <c r="A517" s="163">
        <v>247</v>
      </c>
      <c r="B517" s="177" t="s">
        <v>231</v>
      </c>
      <c r="C517" s="164" t="s">
        <v>169</v>
      </c>
      <c r="D517" s="164" t="s">
        <v>7192</v>
      </c>
      <c r="E517" s="163">
        <v>7.9325400000000004E-2</v>
      </c>
      <c r="F517" s="155">
        <f>IF(C517="MAT.",VLOOKUP(A517,INSUMOS_AUX!A:F,6,0),0)</f>
        <v>0</v>
      </c>
      <c r="G517" s="154">
        <f>IF(C517="M.O.",VLOOKUP(A517,INSUMOS_AUX!A:F,6,0),0)</f>
        <v>11.57</v>
      </c>
    </row>
    <row r="518" spans="1:7" x14ac:dyDescent="0.25">
      <c r="A518" s="163">
        <v>37370</v>
      </c>
      <c r="B518" s="177" t="s">
        <v>185</v>
      </c>
      <c r="C518" s="164" t="s">
        <v>166</v>
      </c>
      <c r="D518" s="164" t="s">
        <v>7192</v>
      </c>
      <c r="E518" s="163">
        <v>0.154</v>
      </c>
      <c r="F518" s="155">
        <f>IF(C518="MAT.",VLOOKUP(A518,INSUMOS_AUX!A:F,6,0),0)</f>
        <v>2.15</v>
      </c>
      <c r="G518" s="154">
        <f>IF(C518="M.O.",VLOOKUP(A518,INSUMOS_AUX!A:F,6,0),0)</f>
        <v>0</v>
      </c>
    </row>
    <row r="519" spans="1:7" x14ac:dyDescent="0.25">
      <c r="A519" s="163">
        <v>37371</v>
      </c>
      <c r="B519" s="177" t="s">
        <v>186</v>
      </c>
      <c r="C519" s="164" t="s">
        <v>166</v>
      </c>
      <c r="D519" s="164" t="s">
        <v>7192</v>
      </c>
      <c r="E519" s="163">
        <v>0.154</v>
      </c>
      <c r="F519" s="155">
        <f>IF(C519="MAT.",VLOOKUP(A519,INSUMOS_AUX!A:F,6,0),0)</f>
        <v>0.67</v>
      </c>
      <c r="G519" s="154">
        <f>IF(C519="M.O.",VLOOKUP(A519,INSUMOS_AUX!A:F,6,0),0)</f>
        <v>0</v>
      </c>
    </row>
    <row r="520" spans="1:7" x14ac:dyDescent="0.25">
      <c r="A520" s="163">
        <v>37372</v>
      </c>
      <c r="B520" s="177" t="s">
        <v>187</v>
      </c>
      <c r="C520" s="164" t="s">
        <v>166</v>
      </c>
      <c r="D520" s="164" t="s">
        <v>7192</v>
      </c>
      <c r="E520" s="163">
        <v>0.154</v>
      </c>
      <c r="F520" s="155">
        <f>IF(C520="MAT.",VLOOKUP(A520,INSUMOS_AUX!A:F,6,0),0)</f>
        <v>1.1399999999999999</v>
      </c>
      <c r="G520" s="154">
        <f>IF(C520="M.O.",VLOOKUP(A520,INSUMOS_AUX!A:F,6,0),0)</f>
        <v>0</v>
      </c>
    </row>
    <row r="521" spans="1:7" x14ac:dyDescent="0.25">
      <c r="A521" s="163">
        <v>37373</v>
      </c>
      <c r="B521" s="177" t="s">
        <v>188</v>
      </c>
      <c r="C521" s="164" t="s">
        <v>166</v>
      </c>
      <c r="D521" s="164" t="s">
        <v>7192</v>
      </c>
      <c r="E521" s="163">
        <v>0.154</v>
      </c>
      <c r="F521" s="155">
        <f>IF(C521="MAT.",VLOOKUP(A521,INSUMOS_AUX!A:F,6,0),0)</f>
        <v>0.06</v>
      </c>
      <c r="G521" s="154">
        <f>IF(C521="M.O.",VLOOKUP(A521,INSUMOS_AUX!A:F,6,0),0)</f>
        <v>0</v>
      </c>
    </row>
    <row r="522" spans="1:7" ht="21" x14ac:dyDescent="0.25">
      <c r="A522" s="163">
        <v>43460</v>
      </c>
      <c r="B522" s="177" t="s">
        <v>208</v>
      </c>
      <c r="C522" s="164" t="s">
        <v>166</v>
      </c>
      <c r="D522" s="164" t="s">
        <v>7192</v>
      </c>
      <c r="E522" s="163">
        <v>0.154</v>
      </c>
      <c r="F522" s="155">
        <f>IF(C522="MAT.",VLOOKUP(A522,INSUMOS_AUX!A:F,6,0),0)</f>
        <v>0.86</v>
      </c>
      <c r="G522" s="154">
        <f>IF(C522="M.O.",VLOOKUP(A522,INSUMOS_AUX!A:F,6,0),0)</f>
        <v>0</v>
      </c>
    </row>
    <row r="523" spans="1:7" ht="21" x14ac:dyDescent="0.25">
      <c r="A523" s="163">
        <v>43484</v>
      </c>
      <c r="B523" s="177" t="s">
        <v>209</v>
      </c>
      <c r="C523" s="164" t="s">
        <v>166</v>
      </c>
      <c r="D523" s="164" t="s">
        <v>7192</v>
      </c>
      <c r="E523" s="163">
        <v>0.154</v>
      </c>
      <c r="F523" s="155">
        <f>IF(C523="MAT.",VLOOKUP(A523,INSUMOS_AUX!A:F,6,0),0)</f>
        <v>1.1399999999999999</v>
      </c>
      <c r="G523" s="154">
        <f>IF(C523="M.O.",VLOOKUP(A523,INSUMOS_AUX!A:F,6,0),0)</f>
        <v>0</v>
      </c>
    </row>
    <row r="524" spans="1:7" x14ac:dyDescent="0.25">
      <c r="A524" s="165"/>
      <c r="B524" s="174"/>
      <c r="C524" s="166"/>
      <c r="D524" s="166"/>
      <c r="E524" s="166"/>
      <c r="F524" s="166"/>
      <c r="G524" s="166"/>
    </row>
    <row r="525" spans="1:7" ht="31.5" x14ac:dyDescent="0.25">
      <c r="A525" s="160" t="s">
        <v>7093</v>
      </c>
      <c r="B525" s="176" t="s">
        <v>3032</v>
      </c>
      <c r="C525" s="161" t="s">
        <v>57</v>
      </c>
      <c r="D525" s="161" t="s">
        <v>7196</v>
      </c>
      <c r="E525" s="162">
        <v>245</v>
      </c>
      <c r="F525" s="162">
        <f t="shared" ref="F525:G525" si="35">SUMPRODUCT($E526:$E535,F526:F535)</f>
        <v>19.773299999999999</v>
      </c>
      <c r="G525" s="162">
        <f t="shared" si="35"/>
        <v>3.4807367399999993</v>
      </c>
    </row>
    <row r="526" spans="1:7" ht="21" x14ac:dyDescent="0.25">
      <c r="A526" s="163">
        <v>21127</v>
      </c>
      <c r="B526" s="177" t="s">
        <v>235</v>
      </c>
      <c r="C526" s="164" t="s">
        <v>166</v>
      </c>
      <c r="D526" s="164" t="s">
        <v>7189</v>
      </c>
      <c r="E526" s="163">
        <v>8.9999999999999993E-3</v>
      </c>
      <c r="F526" s="155">
        <f>IF(C526="MAT.",VLOOKUP(A526,INSUMOS_AUX!A:F,6,0),0)</f>
        <v>3</v>
      </c>
      <c r="G526" s="154">
        <f>IF(C526="M.O.",VLOOKUP(A526,INSUMOS_AUX!A:F,6,0),0)</f>
        <v>0</v>
      </c>
    </row>
    <row r="527" spans="1:7" x14ac:dyDescent="0.25">
      <c r="A527" s="163">
        <v>2436</v>
      </c>
      <c r="B527" s="177" t="s">
        <v>207</v>
      </c>
      <c r="C527" s="164" t="s">
        <v>169</v>
      </c>
      <c r="D527" s="164" t="s">
        <v>7192</v>
      </c>
      <c r="E527" s="163">
        <v>0.11847299999999999</v>
      </c>
      <c r="F527" s="155">
        <f>IF(C527="MAT.",VLOOKUP(A527,INSUMOS_AUX!A:F,6,0),0)</f>
        <v>0</v>
      </c>
      <c r="G527" s="154">
        <f>IF(C527="M.O.",VLOOKUP(A527,INSUMOS_AUX!A:F,6,0),0)</f>
        <v>17.809999999999999</v>
      </c>
    </row>
    <row r="528" spans="1:7" x14ac:dyDescent="0.25">
      <c r="A528" s="163">
        <v>247</v>
      </c>
      <c r="B528" s="177" t="s">
        <v>231</v>
      </c>
      <c r="C528" s="164" t="s">
        <v>169</v>
      </c>
      <c r="D528" s="164" t="s">
        <v>7192</v>
      </c>
      <c r="E528" s="163">
        <v>0.11847299999999999</v>
      </c>
      <c r="F528" s="155">
        <f>IF(C528="MAT.",VLOOKUP(A528,INSUMOS_AUX!A:F,6,0),0)</f>
        <v>0</v>
      </c>
      <c r="G528" s="154">
        <f>IF(C528="M.O.",VLOOKUP(A528,INSUMOS_AUX!A:F,6,0),0)</f>
        <v>11.57</v>
      </c>
    </row>
    <row r="529" spans="1:7" x14ac:dyDescent="0.25">
      <c r="A529" s="163">
        <v>37370</v>
      </c>
      <c r="B529" s="177" t="s">
        <v>185</v>
      </c>
      <c r="C529" s="164" t="s">
        <v>166</v>
      </c>
      <c r="D529" s="164" t="s">
        <v>7192</v>
      </c>
      <c r="E529" s="163">
        <v>0.23</v>
      </c>
      <c r="F529" s="155">
        <f>IF(C529="MAT.",VLOOKUP(A529,INSUMOS_AUX!A:F,6,0),0)</f>
        <v>2.15</v>
      </c>
      <c r="G529" s="154">
        <f>IF(C529="M.O.",VLOOKUP(A529,INSUMOS_AUX!A:F,6,0),0)</f>
        <v>0</v>
      </c>
    </row>
    <row r="530" spans="1:7" x14ac:dyDescent="0.25">
      <c r="A530" s="163">
        <v>37371</v>
      </c>
      <c r="B530" s="177" t="s">
        <v>186</v>
      </c>
      <c r="C530" s="164" t="s">
        <v>166</v>
      </c>
      <c r="D530" s="164" t="s">
        <v>7192</v>
      </c>
      <c r="E530" s="163">
        <v>0.23</v>
      </c>
      <c r="F530" s="155">
        <f>IF(C530="MAT.",VLOOKUP(A530,INSUMOS_AUX!A:F,6,0),0)</f>
        <v>0.67</v>
      </c>
      <c r="G530" s="154">
        <f>IF(C530="M.O.",VLOOKUP(A530,INSUMOS_AUX!A:F,6,0),0)</f>
        <v>0</v>
      </c>
    </row>
    <row r="531" spans="1:7" x14ac:dyDescent="0.25">
      <c r="A531" s="163">
        <v>37372</v>
      </c>
      <c r="B531" s="177" t="s">
        <v>187</v>
      </c>
      <c r="C531" s="164" t="s">
        <v>166</v>
      </c>
      <c r="D531" s="164" t="s">
        <v>7192</v>
      </c>
      <c r="E531" s="163">
        <v>0.23</v>
      </c>
      <c r="F531" s="155">
        <f>IF(C531="MAT.",VLOOKUP(A531,INSUMOS_AUX!A:F,6,0),0)</f>
        <v>1.1399999999999999</v>
      </c>
      <c r="G531" s="154">
        <f>IF(C531="M.O.",VLOOKUP(A531,INSUMOS_AUX!A:F,6,0),0)</f>
        <v>0</v>
      </c>
    </row>
    <row r="532" spans="1:7" x14ac:dyDescent="0.25">
      <c r="A532" s="163">
        <v>37373</v>
      </c>
      <c r="B532" s="177" t="s">
        <v>188</v>
      </c>
      <c r="C532" s="164" t="s">
        <v>166</v>
      </c>
      <c r="D532" s="164" t="s">
        <v>7192</v>
      </c>
      <c r="E532" s="163">
        <v>0.23</v>
      </c>
      <c r="F532" s="155">
        <f>IF(C532="MAT.",VLOOKUP(A532,INSUMOS_AUX!A:F,6,0),0)</f>
        <v>0.06</v>
      </c>
      <c r="G532" s="154">
        <f>IF(C532="M.O.",VLOOKUP(A532,INSUMOS_AUX!A:F,6,0),0)</f>
        <v>0</v>
      </c>
    </row>
    <row r="533" spans="1:7" ht="21" x14ac:dyDescent="0.25">
      <c r="A533" s="163">
        <v>43460</v>
      </c>
      <c r="B533" s="177" t="s">
        <v>208</v>
      </c>
      <c r="C533" s="164" t="s">
        <v>166</v>
      </c>
      <c r="D533" s="164" t="s">
        <v>7192</v>
      </c>
      <c r="E533" s="163">
        <v>0.23</v>
      </c>
      <c r="F533" s="155">
        <f>IF(C533="MAT.",VLOOKUP(A533,INSUMOS_AUX!A:F,6,0),0)</f>
        <v>0.86</v>
      </c>
      <c r="G533" s="154">
        <f>IF(C533="M.O.",VLOOKUP(A533,INSUMOS_AUX!A:F,6,0),0)</f>
        <v>0</v>
      </c>
    </row>
    <row r="534" spans="1:7" ht="21" x14ac:dyDescent="0.25">
      <c r="A534" s="163">
        <v>43484</v>
      </c>
      <c r="B534" s="177" t="s">
        <v>209</v>
      </c>
      <c r="C534" s="164" t="s">
        <v>166</v>
      </c>
      <c r="D534" s="164" t="s">
        <v>7192</v>
      </c>
      <c r="E534" s="163">
        <v>0.23</v>
      </c>
      <c r="F534" s="155">
        <f>IF(C534="MAT.",VLOOKUP(A534,INSUMOS_AUX!A:F,6,0),0)</f>
        <v>1.1399999999999999</v>
      </c>
      <c r="G534" s="154">
        <f>IF(C534="M.O.",VLOOKUP(A534,INSUMOS_AUX!A:F,6,0),0)</f>
        <v>0</v>
      </c>
    </row>
    <row r="535" spans="1:7" ht="31.5" x14ac:dyDescent="0.25">
      <c r="A535" s="163">
        <v>995</v>
      </c>
      <c r="B535" s="177" t="s">
        <v>351</v>
      </c>
      <c r="C535" s="164" t="s">
        <v>166</v>
      </c>
      <c r="D535" s="164" t="s">
        <v>7196</v>
      </c>
      <c r="E535" s="163">
        <v>1.19</v>
      </c>
      <c r="F535" s="155">
        <f>IF(C535="MAT.",VLOOKUP(A535,INSUMOS_AUX!A:F,6,0),0)</f>
        <v>15.43</v>
      </c>
      <c r="G535" s="154">
        <f>IF(C535="M.O.",VLOOKUP(A535,INSUMOS_AUX!A:F,6,0),0)</f>
        <v>0</v>
      </c>
    </row>
    <row r="536" spans="1:7" x14ac:dyDescent="0.25">
      <c r="A536" s="165"/>
      <c r="B536" s="174"/>
      <c r="C536" s="166"/>
      <c r="D536" s="166"/>
      <c r="E536" s="166"/>
      <c r="F536" s="166"/>
      <c r="G536" s="166"/>
    </row>
    <row r="537" spans="1:7" ht="31.5" x14ac:dyDescent="0.25">
      <c r="A537" s="160" t="s">
        <v>7094</v>
      </c>
      <c r="B537" s="176" t="s">
        <v>129</v>
      </c>
      <c r="C537" s="161" t="s">
        <v>57</v>
      </c>
      <c r="D537" s="161" t="s">
        <v>7189</v>
      </c>
      <c r="E537" s="162">
        <v>6</v>
      </c>
      <c r="F537" s="162">
        <f t="shared" ref="F537:G537" si="36">SUMPRODUCT($E538:$E551,F538:F551)</f>
        <v>3.8107696700000004</v>
      </c>
      <c r="G537" s="162">
        <f t="shared" si="36"/>
        <v>4.4710560353599993</v>
      </c>
    </row>
    <row r="538" spans="1:7" x14ac:dyDescent="0.25">
      <c r="A538" s="163">
        <v>1379</v>
      </c>
      <c r="B538" s="177" t="s">
        <v>181</v>
      </c>
      <c r="C538" s="164" t="s">
        <v>166</v>
      </c>
      <c r="D538" s="164" t="s">
        <v>7193</v>
      </c>
      <c r="E538" s="163">
        <v>0.43466399999999999</v>
      </c>
      <c r="F538" s="155">
        <f>IF(C538="MAT.",VLOOKUP(A538,INSUMOS_AUX!A:F,6,0),0)</f>
        <v>0.72</v>
      </c>
      <c r="G538" s="154">
        <f>IF(C538="M.O.",VLOOKUP(A538,INSUMOS_AUX!A:F,6,0),0)</f>
        <v>0</v>
      </c>
    </row>
    <row r="539" spans="1:7" ht="21" x14ac:dyDescent="0.25">
      <c r="A539" s="163">
        <v>1872</v>
      </c>
      <c r="B539" s="177" t="s">
        <v>236</v>
      </c>
      <c r="C539" s="164" t="s">
        <v>166</v>
      </c>
      <c r="D539" s="164" t="s">
        <v>7189</v>
      </c>
      <c r="E539" s="163">
        <v>1</v>
      </c>
      <c r="F539" s="155">
        <f>IF(C539="MAT.",VLOOKUP(A539,INSUMOS_AUX!A:F,6,0),0)</f>
        <v>1.57</v>
      </c>
      <c r="G539" s="154">
        <f>IF(C539="M.O.",VLOOKUP(A539,INSUMOS_AUX!A:F,6,0),0)</f>
        <v>0</v>
      </c>
    </row>
    <row r="540" spans="1:7" x14ac:dyDescent="0.25">
      <c r="A540" s="163">
        <v>2436</v>
      </c>
      <c r="B540" s="177" t="s">
        <v>207</v>
      </c>
      <c r="C540" s="164" t="s">
        <v>169</v>
      </c>
      <c r="D540" s="164" t="s">
        <v>7192</v>
      </c>
      <c r="E540" s="163">
        <v>0.14937900000000001</v>
      </c>
      <c r="F540" s="155">
        <f>IF(C540="MAT.",VLOOKUP(A540,INSUMOS_AUX!A:F,6,0),0)</f>
        <v>0</v>
      </c>
      <c r="G540" s="154">
        <f>IF(C540="M.O.",VLOOKUP(A540,INSUMOS_AUX!A:F,6,0),0)</f>
        <v>17.809999999999999</v>
      </c>
    </row>
    <row r="541" spans="1:7" x14ac:dyDescent="0.25">
      <c r="A541" s="163">
        <v>247</v>
      </c>
      <c r="B541" s="177" t="s">
        <v>231</v>
      </c>
      <c r="C541" s="164" t="s">
        <v>169</v>
      </c>
      <c r="D541" s="164" t="s">
        <v>7192</v>
      </c>
      <c r="E541" s="163">
        <v>0.14937900000000001</v>
      </c>
      <c r="F541" s="155">
        <f>IF(C541="MAT.",VLOOKUP(A541,INSUMOS_AUX!A:F,6,0),0)</f>
        <v>0</v>
      </c>
      <c r="G541" s="154">
        <f>IF(C541="M.O.",VLOOKUP(A541,INSUMOS_AUX!A:F,6,0),0)</f>
        <v>11.57</v>
      </c>
    </row>
    <row r="542" spans="1:7" ht="21" x14ac:dyDescent="0.25">
      <c r="A542" s="163">
        <v>370</v>
      </c>
      <c r="B542" s="177" t="s">
        <v>184</v>
      </c>
      <c r="C542" s="164" t="s">
        <v>166</v>
      </c>
      <c r="D542" s="164" t="s">
        <v>7195</v>
      </c>
      <c r="E542" s="163">
        <v>9.6299999999999999E-4</v>
      </c>
      <c r="F542" s="155">
        <f>IF(C542="MAT.",VLOOKUP(A542,INSUMOS_AUX!A:F,6,0),0)</f>
        <v>142.07</v>
      </c>
      <c r="G542" s="154">
        <f>IF(C542="M.O.",VLOOKUP(A542,INSUMOS_AUX!A:F,6,0),0)</f>
        <v>0</v>
      </c>
    </row>
    <row r="543" spans="1:7" x14ac:dyDescent="0.25">
      <c r="A543" s="163">
        <v>37370</v>
      </c>
      <c r="B543" s="177" t="s">
        <v>185</v>
      </c>
      <c r="C543" s="164" t="s">
        <v>166</v>
      </c>
      <c r="D543" s="164" t="s">
        <v>7192</v>
      </c>
      <c r="E543" s="163">
        <v>0.29771300000000001</v>
      </c>
      <c r="F543" s="155">
        <f>IF(C543="MAT.",VLOOKUP(A543,INSUMOS_AUX!A:F,6,0),0)</f>
        <v>2.15</v>
      </c>
      <c r="G543" s="154">
        <f>IF(C543="M.O.",VLOOKUP(A543,INSUMOS_AUX!A:F,6,0),0)</f>
        <v>0</v>
      </c>
    </row>
    <row r="544" spans="1:7" x14ac:dyDescent="0.25">
      <c r="A544" s="163">
        <v>37371</v>
      </c>
      <c r="B544" s="177" t="s">
        <v>186</v>
      </c>
      <c r="C544" s="164" t="s">
        <v>166</v>
      </c>
      <c r="D544" s="164" t="s">
        <v>7192</v>
      </c>
      <c r="E544" s="163">
        <v>0.29771300000000001</v>
      </c>
      <c r="F544" s="155">
        <f>IF(C544="MAT.",VLOOKUP(A544,INSUMOS_AUX!A:F,6,0),0)</f>
        <v>0.67</v>
      </c>
      <c r="G544" s="154">
        <f>IF(C544="M.O.",VLOOKUP(A544,INSUMOS_AUX!A:F,6,0),0)</f>
        <v>0</v>
      </c>
    </row>
    <row r="545" spans="1:7" x14ac:dyDescent="0.25">
      <c r="A545" s="163">
        <v>37372</v>
      </c>
      <c r="B545" s="177" t="s">
        <v>187</v>
      </c>
      <c r="C545" s="164" t="s">
        <v>166</v>
      </c>
      <c r="D545" s="164" t="s">
        <v>7192</v>
      </c>
      <c r="E545" s="163">
        <v>0.29771300000000001</v>
      </c>
      <c r="F545" s="155">
        <f>IF(C545="MAT.",VLOOKUP(A545,INSUMOS_AUX!A:F,6,0),0)</f>
        <v>1.1399999999999999</v>
      </c>
      <c r="G545" s="154">
        <f>IF(C545="M.O.",VLOOKUP(A545,INSUMOS_AUX!A:F,6,0),0)</f>
        <v>0</v>
      </c>
    </row>
    <row r="546" spans="1:7" x14ac:dyDescent="0.25">
      <c r="A546" s="163">
        <v>37373</v>
      </c>
      <c r="B546" s="177" t="s">
        <v>188</v>
      </c>
      <c r="C546" s="164" t="s">
        <v>166</v>
      </c>
      <c r="D546" s="164" t="s">
        <v>7192</v>
      </c>
      <c r="E546" s="163">
        <v>0.29771300000000001</v>
      </c>
      <c r="F546" s="155">
        <f>IF(C546="MAT.",VLOOKUP(A546,INSUMOS_AUX!A:F,6,0),0)</f>
        <v>0.06</v>
      </c>
      <c r="G546" s="154">
        <f>IF(C546="M.O.",VLOOKUP(A546,INSUMOS_AUX!A:F,6,0),0)</f>
        <v>0</v>
      </c>
    </row>
    <row r="547" spans="1:7" ht="21" x14ac:dyDescent="0.25">
      <c r="A547" s="163">
        <v>43460</v>
      </c>
      <c r="B547" s="177" t="s">
        <v>208</v>
      </c>
      <c r="C547" s="164" t="s">
        <v>166</v>
      </c>
      <c r="D547" s="164" t="s">
        <v>7192</v>
      </c>
      <c r="E547" s="163">
        <v>0.28999999999999998</v>
      </c>
      <c r="F547" s="155">
        <f>IF(C547="MAT.",VLOOKUP(A547,INSUMOS_AUX!A:F,6,0),0)</f>
        <v>0.86</v>
      </c>
      <c r="G547" s="154">
        <f>IF(C547="M.O.",VLOOKUP(A547,INSUMOS_AUX!A:F,6,0),0)</f>
        <v>0</v>
      </c>
    </row>
    <row r="548" spans="1:7" ht="21" x14ac:dyDescent="0.25">
      <c r="A548" s="163">
        <v>43467</v>
      </c>
      <c r="B548" s="177" t="s">
        <v>192</v>
      </c>
      <c r="C548" s="164" t="s">
        <v>166</v>
      </c>
      <c r="D548" s="164" t="s">
        <v>7192</v>
      </c>
      <c r="E548" s="163">
        <v>7.7130000000000002E-3</v>
      </c>
      <c r="F548" s="155">
        <f>IF(C548="MAT.",VLOOKUP(A548,INSUMOS_AUX!A:F,6,0),0)</f>
        <v>0.59</v>
      </c>
      <c r="G548" s="154">
        <f>IF(C548="M.O.",VLOOKUP(A548,INSUMOS_AUX!A:F,6,0),0)</f>
        <v>0</v>
      </c>
    </row>
    <row r="549" spans="1:7" ht="21" x14ac:dyDescent="0.25">
      <c r="A549" s="163">
        <v>43484</v>
      </c>
      <c r="B549" s="177" t="s">
        <v>209</v>
      </c>
      <c r="C549" s="164" t="s">
        <v>166</v>
      </c>
      <c r="D549" s="164" t="s">
        <v>7192</v>
      </c>
      <c r="E549" s="163">
        <v>0.28999999999999998</v>
      </c>
      <c r="F549" s="155">
        <f>IF(C549="MAT.",VLOOKUP(A549,INSUMOS_AUX!A:F,6,0),0)</f>
        <v>1.1399999999999999</v>
      </c>
      <c r="G549" s="154">
        <f>IF(C549="M.O.",VLOOKUP(A549,INSUMOS_AUX!A:F,6,0),0)</f>
        <v>0</v>
      </c>
    </row>
    <row r="550" spans="1:7" ht="21" x14ac:dyDescent="0.25">
      <c r="A550" s="163">
        <v>43491</v>
      </c>
      <c r="B550" s="177" t="s">
        <v>195</v>
      </c>
      <c r="C550" s="164" t="s">
        <v>166</v>
      </c>
      <c r="D550" s="164" t="s">
        <v>7192</v>
      </c>
      <c r="E550" s="163">
        <v>7.7130000000000002E-3</v>
      </c>
      <c r="F550" s="155">
        <f>IF(C550="MAT.",VLOOKUP(A550,INSUMOS_AUX!A:F,6,0),0)</f>
        <v>1.25</v>
      </c>
      <c r="G550" s="154">
        <f>IF(C550="M.O.",VLOOKUP(A550,INSUMOS_AUX!A:F,6,0),0)</f>
        <v>0</v>
      </c>
    </row>
    <row r="551" spans="1:7" x14ac:dyDescent="0.25">
      <c r="A551" s="163">
        <v>6111</v>
      </c>
      <c r="B551" s="177" t="s">
        <v>201</v>
      </c>
      <c r="C551" s="164" t="s">
        <v>169</v>
      </c>
      <c r="D551" s="164" t="s">
        <v>7192</v>
      </c>
      <c r="E551" s="163">
        <v>7.8456640000000005E-3</v>
      </c>
      <c r="F551" s="155">
        <f>IF(C551="MAT.",VLOOKUP(A551,INSUMOS_AUX!A:F,6,0),0)</f>
        <v>0</v>
      </c>
      <c r="G551" s="154">
        <f>IF(C551="M.O.",VLOOKUP(A551,INSUMOS_AUX!A:F,6,0),0)</f>
        <v>10.49</v>
      </c>
    </row>
    <row r="552" spans="1:7" x14ac:dyDescent="0.25">
      <c r="A552" s="165"/>
      <c r="B552" s="174"/>
      <c r="C552" s="166"/>
      <c r="D552" s="166"/>
      <c r="E552" s="166"/>
      <c r="F552" s="166"/>
      <c r="G552" s="166"/>
    </row>
    <row r="553" spans="1:7" ht="31.5" x14ac:dyDescent="0.25">
      <c r="A553" s="160" t="s">
        <v>7095</v>
      </c>
      <c r="B553" s="176" t="s">
        <v>3059</v>
      </c>
      <c r="C553" s="161" t="s">
        <v>57</v>
      </c>
      <c r="D553" s="161" t="s">
        <v>7189</v>
      </c>
      <c r="E553" s="162">
        <v>3</v>
      </c>
      <c r="F553" s="162">
        <f t="shared" ref="F553:G553" si="37">SUMPRODUCT($E554:$E567,F554:F567)</f>
        <v>5.7885995599999998</v>
      </c>
      <c r="G553" s="162">
        <f t="shared" si="37"/>
        <v>5.13410249965</v>
      </c>
    </row>
    <row r="554" spans="1:7" x14ac:dyDescent="0.25">
      <c r="A554" s="163">
        <v>1379</v>
      </c>
      <c r="B554" s="177" t="s">
        <v>181</v>
      </c>
      <c r="C554" s="164" t="s">
        <v>166</v>
      </c>
      <c r="D554" s="164" t="s">
        <v>7193</v>
      </c>
      <c r="E554" s="163">
        <v>0.57955199999999996</v>
      </c>
      <c r="F554" s="155">
        <f>IF(C554="MAT.",VLOOKUP(A554,INSUMOS_AUX!A:F,6,0),0)</f>
        <v>0.72</v>
      </c>
      <c r="G554" s="154">
        <f>IF(C554="M.O.",VLOOKUP(A554,INSUMOS_AUX!A:F,6,0),0)</f>
        <v>0</v>
      </c>
    </row>
    <row r="555" spans="1:7" ht="21" x14ac:dyDescent="0.25">
      <c r="A555" s="163">
        <v>1873</v>
      </c>
      <c r="B555" s="177" t="s">
        <v>355</v>
      </c>
      <c r="C555" s="164" t="s">
        <v>166</v>
      </c>
      <c r="D555" s="164" t="s">
        <v>7189</v>
      </c>
      <c r="E555" s="163">
        <v>1</v>
      </c>
      <c r="F555" s="155">
        <f>IF(C555="MAT.",VLOOKUP(A555,INSUMOS_AUX!A:F,6,0),0)</f>
        <v>3.13</v>
      </c>
      <c r="G555" s="154">
        <f>IF(C555="M.O.",VLOOKUP(A555,INSUMOS_AUX!A:F,6,0),0)</f>
        <v>0</v>
      </c>
    </row>
    <row r="556" spans="1:7" x14ac:dyDescent="0.25">
      <c r="A556" s="163">
        <v>2436</v>
      </c>
      <c r="B556" s="177" t="s">
        <v>207</v>
      </c>
      <c r="C556" s="164" t="s">
        <v>169</v>
      </c>
      <c r="D556" s="164" t="s">
        <v>7192</v>
      </c>
      <c r="E556" s="163">
        <v>0.1710132</v>
      </c>
      <c r="F556" s="155">
        <f>IF(C556="MAT.",VLOOKUP(A556,INSUMOS_AUX!A:F,6,0),0)</f>
        <v>0</v>
      </c>
      <c r="G556" s="154">
        <f>IF(C556="M.O.",VLOOKUP(A556,INSUMOS_AUX!A:F,6,0),0)</f>
        <v>17.809999999999999</v>
      </c>
    </row>
    <row r="557" spans="1:7" x14ac:dyDescent="0.25">
      <c r="A557" s="163">
        <v>247</v>
      </c>
      <c r="B557" s="177" t="s">
        <v>231</v>
      </c>
      <c r="C557" s="164" t="s">
        <v>169</v>
      </c>
      <c r="D557" s="164" t="s">
        <v>7192</v>
      </c>
      <c r="E557" s="163">
        <v>0.1710132</v>
      </c>
      <c r="F557" s="155">
        <f>IF(C557="MAT.",VLOOKUP(A557,INSUMOS_AUX!A:F,6,0),0)</f>
        <v>0</v>
      </c>
      <c r="G557" s="154">
        <f>IF(C557="M.O.",VLOOKUP(A557,INSUMOS_AUX!A:F,6,0),0)</f>
        <v>11.57</v>
      </c>
    </row>
    <row r="558" spans="1:7" ht="21" x14ac:dyDescent="0.25">
      <c r="A558" s="163">
        <v>370</v>
      </c>
      <c r="B558" s="177" t="s">
        <v>184</v>
      </c>
      <c r="C558" s="164" t="s">
        <v>166</v>
      </c>
      <c r="D558" s="164" t="s">
        <v>7195</v>
      </c>
      <c r="E558" s="163">
        <v>1.284E-3</v>
      </c>
      <c r="F558" s="155">
        <f>IF(C558="MAT.",VLOOKUP(A558,INSUMOS_AUX!A:F,6,0),0)</f>
        <v>142.07</v>
      </c>
      <c r="G558" s="154">
        <f>IF(C558="M.O.",VLOOKUP(A558,INSUMOS_AUX!A:F,6,0),0)</f>
        <v>0</v>
      </c>
    </row>
    <row r="559" spans="1:7" x14ac:dyDescent="0.25">
      <c r="A559" s="163">
        <v>37370</v>
      </c>
      <c r="B559" s="177" t="s">
        <v>185</v>
      </c>
      <c r="C559" s="164" t="s">
        <v>166</v>
      </c>
      <c r="D559" s="164" t="s">
        <v>7192</v>
      </c>
      <c r="E559" s="163">
        <v>0.34228399999999998</v>
      </c>
      <c r="F559" s="155">
        <f>IF(C559="MAT.",VLOOKUP(A559,INSUMOS_AUX!A:F,6,0),0)</f>
        <v>2.15</v>
      </c>
      <c r="G559" s="154">
        <f>IF(C559="M.O.",VLOOKUP(A559,INSUMOS_AUX!A:F,6,0),0)</f>
        <v>0</v>
      </c>
    </row>
    <row r="560" spans="1:7" x14ac:dyDescent="0.25">
      <c r="A560" s="163">
        <v>37371</v>
      </c>
      <c r="B560" s="177" t="s">
        <v>186</v>
      </c>
      <c r="C560" s="164" t="s">
        <v>166</v>
      </c>
      <c r="D560" s="164" t="s">
        <v>7192</v>
      </c>
      <c r="E560" s="163">
        <v>0.34228399999999998</v>
      </c>
      <c r="F560" s="155">
        <f>IF(C560="MAT.",VLOOKUP(A560,INSUMOS_AUX!A:F,6,0),0)</f>
        <v>0.67</v>
      </c>
      <c r="G560" s="154">
        <f>IF(C560="M.O.",VLOOKUP(A560,INSUMOS_AUX!A:F,6,0),0)</f>
        <v>0</v>
      </c>
    </row>
    <row r="561" spans="1:7" x14ac:dyDescent="0.25">
      <c r="A561" s="163">
        <v>37372</v>
      </c>
      <c r="B561" s="177" t="s">
        <v>187</v>
      </c>
      <c r="C561" s="164" t="s">
        <v>166</v>
      </c>
      <c r="D561" s="164" t="s">
        <v>7192</v>
      </c>
      <c r="E561" s="163">
        <v>0.34228399999999998</v>
      </c>
      <c r="F561" s="155">
        <f>IF(C561="MAT.",VLOOKUP(A561,INSUMOS_AUX!A:F,6,0),0)</f>
        <v>1.1399999999999999</v>
      </c>
      <c r="G561" s="154">
        <f>IF(C561="M.O.",VLOOKUP(A561,INSUMOS_AUX!A:F,6,0),0)</f>
        <v>0</v>
      </c>
    </row>
    <row r="562" spans="1:7" x14ac:dyDescent="0.25">
      <c r="A562" s="163">
        <v>37373</v>
      </c>
      <c r="B562" s="177" t="s">
        <v>188</v>
      </c>
      <c r="C562" s="164" t="s">
        <v>166</v>
      </c>
      <c r="D562" s="164" t="s">
        <v>7192</v>
      </c>
      <c r="E562" s="163">
        <v>0.34228399999999998</v>
      </c>
      <c r="F562" s="155">
        <f>IF(C562="MAT.",VLOOKUP(A562,INSUMOS_AUX!A:F,6,0),0)</f>
        <v>0.06</v>
      </c>
      <c r="G562" s="154">
        <f>IF(C562="M.O.",VLOOKUP(A562,INSUMOS_AUX!A:F,6,0),0)</f>
        <v>0</v>
      </c>
    </row>
    <row r="563" spans="1:7" ht="21" x14ac:dyDescent="0.25">
      <c r="A563" s="163">
        <v>43460</v>
      </c>
      <c r="B563" s="177" t="s">
        <v>208</v>
      </c>
      <c r="C563" s="164" t="s">
        <v>166</v>
      </c>
      <c r="D563" s="164" t="s">
        <v>7192</v>
      </c>
      <c r="E563" s="163">
        <v>0.33200000000000002</v>
      </c>
      <c r="F563" s="155">
        <f>IF(C563="MAT.",VLOOKUP(A563,INSUMOS_AUX!A:F,6,0),0)</f>
        <v>0.86</v>
      </c>
      <c r="G563" s="154">
        <f>IF(C563="M.O.",VLOOKUP(A563,INSUMOS_AUX!A:F,6,0),0)</f>
        <v>0</v>
      </c>
    </row>
    <row r="564" spans="1:7" ht="21" x14ac:dyDescent="0.25">
      <c r="A564" s="163">
        <v>43467</v>
      </c>
      <c r="B564" s="177" t="s">
        <v>192</v>
      </c>
      <c r="C564" s="164" t="s">
        <v>166</v>
      </c>
      <c r="D564" s="164" t="s">
        <v>7192</v>
      </c>
      <c r="E564" s="163">
        <v>1.0284E-2</v>
      </c>
      <c r="F564" s="155">
        <f>IF(C564="MAT.",VLOOKUP(A564,INSUMOS_AUX!A:F,6,0),0)</f>
        <v>0.59</v>
      </c>
      <c r="G564" s="154">
        <f>IF(C564="M.O.",VLOOKUP(A564,INSUMOS_AUX!A:F,6,0),0)</f>
        <v>0</v>
      </c>
    </row>
    <row r="565" spans="1:7" ht="21" x14ac:dyDescent="0.25">
      <c r="A565" s="163">
        <v>43484</v>
      </c>
      <c r="B565" s="177" t="s">
        <v>209</v>
      </c>
      <c r="C565" s="164" t="s">
        <v>166</v>
      </c>
      <c r="D565" s="164" t="s">
        <v>7192</v>
      </c>
      <c r="E565" s="163">
        <v>0.33200000000000002</v>
      </c>
      <c r="F565" s="155">
        <f>IF(C565="MAT.",VLOOKUP(A565,INSUMOS_AUX!A:F,6,0),0)</f>
        <v>1.1399999999999999</v>
      </c>
      <c r="G565" s="154">
        <f>IF(C565="M.O.",VLOOKUP(A565,INSUMOS_AUX!A:F,6,0),0)</f>
        <v>0</v>
      </c>
    </row>
    <row r="566" spans="1:7" ht="21" x14ac:dyDescent="0.25">
      <c r="A566" s="163">
        <v>43491</v>
      </c>
      <c r="B566" s="177" t="s">
        <v>195</v>
      </c>
      <c r="C566" s="164" t="s">
        <v>166</v>
      </c>
      <c r="D566" s="164" t="s">
        <v>7192</v>
      </c>
      <c r="E566" s="163">
        <v>1.0284E-2</v>
      </c>
      <c r="F566" s="155">
        <f>IF(C566="MAT.",VLOOKUP(A566,INSUMOS_AUX!A:F,6,0),0)</f>
        <v>1.25</v>
      </c>
      <c r="G566" s="154">
        <f>IF(C566="M.O.",VLOOKUP(A566,INSUMOS_AUX!A:F,6,0),0)</f>
        <v>0</v>
      </c>
    </row>
    <row r="567" spans="1:7" x14ac:dyDescent="0.25">
      <c r="A567" s="163">
        <v>6111</v>
      </c>
      <c r="B567" s="177" t="s">
        <v>201</v>
      </c>
      <c r="C567" s="164" t="s">
        <v>169</v>
      </c>
      <c r="D567" s="164" t="s">
        <v>7192</v>
      </c>
      <c r="E567" s="163">
        <v>1.0460885E-2</v>
      </c>
      <c r="F567" s="155">
        <f>IF(C567="MAT.",VLOOKUP(A567,INSUMOS_AUX!A:F,6,0),0)</f>
        <v>0</v>
      </c>
      <c r="G567" s="154">
        <f>IF(C567="M.O.",VLOOKUP(A567,INSUMOS_AUX!A:F,6,0),0)</f>
        <v>10.49</v>
      </c>
    </row>
    <row r="568" spans="1:7" x14ac:dyDescent="0.25">
      <c r="A568" s="165"/>
      <c r="B568" s="174"/>
      <c r="C568" s="166"/>
      <c r="D568" s="166"/>
      <c r="E568" s="166"/>
      <c r="F568" s="166"/>
      <c r="G568" s="166"/>
    </row>
    <row r="569" spans="1:7" ht="21" x14ac:dyDescent="0.25">
      <c r="A569" s="160" t="s">
        <v>7096</v>
      </c>
      <c r="B569" s="176" t="s">
        <v>3170</v>
      </c>
      <c r="C569" s="161" t="s">
        <v>57</v>
      </c>
      <c r="D569" s="161" t="s">
        <v>7189</v>
      </c>
      <c r="E569" s="162">
        <v>1</v>
      </c>
      <c r="F569" s="162">
        <f t="shared" ref="F569:G569" si="38">SUMPRODUCT($E570:$E580,F570:F580)</f>
        <v>14.885479999999999</v>
      </c>
      <c r="G569" s="162">
        <f t="shared" si="38"/>
        <v>9.0852719880000006</v>
      </c>
    </row>
    <row r="570" spans="1:7" x14ac:dyDescent="0.25">
      <c r="A570" s="163">
        <v>2436</v>
      </c>
      <c r="B570" s="177" t="s">
        <v>207</v>
      </c>
      <c r="C570" s="164" t="s">
        <v>169</v>
      </c>
      <c r="D570" s="164" t="s">
        <v>7192</v>
      </c>
      <c r="E570" s="163">
        <v>0.35953980000000002</v>
      </c>
      <c r="F570" s="155">
        <f>IF(C570="MAT.",VLOOKUP(A570,INSUMOS_AUX!A:F,6,0),0)</f>
        <v>0</v>
      </c>
      <c r="G570" s="154">
        <f>IF(C570="M.O.",VLOOKUP(A570,INSUMOS_AUX!A:F,6,0),0)</f>
        <v>17.809999999999999</v>
      </c>
    </row>
    <row r="571" spans="1:7" x14ac:dyDescent="0.25">
      <c r="A571" s="163">
        <v>247</v>
      </c>
      <c r="B571" s="177" t="s">
        <v>231</v>
      </c>
      <c r="C571" s="164" t="s">
        <v>169</v>
      </c>
      <c r="D571" s="164" t="s">
        <v>7192</v>
      </c>
      <c r="E571" s="163">
        <v>0.231795</v>
      </c>
      <c r="F571" s="155">
        <f>IF(C571="MAT.",VLOOKUP(A571,INSUMOS_AUX!A:F,6,0),0)</f>
        <v>0</v>
      </c>
      <c r="G571" s="154">
        <f>IF(C571="M.O.",VLOOKUP(A571,INSUMOS_AUX!A:F,6,0),0)</f>
        <v>11.57</v>
      </c>
    </row>
    <row r="572" spans="1:7" x14ac:dyDescent="0.25">
      <c r="A572" s="163">
        <v>37370</v>
      </c>
      <c r="B572" s="177" t="s">
        <v>185</v>
      </c>
      <c r="C572" s="164" t="s">
        <v>166</v>
      </c>
      <c r="D572" s="164" t="s">
        <v>7192</v>
      </c>
      <c r="E572" s="163">
        <v>0.57399999999999995</v>
      </c>
      <c r="F572" s="155">
        <f>IF(C572="MAT.",VLOOKUP(A572,INSUMOS_AUX!A:F,6,0),0)</f>
        <v>2.15</v>
      </c>
      <c r="G572" s="154">
        <f>IF(C572="M.O.",VLOOKUP(A572,INSUMOS_AUX!A:F,6,0),0)</f>
        <v>0</v>
      </c>
    </row>
    <row r="573" spans="1:7" x14ac:dyDescent="0.25">
      <c r="A573" s="163">
        <v>37371</v>
      </c>
      <c r="B573" s="177" t="s">
        <v>186</v>
      </c>
      <c r="C573" s="164" t="s">
        <v>166</v>
      </c>
      <c r="D573" s="164" t="s">
        <v>7192</v>
      </c>
      <c r="E573" s="163">
        <v>0.57399999999999995</v>
      </c>
      <c r="F573" s="155">
        <f>IF(C573="MAT.",VLOOKUP(A573,INSUMOS_AUX!A:F,6,0),0)</f>
        <v>0.67</v>
      </c>
      <c r="G573" s="154">
        <f>IF(C573="M.O.",VLOOKUP(A573,INSUMOS_AUX!A:F,6,0),0)</f>
        <v>0</v>
      </c>
    </row>
    <row r="574" spans="1:7" x14ac:dyDescent="0.25">
      <c r="A574" s="163">
        <v>37372</v>
      </c>
      <c r="B574" s="177" t="s">
        <v>187</v>
      </c>
      <c r="C574" s="164" t="s">
        <v>166</v>
      </c>
      <c r="D574" s="164" t="s">
        <v>7192</v>
      </c>
      <c r="E574" s="163">
        <v>0.57399999999999995</v>
      </c>
      <c r="F574" s="155">
        <f>IF(C574="MAT.",VLOOKUP(A574,INSUMOS_AUX!A:F,6,0),0)</f>
        <v>1.1399999999999999</v>
      </c>
      <c r="G574" s="154">
        <f>IF(C574="M.O.",VLOOKUP(A574,INSUMOS_AUX!A:F,6,0),0)</f>
        <v>0</v>
      </c>
    </row>
    <row r="575" spans="1:7" x14ac:dyDescent="0.25">
      <c r="A575" s="163">
        <v>37373</v>
      </c>
      <c r="B575" s="177" t="s">
        <v>188</v>
      </c>
      <c r="C575" s="164" t="s">
        <v>166</v>
      </c>
      <c r="D575" s="164" t="s">
        <v>7192</v>
      </c>
      <c r="E575" s="163">
        <v>0.57399999999999995</v>
      </c>
      <c r="F575" s="155">
        <f>IF(C575="MAT.",VLOOKUP(A575,INSUMOS_AUX!A:F,6,0),0)</f>
        <v>0.06</v>
      </c>
      <c r="G575" s="154">
        <f>IF(C575="M.O.",VLOOKUP(A575,INSUMOS_AUX!A:F,6,0),0)</f>
        <v>0</v>
      </c>
    </row>
    <row r="576" spans="1:7" ht="21" x14ac:dyDescent="0.25">
      <c r="A576" s="163">
        <v>38094</v>
      </c>
      <c r="B576" s="177" t="s">
        <v>237</v>
      </c>
      <c r="C576" s="164" t="s">
        <v>166</v>
      </c>
      <c r="D576" s="164" t="s">
        <v>7189</v>
      </c>
      <c r="E576" s="163">
        <v>1</v>
      </c>
      <c r="F576" s="155">
        <f>IF(C576="MAT.",VLOOKUP(A576,INSUMOS_AUX!A:F,6,0),0)</f>
        <v>2.95</v>
      </c>
      <c r="G576" s="154">
        <f>IF(C576="M.O.",VLOOKUP(A576,INSUMOS_AUX!A:F,6,0),0)</f>
        <v>0</v>
      </c>
    </row>
    <row r="577" spans="1:7" ht="31.5" x14ac:dyDescent="0.25">
      <c r="A577" s="163">
        <v>38099</v>
      </c>
      <c r="B577" s="177" t="s">
        <v>238</v>
      </c>
      <c r="C577" s="164" t="s">
        <v>166</v>
      </c>
      <c r="D577" s="164" t="s">
        <v>7189</v>
      </c>
      <c r="E577" s="163">
        <v>1</v>
      </c>
      <c r="F577" s="155">
        <f>IF(C577="MAT.",VLOOKUP(A577,INSUMOS_AUX!A:F,6,0),0)</f>
        <v>1.53</v>
      </c>
      <c r="G577" s="154">
        <f>IF(C577="M.O.",VLOOKUP(A577,INSUMOS_AUX!A:F,6,0),0)</f>
        <v>0</v>
      </c>
    </row>
    <row r="578" spans="1:7" x14ac:dyDescent="0.25">
      <c r="A578" s="163">
        <v>38112</v>
      </c>
      <c r="B578" s="177" t="s">
        <v>239</v>
      </c>
      <c r="C578" s="164" t="s">
        <v>166</v>
      </c>
      <c r="D578" s="164" t="s">
        <v>7189</v>
      </c>
      <c r="E578" s="163">
        <v>1</v>
      </c>
      <c r="F578" s="155">
        <f>IF(C578="MAT.",VLOOKUP(A578,INSUMOS_AUX!A:F,6,0),0)</f>
        <v>6.95</v>
      </c>
      <c r="G578" s="154">
        <f>IF(C578="M.O.",VLOOKUP(A578,INSUMOS_AUX!A:F,6,0),0)</f>
        <v>0</v>
      </c>
    </row>
    <row r="579" spans="1:7" ht="21" x14ac:dyDescent="0.25">
      <c r="A579" s="163">
        <v>43460</v>
      </c>
      <c r="B579" s="177" t="s">
        <v>208</v>
      </c>
      <c r="C579" s="164" t="s">
        <v>166</v>
      </c>
      <c r="D579" s="164" t="s">
        <v>7192</v>
      </c>
      <c r="E579" s="163">
        <v>0.57399999999999995</v>
      </c>
      <c r="F579" s="155">
        <f>IF(C579="MAT.",VLOOKUP(A579,INSUMOS_AUX!A:F,6,0),0)</f>
        <v>0.86</v>
      </c>
      <c r="G579" s="154">
        <f>IF(C579="M.O.",VLOOKUP(A579,INSUMOS_AUX!A:F,6,0),0)</f>
        <v>0</v>
      </c>
    </row>
    <row r="580" spans="1:7" ht="21" x14ac:dyDescent="0.25">
      <c r="A580" s="163">
        <v>43484</v>
      </c>
      <c r="B580" s="177" t="s">
        <v>209</v>
      </c>
      <c r="C580" s="164" t="s">
        <v>166</v>
      </c>
      <c r="D580" s="164" t="s">
        <v>7192</v>
      </c>
      <c r="E580" s="163">
        <v>0.57399999999999995</v>
      </c>
      <c r="F580" s="155">
        <f>IF(C580="MAT.",VLOOKUP(A580,INSUMOS_AUX!A:F,6,0),0)</f>
        <v>1.1399999999999999</v>
      </c>
      <c r="G580" s="154">
        <f>IF(C580="M.O.",VLOOKUP(A580,INSUMOS_AUX!A:F,6,0),0)</f>
        <v>0</v>
      </c>
    </row>
    <row r="581" spans="1:7" x14ac:dyDescent="0.25">
      <c r="A581" s="165"/>
      <c r="B581" s="174"/>
      <c r="C581" s="166"/>
      <c r="D581" s="166"/>
      <c r="E581" s="166"/>
      <c r="F581" s="166"/>
      <c r="G581" s="166"/>
    </row>
    <row r="582" spans="1:7" ht="21" x14ac:dyDescent="0.25">
      <c r="A582" s="160" t="s">
        <v>7097</v>
      </c>
      <c r="B582" s="176" t="s">
        <v>3190</v>
      </c>
      <c r="C582" s="161" t="s">
        <v>57</v>
      </c>
      <c r="D582" s="161" t="s">
        <v>7189</v>
      </c>
      <c r="E582" s="162">
        <v>1</v>
      </c>
      <c r="F582" s="162">
        <f t="shared" ref="F582:G582" si="39">SUMPRODUCT($E583:$E593,F583:F593)</f>
        <v>45.89996</v>
      </c>
      <c r="G582" s="162">
        <f t="shared" si="39"/>
        <v>24.652830227999999</v>
      </c>
    </row>
    <row r="583" spans="1:7" x14ac:dyDescent="0.25">
      <c r="A583" s="163">
        <v>2436</v>
      </c>
      <c r="B583" s="177" t="s">
        <v>207</v>
      </c>
      <c r="C583" s="164" t="s">
        <v>169</v>
      </c>
      <c r="D583" s="164" t="s">
        <v>7192</v>
      </c>
      <c r="E583" s="163">
        <v>0.89833439999999998</v>
      </c>
      <c r="F583" s="155">
        <f>IF(C583="MAT.",VLOOKUP(A583,INSUMOS_AUX!A:F,6,0),0)</f>
        <v>0</v>
      </c>
      <c r="G583" s="154">
        <f>IF(C583="M.O.",VLOOKUP(A583,INSUMOS_AUX!A:F,6,0),0)</f>
        <v>17.809999999999999</v>
      </c>
    </row>
    <row r="584" spans="1:7" x14ac:dyDescent="0.25">
      <c r="A584" s="163">
        <v>247</v>
      </c>
      <c r="B584" s="177" t="s">
        <v>231</v>
      </c>
      <c r="C584" s="164" t="s">
        <v>169</v>
      </c>
      <c r="D584" s="164" t="s">
        <v>7192</v>
      </c>
      <c r="E584" s="163">
        <v>0.74792519999999996</v>
      </c>
      <c r="F584" s="155">
        <f>IF(C584="MAT.",VLOOKUP(A584,INSUMOS_AUX!A:F,6,0),0)</f>
        <v>0</v>
      </c>
      <c r="G584" s="154">
        <f>IF(C584="M.O.",VLOOKUP(A584,INSUMOS_AUX!A:F,6,0),0)</f>
        <v>11.57</v>
      </c>
    </row>
    <row r="585" spans="1:7" x14ac:dyDescent="0.25">
      <c r="A585" s="163">
        <v>37370</v>
      </c>
      <c r="B585" s="177" t="s">
        <v>185</v>
      </c>
      <c r="C585" s="164" t="s">
        <v>166</v>
      </c>
      <c r="D585" s="164" t="s">
        <v>7192</v>
      </c>
      <c r="E585" s="163">
        <v>1.5980000000000001</v>
      </c>
      <c r="F585" s="155">
        <f>IF(C585="MAT.",VLOOKUP(A585,INSUMOS_AUX!A:F,6,0),0)</f>
        <v>2.15</v>
      </c>
      <c r="G585" s="154">
        <f>IF(C585="M.O.",VLOOKUP(A585,INSUMOS_AUX!A:F,6,0),0)</f>
        <v>0</v>
      </c>
    </row>
    <row r="586" spans="1:7" x14ac:dyDescent="0.25">
      <c r="A586" s="163">
        <v>37371</v>
      </c>
      <c r="B586" s="177" t="s">
        <v>186</v>
      </c>
      <c r="C586" s="164" t="s">
        <v>166</v>
      </c>
      <c r="D586" s="164" t="s">
        <v>7192</v>
      </c>
      <c r="E586" s="163">
        <v>1.5980000000000001</v>
      </c>
      <c r="F586" s="155">
        <f>IF(C586="MAT.",VLOOKUP(A586,INSUMOS_AUX!A:F,6,0),0)</f>
        <v>0.67</v>
      </c>
      <c r="G586" s="154">
        <f>IF(C586="M.O.",VLOOKUP(A586,INSUMOS_AUX!A:F,6,0),0)</f>
        <v>0</v>
      </c>
    </row>
    <row r="587" spans="1:7" x14ac:dyDescent="0.25">
      <c r="A587" s="163">
        <v>37372</v>
      </c>
      <c r="B587" s="177" t="s">
        <v>187</v>
      </c>
      <c r="C587" s="164" t="s">
        <v>166</v>
      </c>
      <c r="D587" s="164" t="s">
        <v>7192</v>
      </c>
      <c r="E587" s="163">
        <v>1.5980000000000001</v>
      </c>
      <c r="F587" s="155">
        <f>IF(C587="MAT.",VLOOKUP(A587,INSUMOS_AUX!A:F,6,0),0)</f>
        <v>1.1399999999999999</v>
      </c>
      <c r="G587" s="154">
        <f>IF(C587="M.O.",VLOOKUP(A587,INSUMOS_AUX!A:F,6,0),0)</f>
        <v>0</v>
      </c>
    </row>
    <row r="588" spans="1:7" x14ac:dyDescent="0.25">
      <c r="A588" s="163">
        <v>37373</v>
      </c>
      <c r="B588" s="177" t="s">
        <v>188</v>
      </c>
      <c r="C588" s="164" t="s">
        <v>166</v>
      </c>
      <c r="D588" s="164" t="s">
        <v>7192</v>
      </c>
      <c r="E588" s="163">
        <v>1.5980000000000001</v>
      </c>
      <c r="F588" s="155">
        <f>IF(C588="MAT.",VLOOKUP(A588,INSUMOS_AUX!A:F,6,0),0)</f>
        <v>0.06</v>
      </c>
      <c r="G588" s="154">
        <f>IF(C588="M.O.",VLOOKUP(A588,INSUMOS_AUX!A:F,6,0),0)</f>
        <v>0</v>
      </c>
    </row>
    <row r="589" spans="1:7" ht="21" x14ac:dyDescent="0.25">
      <c r="A589" s="163">
        <v>38098</v>
      </c>
      <c r="B589" s="177" t="s">
        <v>370</v>
      </c>
      <c r="C589" s="164" t="s">
        <v>166</v>
      </c>
      <c r="D589" s="164" t="s">
        <v>7189</v>
      </c>
      <c r="E589" s="163">
        <v>1</v>
      </c>
      <c r="F589" s="155">
        <f>IF(C589="MAT.",VLOOKUP(A589,INSUMOS_AUX!A:F,6,0),0)</f>
        <v>5.98</v>
      </c>
      <c r="G589" s="154">
        <f>IF(C589="M.O.",VLOOKUP(A589,INSUMOS_AUX!A:F,6,0),0)</f>
        <v>0</v>
      </c>
    </row>
    <row r="590" spans="1:7" ht="31.5" x14ac:dyDescent="0.25">
      <c r="A590" s="163">
        <v>38100</v>
      </c>
      <c r="B590" s="177" t="s">
        <v>401</v>
      </c>
      <c r="C590" s="164" t="s">
        <v>166</v>
      </c>
      <c r="D590" s="164" t="s">
        <v>7189</v>
      </c>
      <c r="E590" s="163">
        <v>1</v>
      </c>
      <c r="F590" s="155">
        <f>IF(C590="MAT.",VLOOKUP(A590,INSUMOS_AUX!A:F,6,0),0)</f>
        <v>2.5</v>
      </c>
      <c r="G590" s="154">
        <f>IF(C590="M.O.",VLOOKUP(A590,INSUMOS_AUX!A:F,6,0),0)</f>
        <v>0</v>
      </c>
    </row>
    <row r="591" spans="1:7" x14ac:dyDescent="0.25">
      <c r="A591" s="163">
        <v>38112</v>
      </c>
      <c r="B591" s="177" t="s">
        <v>239</v>
      </c>
      <c r="C591" s="164" t="s">
        <v>166</v>
      </c>
      <c r="D591" s="164" t="s">
        <v>7189</v>
      </c>
      <c r="E591" s="163">
        <v>4</v>
      </c>
      <c r="F591" s="155">
        <f>IF(C591="MAT.",VLOOKUP(A591,INSUMOS_AUX!A:F,6,0),0)</f>
        <v>6.95</v>
      </c>
      <c r="G591" s="154">
        <f>IF(C591="M.O.",VLOOKUP(A591,INSUMOS_AUX!A:F,6,0),0)</f>
        <v>0</v>
      </c>
    </row>
    <row r="592" spans="1:7" ht="21" x14ac:dyDescent="0.25">
      <c r="A592" s="163">
        <v>43460</v>
      </c>
      <c r="B592" s="177" t="s">
        <v>208</v>
      </c>
      <c r="C592" s="164" t="s">
        <v>166</v>
      </c>
      <c r="D592" s="164" t="s">
        <v>7192</v>
      </c>
      <c r="E592" s="163">
        <v>1.5980000000000001</v>
      </c>
      <c r="F592" s="155">
        <f>IF(C592="MAT.",VLOOKUP(A592,INSUMOS_AUX!A:F,6,0),0)</f>
        <v>0.86</v>
      </c>
      <c r="G592" s="154">
        <f>IF(C592="M.O.",VLOOKUP(A592,INSUMOS_AUX!A:F,6,0),0)</f>
        <v>0</v>
      </c>
    </row>
    <row r="593" spans="1:7" ht="21" x14ac:dyDescent="0.25">
      <c r="A593" s="163">
        <v>43484</v>
      </c>
      <c r="B593" s="177" t="s">
        <v>209</v>
      </c>
      <c r="C593" s="164" t="s">
        <v>166</v>
      </c>
      <c r="D593" s="164" t="s">
        <v>7192</v>
      </c>
      <c r="E593" s="163">
        <v>1.5980000000000001</v>
      </c>
      <c r="F593" s="155">
        <f>IF(C593="MAT.",VLOOKUP(A593,INSUMOS_AUX!A:F,6,0),0)</f>
        <v>1.1399999999999999</v>
      </c>
      <c r="G593" s="154">
        <f>IF(C593="M.O.",VLOOKUP(A593,INSUMOS_AUX!A:F,6,0),0)</f>
        <v>0</v>
      </c>
    </row>
    <row r="594" spans="1:7" x14ac:dyDescent="0.25">
      <c r="A594" s="165"/>
      <c r="B594" s="174"/>
      <c r="C594" s="166"/>
      <c r="D594" s="166"/>
      <c r="E594" s="166"/>
      <c r="F594" s="166"/>
      <c r="G594" s="166"/>
    </row>
    <row r="595" spans="1:7" ht="21" x14ac:dyDescent="0.25">
      <c r="A595" s="160" t="s">
        <v>7098</v>
      </c>
      <c r="B595" s="176" t="s">
        <v>3207</v>
      </c>
      <c r="C595" s="161" t="s">
        <v>57</v>
      </c>
      <c r="D595" s="161" t="s">
        <v>7189</v>
      </c>
      <c r="E595" s="162">
        <v>1</v>
      </c>
      <c r="F595" s="162">
        <f t="shared" ref="F595:G595" si="40">SUMPRODUCT($E596:$E606,F596:F606)</f>
        <v>19.108319999999999</v>
      </c>
      <c r="G595" s="162">
        <f t="shared" si="40"/>
        <v>17.287703783999998</v>
      </c>
    </row>
    <row r="596" spans="1:7" x14ac:dyDescent="0.25">
      <c r="A596" s="163">
        <v>2436</v>
      </c>
      <c r="B596" s="177" t="s">
        <v>207</v>
      </c>
      <c r="C596" s="164" t="s">
        <v>169</v>
      </c>
      <c r="D596" s="164" t="s">
        <v>7192</v>
      </c>
      <c r="E596" s="163">
        <v>0.63872399999999996</v>
      </c>
      <c r="F596" s="155">
        <f>IF(C596="MAT.",VLOOKUP(A596,INSUMOS_AUX!A:F,6,0),0)</f>
        <v>0</v>
      </c>
      <c r="G596" s="154">
        <f>IF(C596="M.O.",VLOOKUP(A596,INSUMOS_AUX!A:F,6,0),0)</f>
        <v>17.809999999999999</v>
      </c>
    </row>
    <row r="597" spans="1:7" x14ac:dyDescent="0.25">
      <c r="A597" s="163">
        <v>247</v>
      </c>
      <c r="B597" s="177" t="s">
        <v>231</v>
      </c>
      <c r="C597" s="164" t="s">
        <v>169</v>
      </c>
      <c r="D597" s="164" t="s">
        <v>7192</v>
      </c>
      <c r="E597" s="163">
        <v>0.51097919999999997</v>
      </c>
      <c r="F597" s="155">
        <f>IF(C597="MAT.",VLOOKUP(A597,INSUMOS_AUX!A:F,6,0),0)</f>
        <v>0</v>
      </c>
      <c r="G597" s="154">
        <f>IF(C597="M.O.",VLOOKUP(A597,INSUMOS_AUX!A:F,6,0),0)</f>
        <v>11.57</v>
      </c>
    </row>
    <row r="598" spans="1:7" x14ac:dyDescent="0.25">
      <c r="A598" s="163">
        <v>37370</v>
      </c>
      <c r="B598" s="177" t="s">
        <v>185</v>
      </c>
      <c r="C598" s="164" t="s">
        <v>166</v>
      </c>
      <c r="D598" s="164" t="s">
        <v>7192</v>
      </c>
      <c r="E598" s="163">
        <v>1.1160000000000001</v>
      </c>
      <c r="F598" s="155">
        <f>IF(C598="MAT.",VLOOKUP(A598,INSUMOS_AUX!A:F,6,0),0)</f>
        <v>2.15</v>
      </c>
      <c r="G598" s="154">
        <f>IF(C598="M.O.",VLOOKUP(A598,INSUMOS_AUX!A:F,6,0),0)</f>
        <v>0</v>
      </c>
    </row>
    <row r="599" spans="1:7" x14ac:dyDescent="0.25">
      <c r="A599" s="163">
        <v>37371</v>
      </c>
      <c r="B599" s="177" t="s">
        <v>186</v>
      </c>
      <c r="C599" s="164" t="s">
        <v>166</v>
      </c>
      <c r="D599" s="164" t="s">
        <v>7192</v>
      </c>
      <c r="E599" s="163">
        <v>1.1160000000000001</v>
      </c>
      <c r="F599" s="155">
        <f>IF(C599="MAT.",VLOOKUP(A599,INSUMOS_AUX!A:F,6,0),0)</f>
        <v>0.67</v>
      </c>
      <c r="G599" s="154">
        <f>IF(C599="M.O.",VLOOKUP(A599,INSUMOS_AUX!A:F,6,0),0)</f>
        <v>0</v>
      </c>
    </row>
    <row r="600" spans="1:7" x14ac:dyDescent="0.25">
      <c r="A600" s="163">
        <v>37372</v>
      </c>
      <c r="B600" s="177" t="s">
        <v>187</v>
      </c>
      <c r="C600" s="164" t="s">
        <v>166</v>
      </c>
      <c r="D600" s="164" t="s">
        <v>7192</v>
      </c>
      <c r="E600" s="163">
        <v>1.1160000000000001</v>
      </c>
      <c r="F600" s="155">
        <f>IF(C600="MAT.",VLOOKUP(A600,INSUMOS_AUX!A:F,6,0),0)</f>
        <v>1.1399999999999999</v>
      </c>
      <c r="G600" s="154">
        <f>IF(C600="M.O.",VLOOKUP(A600,INSUMOS_AUX!A:F,6,0),0)</f>
        <v>0</v>
      </c>
    </row>
    <row r="601" spans="1:7" x14ac:dyDescent="0.25">
      <c r="A601" s="163">
        <v>37373</v>
      </c>
      <c r="B601" s="177" t="s">
        <v>188</v>
      </c>
      <c r="C601" s="164" t="s">
        <v>166</v>
      </c>
      <c r="D601" s="164" t="s">
        <v>7192</v>
      </c>
      <c r="E601" s="163">
        <v>1.1160000000000001</v>
      </c>
      <c r="F601" s="155">
        <f>IF(C601="MAT.",VLOOKUP(A601,INSUMOS_AUX!A:F,6,0),0)</f>
        <v>0.06</v>
      </c>
      <c r="G601" s="154">
        <f>IF(C601="M.O.",VLOOKUP(A601,INSUMOS_AUX!A:F,6,0),0)</f>
        <v>0</v>
      </c>
    </row>
    <row r="602" spans="1:7" ht="21" x14ac:dyDescent="0.25">
      <c r="A602" s="163">
        <v>38094</v>
      </c>
      <c r="B602" s="177" t="s">
        <v>237</v>
      </c>
      <c r="C602" s="164" t="s">
        <v>166</v>
      </c>
      <c r="D602" s="164" t="s">
        <v>7189</v>
      </c>
      <c r="E602" s="163">
        <v>1</v>
      </c>
      <c r="F602" s="155">
        <f>IF(C602="MAT.",VLOOKUP(A602,INSUMOS_AUX!A:F,6,0),0)</f>
        <v>2.95</v>
      </c>
      <c r="G602" s="154">
        <f>IF(C602="M.O.",VLOOKUP(A602,INSUMOS_AUX!A:F,6,0),0)</f>
        <v>0</v>
      </c>
    </row>
    <row r="603" spans="1:7" ht="31.5" x14ac:dyDescent="0.25">
      <c r="A603" s="163">
        <v>38099</v>
      </c>
      <c r="B603" s="177" t="s">
        <v>238</v>
      </c>
      <c r="C603" s="164" t="s">
        <v>166</v>
      </c>
      <c r="D603" s="164" t="s">
        <v>7189</v>
      </c>
      <c r="E603" s="163">
        <v>1</v>
      </c>
      <c r="F603" s="155">
        <f>IF(C603="MAT.",VLOOKUP(A603,INSUMOS_AUX!A:F,6,0),0)</f>
        <v>1.53</v>
      </c>
      <c r="G603" s="154">
        <f>IF(C603="M.O.",VLOOKUP(A603,INSUMOS_AUX!A:F,6,0),0)</f>
        <v>0</v>
      </c>
    </row>
    <row r="604" spans="1:7" x14ac:dyDescent="0.25">
      <c r="A604" s="163">
        <v>38101</v>
      </c>
      <c r="B604" s="177" t="s">
        <v>7221</v>
      </c>
      <c r="C604" s="164" t="s">
        <v>166</v>
      </c>
      <c r="D604" s="164" t="s">
        <v>7189</v>
      </c>
      <c r="E604" s="163">
        <v>1</v>
      </c>
      <c r="F604" s="155">
        <f>IF(C604="MAT.",VLOOKUP(A604,INSUMOS_AUX!A:F,6,0),0)</f>
        <v>7.91</v>
      </c>
      <c r="G604" s="154">
        <f>IF(C604="M.O.",VLOOKUP(A604,INSUMOS_AUX!A:F,6,0),0)</f>
        <v>0</v>
      </c>
    </row>
    <row r="605" spans="1:7" ht="21" x14ac:dyDescent="0.25">
      <c r="A605" s="163">
        <v>43460</v>
      </c>
      <c r="B605" s="177" t="s">
        <v>208</v>
      </c>
      <c r="C605" s="164" t="s">
        <v>166</v>
      </c>
      <c r="D605" s="164" t="s">
        <v>7192</v>
      </c>
      <c r="E605" s="163">
        <v>1.1160000000000001</v>
      </c>
      <c r="F605" s="155">
        <f>IF(C605="MAT.",VLOOKUP(A605,INSUMOS_AUX!A:F,6,0),0)</f>
        <v>0.86</v>
      </c>
      <c r="G605" s="154">
        <f>IF(C605="M.O.",VLOOKUP(A605,INSUMOS_AUX!A:F,6,0),0)</f>
        <v>0</v>
      </c>
    </row>
    <row r="606" spans="1:7" ht="21" x14ac:dyDescent="0.25">
      <c r="A606" s="163">
        <v>43484</v>
      </c>
      <c r="B606" s="177" t="s">
        <v>209</v>
      </c>
      <c r="C606" s="164" t="s">
        <v>166</v>
      </c>
      <c r="D606" s="164" t="s">
        <v>7192</v>
      </c>
      <c r="E606" s="163">
        <v>1.1160000000000001</v>
      </c>
      <c r="F606" s="155">
        <f>IF(C606="MAT.",VLOOKUP(A606,INSUMOS_AUX!A:F,6,0),0)</f>
        <v>1.1399999999999999</v>
      </c>
      <c r="G606" s="154">
        <f>IF(C606="M.O.",VLOOKUP(A606,INSUMOS_AUX!A:F,6,0),0)</f>
        <v>0</v>
      </c>
    </row>
    <row r="607" spans="1:7" x14ac:dyDescent="0.25">
      <c r="A607" s="165"/>
      <c r="B607" s="174"/>
      <c r="C607" s="166"/>
      <c r="D607" s="166"/>
      <c r="E607" s="166"/>
      <c r="F607" s="166"/>
      <c r="G607" s="166"/>
    </row>
    <row r="608" spans="1:7" ht="21" x14ac:dyDescent="0.25">
      <c r="A608" s="160" t="s">
        <v>7099</v>
      </c>
      <c r="B608" s="176" t="s">
        <v>3232</v>
      </c>
      <c r="C608" s="161" t="s">
        <v>57</v>
      </c>
      <c r="D608" s="161" t="s">
        <v>7189</v>
      </c>
      <c r="E608" s="162">
        <v>3</v>
      </c>
      <c r="F608" s="162">
        <f t="shared" ref="F608:G608" si="41">SUMPRODUCT($E609:$E619,F609:F619)</f>
        <v>50.233599999999996</v>
      </c>
      <c r="G608" s="162">
        <f t="shared" si="41"/>
        <v>25.893788543999996</v>
      </c>
    </row>
    <row r="609" spans="1:7" x14ac:dyDescent="0.25">
      <c r="A609" s="163">
        <v>2436</v>
      </c>
      <c r="B609" s="177" t="s">
        <v>207</v>
      </c>
      <c r="C609" s="164" t="s">
        <v>169</v>
      </c>
      <c r="D609" s="164" t="s">
        <v>7192</v>
      </c>
      <c r="E609" s="163">
        <v>0.94057259999999998</v>
      </c>
      <c r="F609" s="155">
        <f>IF(C609="MAT.",VLOOKUP(A609,INSUMOS_AUX!A:F,6,0),0)</f>
        <v>0</v>
      </c>
      <c r="G609" s="154">
        <f>IF(C609="M.O.",VLOOKUP(A609,INSUMOS_AUX!A:F,6,0),0)</f>
        <v>17.809999999999999</v>
      </c>
    </row>
    <row r="610" spans="1:7" x14ac:dyDescent="0.25">
      <c r="A610" s="163">
        <v>247</v>
      </c>
      <c r="B610" s="177" t="s">
        <v>231</v>
      </c>
      <c r="C610" s="164" t="s">
        <v>169</v>
      </c>
      <c r="D610" s="164" t="s">
        <v>7192</v>
      </c>
      <c r="E610" s="163">
        <v>0.79016339999999996</v>
      </c>
      <c r="F610" s="155">
        <f>IF(C610="MAT.",VLOOKUP(A610,INSUMOS_AUX!A:F,6,0),0)</f>
        <v>0</v>
      </c>
      <c r="G610" s="154">
        <f>IF(C610="M.O.",VLOOKUP(A610,INSUMOS_AUX!A:F,6,0),0)</f>
        <v>11.57</v>
      </c>
    </row>
    <row r="611" spans="1:7" x14ac:dyDescent="0.25">
      <c r="A611" s="163">
        <v>37370</v>
      </c>
      <c r="B611" s="177" t="s">
        <v>185</v>
      </c>
      <c r="C611" s="164" t="s">
        <v>166</v>
      </c>
      <c r="D611" s="164" t="s">
        <v>7192</v>
      </c>
      <c r="E611" s="163">
        <v>1.68</v>
      </c>
      <c r="F611" s="155">
        <f>IF(C611="MAT.",VLOOKUP(A611,INSUMOS_AUX!A:F,6,0),0)</f>
        <v>2.15</v>
      </c>
      <c r="G611" s="154">
        <f>IF(C611="M.O.",VLOOKUP(A611,INSUMOS_AUX!A:F,6,0),0)</f>
        <v>0</v>
      </c>
    </row>
    <row r="612" spans="1:7" x14ac:dyDescent="0.25">
      <c r="A612" s="163">
        <v>37371</v>
      </c>
      <c r="B612" s="177" t="s">
        <v>186</v>
      </c>
      <c r="C612" s="164" t="s">
        <v>166</v>
      </c>
      <c r="D612" s="164" t="s">
        <v>7192</v>
      </c>
      <c r="E612" s="163">
        <v>1.68</v>
      </c>
      <c r="F612" s="155">
        <f>IF(C612="MAT.",VLOOKUP(A612,INSUMOS_AUX!A:F,6,0),0)</f>
        <v>0.67</v>
      </c>
      <c r="G612" s="154">
        <f>IF(C612="M.O.",VLOOKUP(A612,INSUMOS_AUX!A:F,6,0),0)</f>
        <v>0</v>
      </c>
    </row>
    <row r="613" spans="1:7" x14ac:dyDescent="0.25">
      <c r="A613" s="163">
        <v>37372</v>
      </c>
      <c r="B613" s="177" t="s">
        <v>187</v>
      </c>
      <c r="C613" s="164" t="s">
        <v>166</v>
      </c>
      <c r="D613" s="164" t="s">
        <v>7192</v>
      </c>
      <c r="E613" s="163">
        <v>1.68</v>
      </c>
      <c r="F613" s="155">
        <f>IF(C613="MAT.",VLOOKUP(A613,INSUMOS_AUX!A:F,6,0),0)</f>
        <v>1.1399999999999999</v>
      </c>
      <c r="G613" s="154">
        <f>IF(C613="M.O.",VLOOKUP(A613,INSUMOS_AUX!A:F,6,0),0)</f>
        <v>0</v>
      </c>
    </row>
    <row r="614" spans="1:7" x14ac:dyDescent="0.25">
      <c r="A614" s="163">
        <v>37373</v>
      </c>
      <c r="B614" s="177" t="s">
        <v>188</v>
      </c>
      <c r="C614" s="164" t="s">
        <v>166</v>
      </c>
      <c r="D614" s="164" t="s">
        <v>7192</v>
      </c>
      <c r="E614" s="163">
        <v>1.68</v>
      </c>
      <c r="F614" s="155">
        <f>IF(C614="MAT.",VLOOKUP(A614,INSUMOS_AUX!A:F,6,0),0)</f>
        <v>0.06</v>
      </c>
      <c r="G614" s="154">
        <f>IF(C614="M.O.",VLOOKUP(A614,INSUMOS_AUX!A:F,6,0),0)</f>
        <v>0</v>
      </c>
    </row>
    <row r="615" spans="1:7" ht="21" x14ac:dyDescent="0.25">
      <c r="A615" s="163">
        <v>38098</v>
      </c>
      <c r="B615" s="177" t="s">
        <v>370</v>
      </c>
      <c r="C615" s="164" t="s">
        <v>166</v>
      </c>
      <c r="D615" s="164" t="s">
        <v>7189</v>
      </c>
      <c r="E615" s="163">
        <v>1</v>
      </c>
      <c r="F615" s="155">
        <f>IF(C615="MAT.",VLOOKUP(A615,INSUMOS_AUX!A:F,6,0),0)</f>
        <v>5.98</v>
      </c>
      <c r="G615" s="154">
        <f>IF(C615="M.O.",VLOOKUP(A615,INSUMOS_AUX!A:F,6,0),0)</f>
        <v>0</v>
      </c>
    </row>
    <row r="616" spans="1:7" ht="31.5" x14ac:dyDescent="0.25">
      <c r="A616" s="163">
        <v>38100</v>
      </c>
      <c r="B616" s="177" t="s">
        <v>401</v>
      </c>
      <c r="C616" s="164" t="s">
        <v>166</v>
      </c>
      <c r="D616" s="164" t="s">
        <v>7189</v>
      </c>
      <c r="E616" s="163">
        <v>1</v>
      </c>
      <c r="F616" s="155">
        <f>IF(C616="MAT.",VLOOKUP(A616,INSUMOS_AUX!A:F,6,0),0)</f>
        <v>2.5</v>
      </c>
      <c r="G616" s="154">
        <f>IF(C616="M.O.",VLOOKUP(A616,INSUMOS_AUX!A:F,6,0),0)</f>
        <v>0</v>
      </c>
    </row>
    <row r="617" spans="1:7" x14ac:dyDescent="0.25">
      <c r="A617" s="163">
        <v>38101</v>
      </c>
      <c r="B617" s="177" t="s">
        <v>7221</v>
      </c>
      <c r="C617" s="164" t="s">
        <v>166</v>
      </c>
      <c r="D617" s="164" t="s">
        <v>7189</v>
      </c>
      <c r="E617" s="163">
        <v>4</v>
      </c>
      <c r="F617" s="155">
        <f>IF(C617="MAT.",VLOOKUP(A617,INSUMOS_AUX!A:F,6,0),0)</f>
        <v>7.91</v>
      </c>
      <c r="G617" s="154">
        <f>IF(C617="M.O.",VLOOKUP(A617,INSUMOS_AUX!A:F,6,0),0)</f>
        <v>0</v>
      </c>
    </row>
    <row r="618" spans="1:7" ht="21" x14ac:dyDescent="0.25">
      <c r="A618" s="163">
        <v>43460</v>
      </c>
      <c r="B618" s="177" t="s">
        <v>208</v>
      </c>
      <c r="C618" s="164" t="s">
        <v>166</v>
      </c>
      <c r="D618" s="164" t="s">
        <v>7192</v>
      </c>
      <c r="E618" s="163">
        <v>1.68</v>
      </c>
      <c r="F618" s="155">
        <f>IF(C618="MAT.",VLOOKUP(A618,INSUMOS_AUX!A:F,6,0),0)</f>
        <v>0.86</v>
      </c>
      <c r="G618" s="154">
        <f>IF(C618="M.O.",VLOOKUP(A618,INSUMOS_AUX!A:F,6,0),0)</f>
        <v>0</v>
      </c>
    </row>
    <row r="619" spans="1:7" ht="21" x14ac:dyDescent="0.25">
      <c r="A619" s="163">
        <v>43484</v>
      </c>
      <c r="B619" s="177" t="s">
        <v>209</v>
      </c>
      <c r="C619" s="164" t="s">
        <v>166</v>
      </c>
      <c r="D619" s="164" t="s">
        <v>7192</v>
      </c>
      <c r="E619" s="163">
        <v>1.68</v>
      </c>
      <c r="F619" s="155">
        <f>IF(C619="MAT.",VLOOKUP(A619,INSUMOS_AUX!A:F,6,0),0)</f>
        <v>1.1399999999999999</v>
      </c>
      <c r="G619" s="154">
        <f>IF(C619="M.O.",VLOOKUP(A619,INSUMOS_AUX!A:F,6,0),0)</f>
        <v>0</v>
      </c>
    </row>
    <row r="620" spans="1:7" x14ac:dyDescent="0.25">
      <c r="A620" s="165"/>
      <c r="B620" s="174"/>
      <c r="C620" s="166"/>
      <c r="D620" s="166"/>
      <c r="E620" s="166"/>
      <c r="F620" s="166"/>
      <c r="G620" s="166"/>
    </row>
    <row r="621" spans="1:7" ht="31.5" x14ac:dyDescent="0.25">
      <c r="A621" s="160" t="s">
        <v>7100</v>
      </c>
      <c r="B621" s="176" t="s">
        <v>5161</v>
      </c>
      <c r="C621" s="161" t="s">
        <v>57</v>
      </c>
      <c r="D621" s="161" t="s">
        <v>7191</v>
      </c>
      <c r="E621" s="162">
        <v>4.5</v>
      </c>
      <c r="F621" s="162">
        <f t="shared" ref="F621:G621" si="42">SUMPRODUCT($E622:$E640,F622:F640)</f>
        <v>89.713968999999992</v>
      </c>
      <c r="G621" s="162">
        <f t="shared" si="42"/>
        <v>9.2141235601999991</v>
      </c>
    </row>
    <row r="622" spans="1:7" x14ac:dyDescent="0.25">
      <c r="A622" s="163">
        <v>37370</v>
      </c>
      <c r="B622" s="177" t="s">
        <v>185</v>
      </c>
      <c r="C622" s="164" t="s">
        <v>166</v>
      </c>
      <c r="D622" s="164" t="s">
        <v>7192</v>
      </c>
      <c r="E622" s="163">
        <v>0.68110000000000004</v>
      </c>
      <c r="F622" s="155">
        <f>IF(C622="MAT.",VLOOKUP(A622,INSUMOS_AUX!A:F,6,0),0)</f>
        <v>2.15</v>
      </c>
      <c r="G622" s="154">
        <f>IF(C622="M.O.",VLOOKUP(A622,INSUMOS_AUX!A:F,6,0),0)</f>
        <v>0</v>
      </c>
    </row>
    <row r="623" spans="1:7" x14ac:dyDescent="0.25">
      <c r="A623" s="163">
        <v>37371</v>
      </c>
      <c r="B623" s="177" t="s">
        <v>186</v>
      </c>
      <c r="C623" s="164" t="s">
        <v>166</v>
      </c>
      <c r="D623" s="164" t="s">
        <v>7192</v>
      </c>
      <c r="E623" s="163">
        <v>0.68110000000000004</v>
      </c>
      <c r="F623" s="155">
        <f>IF(C623="MAT.",VLOOKUP(A623,INSUMOS_AUX!A:F,6,0),0)</f>
        <v>0.67</v>
      </c>
      <c r="G623" s="154">
        <f>IF(C623="M.O.",VLOOKUP(A623,INSUMOS_AUX!A:F,6,0),0)</f>
        <v>0</v>
      </c>
    </row>
    <row r="624" spans="1:7" x14ac:dyDescent="0.25">
      <c r="A624" s="163">
        <v>37372</v>
      </c>
      <c r="B624" s="177" t="s">
        <v>187</v>
      </c>
      <c r="C624" s="164" t="s">
        <v>166</v>
      </c>
      <c r="D624" s="164" t="s">
        <v>7192</v>
      </c>
      <c r="E624" s="163">
        <v>0.68110000000000004</v>
      </c>
      <c r="F624" s="155">
        <f>IF(C624="MAT.",VLOOKUP(A624,INSUMOS_AUX!A:F,6,0),0)</f>
        <v>1.1399999999999999</v>
      </c>
      <c r="G624" s="154">
        <f>IF(C624="M.O.",VLOOKUP(A624,INSUMOS_AUX!A:F,6,0),0)</f>
        <v>0</v>
      </c>
    </row>
    <row r="625" spans="1:7" x14ac:dyDescent="0.25">
      <c r="A625" s="163">
        <v>37373</v>
      </c>
      <c r="B625" s="177" t="s">
        <v>188</v>
      </c>
      <c r="C625" s="164" t="s">
        <v>166</v>
      </c>
      <c r="D625" s="164" t="s">
        <v>7192</v>
      </c>
      <c r="E625" s="163">
        <v>0.68110000000000004</v>
      </c>
      <c r="F625" s="155">
        <f>IF(C625="MAT.",VLOOKUP(A625,INSUMOS_AUX!A:F,6,0),0)</f>
        <v>0.06</v>
      </c>
      <c r="G625" s="154">
        <f>IF(C625="M.O.",VLOOKUP(A625,INSUMOS_AUX!A:F,6,0),0)</f>
        <v>0</v>
      </c>
    </row>
    <row r="626" spans="1:7" ht="21" x14ac:dyDescent="0.25">
      <c r="A626" s="163">
        <v>37586</v>
      </c>
      <c r="B626" s="177" t="s">
        <v>391</v>
      </c>
      <c r="C626" s="164" t="s">
        <v>166</v>
      </c>
      <c r="D626" s="164" t="s">
        <v>7199</v>
      </c>
      <c r="E626" s="163">
        <v>2.4299999999999999E-2</v>
      </c>
      <c r="F626" s="155">
        <f>IF(C626="MAT.",VLOOKUP(A626,INSUMOS_AUX!A:F,6,0),0)</f>
        <v>46.91</v>
      </c>
      <c r="G626" s="154">
        <f>IF(C626="M.O.",VLOOKUP(A626,INSUMOS_AUX!A:F,6,0),0)</f>
        <v>0</v>
      </c>
    </row>
    <row r="627" spans="1:7" ht="21" x14ac:dyDescent="0.25">
      <c r="A627" s="163">
        <v>39413</v>
      </c>
      <c r="B627" s="177" t="s">
        <v>226</v>
      </c>
      <c r="C627" s="164" t="s">
        <v>166</v>
      </c>
      <c r="D627" s="164" t="s">
        <v>7191</v>
      </c>
      <c r="E627" s="163">
        <v>2.1059999999999999</v>
      </c>
      <c r="F627" s="155">
        <f>IF(C627="MAT.",VLOOKUP(A627,INSUMOS_AUX!A:F,6,0),0)</f>
        <v>21.87</v>
      </c>
      <c r="G627" s="154">
        <f>IF(C627="M.O.",VLOOKUP(A627,INSUMOS_AUX!A:F,6,0),0)</f>
        <v>0</v>
      </c>
    </row>
    <row r="628" spans="1:7" ht="21" x14ac:dyDescent="0.25">
      <c r="A628" s="163">
        <v>39419</v>
      </c>
      <c r="B628" s="177" t="s">
        <v>388</v>
      </c>
      <c r="C628" s="164" t="s">
        <v>166</v>
      </c>
      <c r="D628" s="164" t="s">
        <v>7196</v>
      </c>
      <c r="E628" s="163">
        <v>0.76039999999999996</v>
      </c>
      <c r="F628" s="155">
        <f>IF(C628="MAT.",VLOOKUP(A628,INSUMOS_AUX!A:F,6,0),0)</f>
        <v>9.82</v>
      </c>
      <c r="G628" s="154">
        <f>IF(C628="M.O.",VLOOKUP(A628,INSUMOS_AUX!A:F,6,0),0)</f>
        <v>0</v>
      </c>
    </row>
    <row r="629" spans="1:7" ht="21" x14ac:dyDescent="0.25">
      <c r="A629" s="163">
        <v>39422</v>
      </c>
      <c r="B629" s="177" t="s">
        <v>389</v>
      </c>
      <c r="C629" s="164" t="s">
        <v>166</v>
      </c>
      <c r="D629" s="164" t="s">
        <v>7196</v>
      </c>
      <c r="E629" s="163">
        <v>1.9910000000000001</v>
      </c>
      <c r="F629" s="155">
        <f>IF(C629="MAT.",VLOOKUP(A629,INSUMOS_AUX!A:F,6,0),0)</f>
        <v>11.14</v>
      </c>
      <c r="G629" s="154">
        <f>IF(C629="M.O.",VLOOKUP(A629,INSUMOS_AUX!A:F,6,0),0)</f>
        <v>0</v>
      </c>
    </row>
    <row r="630" spans="1:7" ht="21" x14ac:dyDescent="0.25">
      <c r="A630" s="163">
        <v>39431</v>
      </c>
      <c r="B630" s="177" t="s">
        <v>373</v>
      </c>
      <c r="C630" s="164" t="s">
        <v>166</v>
      </c>
      <c r="D630" s="164" t="s">
        <v>7196</v>
      </c>
      <c r="E630" s="163">
        <v>2.5026999999999999</v>
      </c>
      <c r="F630" s="155">
        <f>IF(C630="MAT.",VLOOKUP(A630,INSUMOS_AUX!A:F,6,0),0)</f>
        <v>0.34</v>
      </c>
      <c r="G630" s="154">
        <f>IF(C630="M.O.",VLOOKUP(A630,INSUMOS_AUX!A:F,6,0),0)</f>
        <v>0</v>
      </c>
    </row>
    <row r="631" spans="1:7" ht="21" x14ac:dyDescent="0.25">
      <c r="A631" s="163">
        <v>39432</v>
      </c>
      <c r="B631" s="177" t="s">
        <v>227</v>
      </c>
      <c r="C631" s="164" t="s">
        <v>166</v>
      </c>
      <c r="D631" s="164" t="s">
        <v>7196</v>
      </c>
      <c r="E631" s="163">
        <v>0.74070000000000003</v>
      </c>
      <c r="F631" s="155">
        <f>IF(C631="MAT.",VLOOKUP(A631,INSUMOS_AUX!A:F,6,0),0)</f>
        <v>3.03</v>
      </c>
      <c r="G631" s="154">
        <f>IF(C631="M.O.",VLOOKUP(A631,INSUMOS_AUX!A:F,6,0),0)</f>
        <v>0</v>
      </c>
    </row>
    <row r="632" spans="1:7" ht="31.5" x14ac:dyDescent="0.25">
      <c r="A632" s="163">
        <v>39434</v>
      </c>
      <c r="B632" s="177" t="s">
        <v>228</v>
      </c>
      <c r="C632" s="164" t="s">
        <v>166</v>
      </c>
      <c r="D632" s="164" t="s">
        <v>7193</v>
      </c>
      <c r="E632" s="163">
        <v>1.0327</v>
      </c>
      <c r="F632" s="155">
        <f>IF(C632="MAT.",VLOOKUP(A632,INSUMOS_AUX!A:F,6,0),0)</f>
        <v>3.79</v>
      </c>
      <c r="G632" s="154">
        <f>IF(C632="M.O.",VLOOKUP(A632,INSUMOS_AUX!A:F,6,0),0)</f>
        <v>0</v>
      </c>
    </row>
    <row r="633" spans="1:7" ht="21" x14ac:dyDescent="0.25">
      <c r="A633" s="163">
        <v>39435</v>
      </c>
      <c r="B633" s="177" t="s">
        <v>229</v>
      </c>
      <c r="C633" s="164" t="s">
        <v>166</v>
      </c>
      <c r="D633" s="164" t="s">
        <v>7189</v>
      </c>
      <c r="E633" s="163">
        <v>20.0077</v>
      </c>
      <c r="F633" s="155">
        <f>IF(C633="MAT.",VLOOKUP(A633,INSUMOS_AUX!A:F,6,0),0)</f>
        <v>0.11</v>
      </c>
      <c r="G633" s="154">
        <f>IF(C633="M.O.",VLOOKUP(A633,INSUMOS_AUX!A:F,6,0),0)</f>
        <v>0</v>
      </c>
    </row>
    <row r="634" spans="1:7" ht="21" x14ac:dyDescent="0.25">
      <c r="A634" s="163">
        <v>39443</v>
      </c>
      <c r="B634" s="177" t="s">
        <v>385</v>
      </c>
      <c r="C634" s="164" t="s">
        <v>166</v>
      </c>
      <c r="D634" s="164" t="s">
        <v>7189</v>
      </c>
      <c r="E634" s="163">
        <v>0.80759999999999998</v>
      </c>
      <c r="F634" s="155">
        <f>IF(C634="MAT.",VLOOKUP(A634,INSUMOS_AUX!A:F,6,0),0)</f>
        <v>0.27</v>
      </c>
      <c r="G634" s="154">
        <f>IF(C634="M.O.",VLOOKUP(A634,INSUMOS_AUX!A:F,6,0),0)</f>
        <v>0</v>
      </c>
    </row>
    <row r="635" spans="1:7" ht="21" x14ac:dyDescent="0.25">
      <c r="A635" s="163">
        <v>43464</v>
      </c>
      <c r="B635" s="177" t="s">
        <v>191</v>
      </c>
      <c r="C635" s="164" t="s">
        <v>166</v>
      </c>
      <c r="D635" s="164" t="s">
        <v>7192</v>
      </c>
      <c r="E635" s="163">
        <v>0.54490000000000005</v>
      </c>
      <c r="F635" s="155">
        <f>IF(C635="MAT.",VLOOKUP(A635,INSUMOS_AUX!A:F,6,0),0)</f>
        <v>0.01</v>
      </c>
      <c r="G635" s="154">
        <f>IF(C635="M.O.",VLOOKUP(A635,INSUMOS_AUX!A:F,6,0),0)</f>
        <v>0</v>
      </c>
    </row>
    <row r="636" spans="1:7" ht="21" x14ac:dyDescent="0.25">
      <c r="A636" s="163">
        <v>43467</v>
      </c>
      <c r="B636" s="177" t="s">
        <v>192</v>
      </c>
      <c r="C636" s="164" t="s">
        <v>166</v>
      </c>
      <c r="D636" s="164" t="s">
        <v>7192</v>
      </c>
      <c r="E636" s="163">
        <v>0.13619999999999999</v>
      </c>
      <c r="F636" s="155">
        <f>IF(C636="MAT.",VLOOKUP(A636,INSUMOS_AUX!A:F,6,0),0)</f>
        <v>0.59</v>
      </c>
      <c r="G636" s="154">
        <f>IF(C636="M.O.",VLOOKUP(A636,INSUMOS_AUX!A:F,6,0),0)</f>
        <v>0</v>
      </c>
    </row>
    <row r="637" spans="1:7" ht="21" x14ac:dyDescent="0.25">
      <c r="A637" s="163">
        <v>43488</v>
      </c>
      <c r="B637" s="177" t="s">
        <v>194</v>
      </c>
      <c r="C637" s="164" t="s">
        <v>166</v>
      </c>
      <c r="D637" s="164" t="s">
        <v>7192</v>
      </c>
      <c r="E637" s="163">
        <v>0.54490000000000005</v>
      </c>
      <c r="F637" s="155">
        <f>IF(C637="MAT.",VLOOKUP(A637,INSUMOS_AUX!A:F,6,0),0)</f>
        <v>0.82</v>
      </c>
      <c r="G637" s="154">
        <f>IF(C637="M.O.",VLOOKUP(A637,INSUMOS_AUX!A:F,6,0),0)</f>
        <v>0</v>
      </c>
    </row>
    <row r="638" spans="1:7" ht="21" x14ac:dyDescent="0.25">
      <c r="A638" s="163">
        <v>43491</v>
      </c>
      <c r="B638" s="177" t="s">
        <v>195</v>
      </c>
      <c r="C638" s="164" t="s">
        <v>166</v>
      </c>
      <c r="D638" s="164" t="s">
        <v>7192</v>
      </c>
      <c r="E638" s="163">
        <v>0.13619999999999999</v>
      </c>
      <c r="F638" s="155">
        <f>IF(C638="MAT.",VLOOKUP(A638,INSUMOS_AUX!A:F,6,0),0)</f>
        <v>1.25</v>
      </c>
      <c r="G638" s="154">
        <f>IF(C638="M.O.",VLOOKUP(A638,INSUMOS_AUX!A:F,6,0),0)</f>
        <v>0</v>
      </c>
    </row>
    <row r="639" spans="1:7" x14ac:dyDescent="0.25">
      <c r="A639" s="163">
        <v>44497</v>
      </c>
      <c r="B639" s="177" t="s">
        <v>230</v>
      </c>
      <c r="C639" s="164" t="s">
        <v>169</v>
      </c>
      <c r="D639" s="164" t="s">
        <v>7192</v>
      </c>
      <c r="E639" s="163">
        <v>0.55002205999999998</v>
      </c>
      <c r="F639" s="155">
        <f>IF(C639="MAT.",VLOOKUP(A639,INSUMOS_AUX!A:F,6,0),0)</f>
        <v>0</v>
      </c>
      <c r="G639" s="154">
        <f>IF(C639="M.O.",VLOOKUP(A639,INSUMOS_AUX!A:F,6,0),0)</f>
        <v>14.11</v>
      </c>
    </row>
    <row r="640" spans="1:7" x14ac:dyDescent="0.25">
      <c r="A640" s="163">
        <v>6111</v>
      </c>
      <c r="B640" s="177" t="s">
        <v>201</v>
      </c>
      <c r="C640" s="164" t="s">
        <v>169</v>
      </c>
      <c r="D640" s="164" t="s">
        <v>7192</v>
      </c>
      <c r="E640" s="163">
        <v>0.13854263999999999</v>
      </c>
      <c r="F640" s="155">
        <f>IF(C640="MAT.",VLOOKUP(A640,INSUMOS_AUX!A:F,6,0),0)</f>
        <v>0</v>
      </c>
      <c r="G640" s="154">
        <f>IF(C640="M.O.",VLOOKUP(A640,INSUMOS_AUX!A:F,6,0),0)</f>
        <v>10.49</v>
      </c>
    </row>
    <row r="641" spans="1:7" x14ac:dyDescent="0.25">
      <c r="A641" s="165"/>
      <c r="B641" s="174"/>
      <c r="C641" s="166"/>
      <c r="D641" s="166"/>
      <c r="E641" s="166"/>
      <c r="F641" s="166"/>
      <c r="G641" s="166"/>
    </row>
    <row r="642" spans="1:7" ht="31.5" x14ac:dyDescent="0.25">
      <c r="A642" s="160" t="s">
        <v>7101</v>
      </c>
      <c r="B642" s="176" t="s">
        <v>3252</v>
      </c>
      <c r="C642" s="161" t="s">
        <v>57</v>
      </c>
      <c r="D642" s="161" t="s">
        <v>7189</v>
      </c>
      <c r="E642" s="162">
        <v>4</v>
      </c>
      <c r="F642" s="162">
        <f t="shared" ref="F642:G642" si="43">SUMPRODUCT($E643:$E651,F643:F651)</f>
        <v>76.194341999999992</v>
      </c>
      <c r="G642" s="162">
        <f t="shared" si="43"/>
        <v>9.6618368106000005</v>
      </c>
    </row>
    <row r="643" spans="1:7" x14ac:dyDescent="0.25">
      <c r="A643" s="163">
        <v>2436</v>
      </c>
      <c r="B643" s="177" t="s">
        <v>207</v>
      </c>
      <c r="C643" s="164" t="s">
        <v>169</v>
      </c>
      <c r="D643" s="164" t="s">
        <v>7192</v>
      </c>
      <c r="E643" s="163">
        <v>0.42691488</v>
      </c>
      <c r="F643" s="155">
        <f>IF(C643="MAT.",VLOOKUP(A643,INSUMOS_AUX!A:F,6,0),0)</f>
        <v>0</v>
      </c>
      <c r="G643" s="154">
        <f>IF(C643="M.O.",VLOOKUP(A643,INSUMOS_AUX!A:F,6,0),0)</f>
        <v>17.809999999999999</v>
      </c>
    </row>
    <row r="644" spans="1:7" x14ac:dyDescent="0.25">
      <c r="A644" s="163">
        <v>247</v>
      </c>
      <c r="B644" s="177" t="s">
        <v>231</v>
      </c>
      <c r="C644" s="164" t="s">
        <v>169</v>
      </c>
      <c r="D644" s="164" t="s">
        <v>7192</v>
      </c>
      <c r="E644" s="163">
        <v>0.17791554000000001</v>
      </c>
      <c r="F644" s="155">
        <f>IF(C644="MAT.",VLOOKUP(A644,INSUMOS_AUX!A:F,6,0),0)</f>
        <v>0</v>
      </c>
      <c r="G644" s="154">
        <f>IF(C644="M.O.",VLOOKUP(A644,INSUMOS_AUX!A:F,6,0),0)</f>
        <v>11.57</v>
      </c>
    </row>
    <row r="645" spans="1:7" x14ac:dyDescent="0.25">
      <c r="A645" s="163">
        <v>37370</v>
      </c>
      <c r="B645" s="177" t="s">
        <v>185</v>
      </c>
      <c r="C645" s="164" t="s">
        <v>166</v>
      </c>
      <c r="D645" s="164" t="s">
        <v>7192</v>
      </c>
      <c r="E645" s="163">
        <v>0.58709999999999996</v>
      </c>
      <c r="F645" s="155">
        <f>IF(C645="MAT.",VLOOKUP(A645,INSUMOS_AUX!A:F,6,0),0)</f>
        <v>2.15</v>
      </c>
      <c r="G645" s="154">
        <f>IF(C645="M.O.",VLOOKUP(A645,INSUMOS_AUX!A:F,6,0),0)</f>
        <v>0</v>
      </c>
    </row>
    <row r="646" spans="1:7" x14ac:dyDescent="0.25">
      <c r="A646" s="163">
        <v>37371</v>
      </c>
      <c r="B646" s="177" t="s">
        <v>186</v>
      </c>
      <c r="C646" s="164" t="s">
        <v>166</v>
      </c>
      <c r="D646" s="164" t="s">
        <v>7192</v>
      </c>
      <c r="E646" s="163">
        <v>0.58709999999999996</v>
      </c>
      <c r="F646" s="155">
        <f>IF(C646="MAT.",VLOOKUP(A646,INSUMOS_AUX!A:F,6,0),0)</f>
        <v>0.67</v>
      </c>
      <c r="G646" s="154">
        <f>IF(C646="M.O.",VLOOKUP(A646,INSUMOS_AUX!A:F,6,0),0)</f>
        <v>0</v>
      </c>
    </row>
    <row r="647" spans="1:7" x14ac:dyDescent="0.25">
      <c r="A647" s="163">
        <v>37372</v>
      </c>
      <c r="B647" s="177" t="s">
        <v>187</v>
      </c>
      <c r="C647" s="164" t="s">
        <v>166</v>
      </c>
      <c r="D647" s="164" t="s">
        <v>7192</v>
      </c>
      <c r="E647" s="163">
        <v>0.58709999999999996</v>
      </c>
      <c r="F647" s="155">
        <f>IF(C647="MAT.",VLOOKUP(A647,INSUMOS_AUX!A:F,6,0),0)</f>
        <v>1.1399999999999999</v>
      </c>
      <c r="G647" s="154">
        <f>IF(C647="M.O.",VLOOKUP(A647,INSUMOS_AUX!A:F,6,0),0)</f>
        <v>0</v>
      </c>
    </row>
    <row r="648" spans="1:7" x14ac:dyDescent="0.25">
      <c r="A648" s="163">
        <v>37373</v>
      </c>
      <c r="B648" s="177" t="s">
        <v>188</v>
      </c>
      <c r="C648" s="164" t="s">
        <v>166</v>
      </c>
      <c r="D648" s="164" t="s">
        <v>7192</v>
      </c>
      <c r="E648" s="163">
        <v>0.58709999999999996</v>
      </c>
      <c r="F648" s="155">
        <f>IF(C648="MAT.",VLOOKUP(A648,INSUMOS_AUX!A:F,6,0),0)</f>
        <v>0.06</v>
      </c>
      <c r="G648" s="154">
        <f>IF(C648="M.O.",VLOOKUP(A648,INSUMOS_AUX!A:F,6,0),0)</f>
        <v>0</v>
      </c>
    </row>
    <row r="649" spans="1:7" ht="31.5" x14ac:dyDescent="0.25">
      <c r="A649" s="163">
        <v>3799</v>
      </c>
      <c r="B649" s="177" t="s">
        <v>381</v>
      </c>
      <c r="C649" s="164" t="s">
        <v>166</v>
      </c>
      <c r="D649" s="164" t="s">
        <v>7189</v>
      </c>
      <c r="E649" s="163">
        <v>1</v>
      </c>
      <c r="F649" s="155">
        <f>IF(C649="MAT.",VLOOKUP(A649,INSUMOS_AUX!A:F,6,0),0)</f>
        <v>72.66</v>
      </c>
      <c r="G649" s="154">
        <f>IF(C649="M.O.",VLOOKUP(A649,INSUMOS_AUX!A:F,6,0),0)</f>
        <v>0</v>
      </c>
    </row>
    <row r="650" spans="1:7" ht="21" x14ac:dyDescent="0.25">
      <c r="A650" s="163">
        <v>43460</v>
      </c>
      <c r="B650" s="177" t="s">
        <v>208</v>
      </c>
      <c r="C650" s="164" t="s">
        <v>166</v>
      </c>
      <c r="D650" s="164" t="s">
        <v>7192</v>
      </c>
      <c r="E650" s="163">
        <v>0.58709999999999996</v>
      </c>
      <c r="F650" s="155">
        <f>IF(C650="MAT.",VLOOKUP(A650,INSUMOS_AUX!A:F,6,0),0)</f>
        <v>0.86</v>
      </c>
      <c r="G650" s="154">
        <f>IF(C650="M.O.",VLOOKUP(A650,INSUMOS_AUX!A:F,6,0),0)</f>
        <v>0</v>
      </c>
    </row>
    <row r="651" spans="1:7" ht="21" x14ac:dyDescent="0.25">
      <c r="A651" s="163">
        <v>43484</v>
      </c>
      <c r="B651" s="177" t="s">
        <v>209</v>
      </c>
      <c r="C651" s="164" t="s">
        <v>166</v>
      </c>
      <c r="D651" s="164" t="s">
        <v>7192</v>
      </c>
      <c r="E651" s="163">
        <v>0.58709999999999996</v>
      </c>
      <c r="F651" s="155">
        <f>IF(C651="MAT.",VLOOKUP(A651,INSUMOS_AUX!A:F,6,0),0)</f>
        <v>1.1399999999999999</v>
      </c>
      <c r="G651" s="154">
        <f>IF(C651="M.O.",VLOOKUP(A651,INSUMOS_AUX!A:F,6,0),0)</f>
        <v>0</v>
      </c>
    </row>
    <row r="652" spans="1:7" x14ac:dyDescent="0.25">
      <c r="A652" s="165"/>
      <c r="B652" s="174"/>
      <c r="C652" s="166"/>
      <c r="D652" s="166"/>
      <c r="E652" s="166"/>
      <c r="F652" s="166"/>
      <c r="G652" s="166"/>
    </row>
    <row r="653" spans="1:7" ht="31.5" x14ac:dyDescent="0.25">
      <c r="A653" s="160" t="s">
        <v>7102</v>
      </c>
      <c r="B653" s="176" t="s">
        <v>2971</v>
      </c>
      <c r="C653" s="161" t="s">
        <v>57</v>
      </c>
      <c r="D653" s="161" t="s">
        <v>7196</v>
      </c>
      <c r="E653" s="162">
        <v>25</v>
      </c>
      <c r="F653" s="162">
        <f t="shared" ref="F653:G653" si="44">SUMPRODUCT($E654:$E662,F654:F662)</f>
        <v>7.6827800000000002</v>
      </c>
      <c r="G653" s="162">
        <f t="shared" si="44"/>
        <v>2.8602575819999996</v>
      </c>
    </row>
    <row r="654" spans="1:7" x14ac:dyDescent="0.25">
      <c r="A654" s="163">
        <v>2436</v>
      </c>
      <c r="B654" s="177" t="s">
        <v>207</v>
      </c>
      <c r="C654" s="164" t="s">
        <v>169</v>
      </c>
      <c r="D654" s="164" t="s">
        <v>7192</v>
      </c>
      <c r="E654" s="163">
        <v>9.7353899999999993E-2</v>
      </c>
      <c r="F654" s="155">
        <f>IF(C654="MAT.",VLOOKUP(A654,INSUMOS_AUX!A:F,6,0),0)</f>
        <v>0</v>
      </c>
      <c r="G654" s="154">
        <f>IF(C654="M.O.",VLOOKUP(A654,INSUMOS_AUX!A:F,6,0),0)</f>
        <v>17.809999999999999</v>
      </c>
    </row>
    <row r="655" spans="1:7" ht="31.5" x14ac:dyDescent="0.25">
      <c r="A655" s="163">
        <v>2446</v>
      </c>
      <c r="B655" s="177" t="s">
        <v>7222</v>
      </c>
      <c r="C655" s="164" t="s">
        <v>166</v>
      </c>
      <c r="D655" s="164" t="s">
        <v>7196</v>
      </c>
      <c r="E655" s="163">
        <v>1.1000000000000001</v>
      </c>
      <c r="F655" s="155">
        <f>IF(C655="MAT.",VLOOKUP(A655,INSUMOS_AUX!A:F,6,0),0)</f>
        <v>5.95</v>
      </c>
      <c r="G655" s="154">
        <f>IF(C655="M.O.",VLOOKUP(A655,INSUMOS_AUX!A:F,6,0),0)</f>
        <v>0</v>
      </c>
    </row>
    <row r="656" spans="1:7" x14ac:dyDescent="0.25">
      <c r="A656" s="163">
        <v>247</v>
      </c>
      <c r="B656" s="177" t="s">
        <v>231</v>
      </c>
      <c r="C656" s="164" t="s">
        <v>169</v>
      </c>
      <c r="D656" s="164" t="s">
        <v>7192</v>
      </c>
      <c r="E656" s="163">
        <v>9.7353899999999993E-2</v>
      </c>
      <c r="F656" s="155">
        <f>IF(C656="MAT.",VLOOKUP(A656,INSUMOS_AUX!A:F,6,0),0)</f>
        <v>0</v>
      </c>
      <c r="G656" s="154">
        <f>IF(C656="M.O.",VLOOKUP(A656,INSUMOS_AUX!A:F,6,0),0)</f>
        <v>11.57</v>
      </c>
    </row>
    <row r="657" spans="1:7" x14ac:dyDescent="0.25">
      <c r="A657" s="163">
        <v>37370</v>
      </c>
      <c r="B657" s="177" t="s">
        <v>185</v>
      </c>
      <c r="C657" s="164" t="s">
        <v>166</v>
      </c>
      <c r="D657" s="164" t="s">
        <v>7192</v>
      </c>
      <c r="E657" s="163">
        <v>0.189</v>
      </c>
      <c r="F657" s="155">
        <f>IF(C657="MAT.",VLOOKUP(A657,INSUMOS_AUX!A:F,6,0),0)</f>
        <v>2.15</v>
      </c>
      <c r="G657" s="154">
        <f>IF(C657="M.O.",VLOOKUP(A657,INSUMOS_AUX!A:F,6,0),0)</f>
        <v>0</v>
      </c>
    </row>
    <row r="658" spans="1:7" x14ac:dyDescent="0.25">
      <c r="A658" s="163">
        <v>37371</v>
      </c>
      <c r="B658" s="177" t="s">
        <v>186</v>
      </c>
      <c r="C658" s="164" t="s">
        <v>166</v>
      </c>
      <c r="D658" s="164" t="s">
        <v>7192</v>
      </c>
      <c r="E658" s="163">
        <v>0.189</v>
      </c>
      <c r="F658" s="155">
        <f>IF(C658="MAT.",VLOOKUP(A658,INSUMOS_AUX!A:F,6,0),0)</f>
        <v>0.67</v>
      </c>
      <c r="G658" s="154">
        <f>IF(C658="M.O.",VLOOKUP(A658,INSUMOS_AUX!A:F,6,0),0)</f>
        <v>0</v>
      </c>
    </row>
    <row r="659" spans="1:7" x14ac:dyDescent="0.25">
      <c r="A659" s="163">
        <v>37372</v>
      </c>
      <c r="B659" s="177" t="s">
        <v>187</v>
      </c>
      <c r="C659" s="164" t="s">
        <v>166</v>
      </c>
      <c r="D659" s="164" t="s">
        <v>7192</v>
      </c>
      <c r="E659" s="163">
        <v>0.189</v>
      </c>
      <c r="F659" s="155">
        <f>IF(C659="MAT.",VLOOKUP(A659,INSUMOS_AUX!A:F,6,0),0)</f>
        <v>1.1399999999999999</v>
      </c>
      <c r="G659" s="154">
        <f>IF(C659="M.O.",VLOOKUP(A659,INSUMOS_AUX!A:F,6,0),0)</f>
        <v>0</v>
      </c>
    </row>
    <row r="660" spans="1:7" x14ac:dyDescent="0.25">
      <c r="A660" s="163">
        <v>37373</v>
      </c>
      <c r="B660" s="177" t="s">
        <v>188</v>
      </c>
      <c r="C660" s="164" t="s">
        <v>166</v>
      </c>
      <c r="D660" s="164" t="s">
        <v>7192</v>
      </c>
      <c r="E660" s="163">
        <v>0.189</v>
      </c>
      <c r="F660" s="155">
        <f>IF(C660="MAT.",VLOOKUP(A660,INSUMOS_AUX!A:F,6,0),0)</f>
        <v>0.06</v>
      </c>
      <c r="G660" s="154">
        <f>IF(C660="M.O.",VLOOKUP(A660,INSUMOS_AUX!A:F,6,0),0)</f>
        <v>0</v>
      </c>
    </row>
    <row r="661" spans="1:7" ht="21" x14ac:dyDescent="0.25">
      <c r="A661" s="163">
        <v>43460</v>
      </c>
      <c r="B661" s="177" t="s">
        <v>208</v>
      </c>
      <c r="C661" s="164" t="s">
        <v>166</v>
      </c>
      <c r="D661" s="164" t="s">
        <v>7192</v>
      </c>
      <c r="E661" s="163">
        <v>0.189</v>
      </c>
      <c r="F661" s="155">
        <f>IF(C661="MAT.",VLOOKUP(A661,INSUMOS_AUX!A:F,6,0),0)</f>
        <v>0.86</v>
      </c>
      <c r="G661" s="154">
        <f>IF(C661="M.O.",VLOOKUP(A661,INSUMOS_AUX!A:F,6,0),0)</f>
        <v>0</v>
      </c>
    </row>
    <row r="662" spans="1:7" ht="21" x14ac:dyDescent="0.25">
      <c r="A662" s="163">
        <v>43484</v>
      </c>
      <c r="B662" s="177" t="s">
        <v>209</v>
      </c>
      <c r="C662" s="164" t="s">
        <v>166</v>
      </c>
      <c r="D662" s="164" t="s">
        <v>7192</v>
      </c>
      <c r="E662" s="163">
        <v>0.189</v>
      </c>
      <c r="F662" s="155">
        <f>IF(C662="MAT.",VLOOKUP(A662,INSUMOS_AUX!A:F,6,0),0)</f>
        <v>1.1399999999999999</v>
      </c>
      <c r="G662" s="154">
        <f>IF(C662="M.O.",VLOOKUP(A662,INSUMOS_AUX!A:F,6,0),0)</f>
        <v>0</v>
      </c>
    </row>
    <row r="663" spans="1:7" x14ac:dyDescent="0.25">
      <c r="A663" s="165"/>
      <c r="B663" s="174"/>
      <c r="C663" s="166"/>
      <c r="D663" s="166"/>
      <c r="E663" s="166"/>
      <c r="F663" s="166"/>
      <c r="G663" s="166"/>
    </row>
    <row r="664" spans="1:7" ht="21" x14ac:dyDescent="0.25">
      <c r="A664" s="160" t="s">
        <v>7103</v>
      </c>
      <c r="B664" s="176" t="s">
        <v>3597</v>
      </c>
      <c r="C664" s="161" t="s">
        <v>57</v>
      </c>
      <c r="D664" s="161" t="s">
        <v>7189</v>
      </c>
      <c r="E664" s="162">
        <v>10</v>
      </c>
      <c r="F664" s="162">
        <f t="shared" ref="F664:G664" si="45">SUMPRODUCT($E665:$E673,F665:F673)</f>
        <v>38.652647999999999</v>
      </c>
      <c r="G664" s="162">
        <f t="shared" si="45"/>
        <v>6.2411123112000002</v>
      </c>
    </row>
    <row r="665" spans="1:7" x14ac:dyDescent="0.25">
      <c r="A665" s="163">
        <v>2436</v>
      </c>
      <c r="B665" s="177" t="s">
        <v>207</v>
      </c>
      <c r="C665" s="164" t="s">
        <v>169</v>
      </c>
      <c r="D665" s="164" t="s">
        <v>7192</v>
      </c>
      <c r="E665" s="163">
        <v>0.21242723999999999</v>
      </c>
      <c r="F665" s="155">
        <f>IF(C665="MAT.",VLOOKUP(A665,INSUMOS_AUX!A:F,6,0),0)</f>
        <v>0</v>
      </c>
      <c r="G665" s="154">
        <f>IF(C665="M.O.",VLOOKUP(A665,INSUMOS_AUX!A:F,6,0),0)</f>
        <v>17.809999999999999</v>
      </c>
    </row>
    <row r="666" spans="1:7" x14ac:dyDescent="0.25">
      <c r="A666" s="163">
        <v>247</v>
      </c>
      <c r="B666" s="177" t="s">
        <v>231</v>
      </c>
      <c r="C666" s="164" t="s">
        <v>169</v>
      </c>
      <c r="D666" s="164" t="s">
        <v>7192</v>
      </c>
      <c r="E666" s="163">
        <v>0.21242723999999999</v>
      </c>
      <c r="F666" s="155">
        <f>IF(C666="MAT.",VLOOKUP(A666,INSUMOS_AUX!A:F,6,0),0)</f>
        <v>0</v>
      </c>
      <c r="G666" s="154">
        <f>IF(C666="M.O.",VLOOKUP(A666,INSUMOS_AUX!A:F,6,0),0)</f>
        <v>11.57</v>
      </c>
    </row>
    <row r="667" spans="1:7" x14ac:dyDescent="0.25">
      <c r="A667" s="163">
        <v>37370</v>
      </c>
      <c r="B667" s="177" t="s">
        <v>185</v>
      </c>
      <c r="C667" s="164" t="s">
        <v>166</v>
      </c>
      <c r="D667" s="164" t="s">
        <v>7192</v>
      </c>
      <c r="E667" s="163">
        <v>0.41239999999999999</v>
      </c>
      <c r="F667" s="155">
        <f>IF(C667="MAT.",VLOOKUP(A667,INSUMOS_AUX!A:F,6,0),0)</f>
        <v>2.15</v>
      </c>
      <c r="G667" s="154">
        <f>IF(C667="M.O.",VLOOKUP(A667,INSUMOS_AUX!A:F,6,0),0)</f>
        <v>0</v>
      </c>
    </row>
    <row r="668" spans="1:7" x14ac:dyDescent="0.25">
      <c r="A668" s="163">
        <v>37371</v>
      </c>
      <c r="B668" s="177" t="s">
        <v>186</v>
      </c>
      <c r="C668" s="164" t="s">
        <v>166</v>
      </c>
      <c r="D668" s="164" t="s">
        <v>7192</v>
      </c>
      <c r="E668" s="163">
        <v>0.41239999999999999</v>
      </c>
      <c r="F668" s="155">
        <f>IF(C668="MAT.",VLOOKUP(A668,INSUMOS_AUX!A:F,6,0),0)</f>
        <v>0.67</v>
      </c>
      <c r="G668" s="154">
        <f>IF(C668="M.O.",VLOOKUP(A668,INSUMOS_AUX!A:F,6,0),0)</f>
        <v>0</v>
      </c>
    </row>
    <row r="669" spans="1:7" x14ac:dyDescent="0.25">
      <c r="A669" s="163">
        <v>37372</v>
      </c>
      <c r="B669" s="177" t="s">
        <v>187</v>
      </c>
      <c r="C669" s="164" t="s">
        <v>166</v>
      </c>
      <c r="D669" s="164" t="s">
        <v>7192</v>
      </c>
      <c r="E669" s="163">
        <v>0.41239999999999999</v>
      </c>
      <c r="F669" s="155">
        <f>IF(C669="MAT.",VLOOKUP(A669,INSUMOS_AUX!A:F,6,0),0)</f>
        <v>1.1399999999999999</v>
      </c>
      <c r="G669" s="154">
        <f>IF(C669="M.O.",VLOOKUP(A669,INSUMOS_AUX!A:F,6,0),0)</f>
        <v>0</v>
      </c>
    </row>
    <row r="670" spans="1:7" x14ac:dyDescent="0.25">
      <c r="A670" s="163">
        <v>37373</v>
      </c>
      <c r="B670" s="177" t="s">
        <v>188</v>
      </c>
      <c r="C670" s="164" t="s">
        <v>166</v>
      </c>
      <c r="D670" s="164" t="s">
        <v>7192</v>
      </c>
      <c r="E670" s="163">
        <v>0.41239999999999999</v>
      </c>
      <c r="F670" s="155">
        <f>IF(C670="MAT.",VLOOKUP(A670,INSUMOS_AUX!A:F,6,0),0)</f>
        <v>0.06</v>
      </c>
      <c r="G670" s="154">
        <f>IF(C670="M.O.",VLOOKUP(A670,INSUMOS_AUX!A:F,6,0),0)</f>
        <v>0</v>
      </c>
    </row>
    <row r="671" spans="1:7" ht="21" x14ac:dyDescent="0.25">
      <c r="A671" s="163">
        <v>38083</v>
      </c>
      <c r="B671" s="177" t="s">
        <v>407</v>
      </c>
      <c r="C671" s="164" t="s">
        <v>166</v>
      </c>
      <c r="D671" s="164" t="s">
        <v>7189</v>
      </c>
      <c r="E671" s="163">
        <v>1</v>
      </c>
      <c r="F671" s="155">
        <f>IF(C671="MAT.",VLOOKUP(A671,INSUMOS_AUX!A:F,6,0),0)</f>
        <v>36.17</v>
      </c>
      <c r="G671" s="154">
        <f>IF(C671="M.O.",VLOOKUP(A671,INSUMOS_AUX!A:F,6,0),0)</f>
        <v>0</v>
      </c>
    </row>
    <row r="672" spans="1:7" ht="21" x14ac:dyDescent="0.25">
      <c r="A672" s="163">
        <v>43460</v>
      </c>
      <c r="B672" s="177" t="s">
        <v>208</v>
      </c>
      <c r="C672" s="164" t="s">
        <v>166</v>
      </c>
      <c r="D672" s="164" t="s">
        <v>7192</v>
      </c>
      <c r="E672" s="163">
        <v>0.41239999999999999</v>
      </c>
      <c r="F672" s="155">
        <f>IF(C672="MAT.",VLOOKUP(A672,INSUMOS_AUX!A:F,6,0),0)</f>
        <v>0.86</v>
      </c>
      <c r="G672" s="154">
        <f>IF(C672="M.O.",VLOOKUP(A672,INSUMOS_AUX!A:F,6,0),0)</f>
        <v>0</v>
      </c>
    </row>
    <row r="673" spans="1:7" ht="21" x14ac:dyDescent="0.25">
      <c r="A673" s="163">
        <v>43484</v>
      </c>
      <c r="B673" s="177" t="s">
        <v>209</v>
      </c>
      <c r="C673" s="164" t="s">
        <v>166</v>
      </c>
      <c r="D673" s="164" t="s">
        <v>7192</v>
      </c>
      <c r="E673" s="163">
        <v>0.41239999999999999</v>
      </c>
      <c r="F673" s="155">
        <f>IF(C673="MAT.",VLOOKUP(A673,INSUMOS_AUX!A:F,6,0),0)</f>
        <v>1.1399999999999999</v>
      </c>
      <c r="G673" s="154">
        <f>IF(C673="M.O.",VLOOKUP(A673,INSUMOS_AUX!A:F,6,0),0)</f>
        <v>0</v>
      </c>
    </row>
    <row r="674" spans="1:7" x14ac:dyDescent="0.25">
      <c r="A674" s="165"/>
      <c r="B674" s="174"/>
      <c r="C674" s="166"/>
      <c r="D674" s="166"/>
      <c r="E674" s="166"/>
      <c r="F674" s="166"/>
      <c r="G674" s="166"/>
    </row>
    <row r="675" spans="1:7" ht="31.5" x14ac:dyDescent="0.25">
      <c r="A675" s="160" t="s">
        <v>7104</v>
      </c>
      <c r="B675" s="176" t="s">
        <v>353</v>
      </c>
      <c r="C675" s="161" t="s">
        <v>57</v>
      </c>
      <c r="D675" s="161" t="s">
        <v>7196</v>
      </c>
      <c r="E675" s="162">
        <v>290</v>
      </c>
      <c r="F675" s="162">
        <f t="shared" ref="F675:G675" si="46">SUMPRODUCT($E676:$E685,F676:F685)</f>
        <v>9.8816000000000024</v>
      </c>
      <c r="G675" s="162">
        <f t="shared" si="46"/>
        <v>3.4807367399999993</v>
      </c>
    </row>
    <row r="676" spans="1:7" ht="21" x14ac:dyDescent="0.25">
      <c r="A676" s="163">
        <v>21127</v>
      </c>
      <c r="B676" s="177" t="s">
        <v>235</v>
      </c>
      <c r="C676" s="164" t="s">
        <v>166</v>
      </c>
      <c r="D676" s="164" t="s">
        <v>7189</v>
      </c>
      <c r="E676" s="163">
        <v>8.9999999999999993E-3</v>
      </c>
      <c r="F676" s="155">
        <f>IF(C676="MAT.",VLOOKUP(A676,INSUMOS_AUX!A:F,6,0),0)</f>
        <v>3</v>
      </c>
      <c r="G676" s="154">
        <f>IF(C676="M.O.",VLOOKUP(A676,INSUMOS_AUX!A:F,6,0),0)</f>
        <v>0</v>
      </c>
    </row>
    <row r="677" spans="1:7" x14ac:dyDescent="0.25">
      <c r="A677" s="163">
        <v>2436</v>
      </c>
      <c r="B677" s="177" t="s">
        <v>207</v>
      </c>
      <c r="C677" s="164" t="s">
        <v>169</v>
      </c>
      <c r="D677" s="164" t="s">
        <v>7192</v>
      </c>
      <c r="E677" s="163">
        <v>0.11847299999999999</v>
      </c>
      <c r="F677" s="155">
        <f>IF(C677="MAT.",VLOOKUP(A677,INSUMOS_AUX!A:F,6,0),0)</f>
        <v>0</v>
      </c>
      <c r="G677" s="154">
        <f>IF(C677="M.O.",VLOOKUP(A677,INSUMOS_AUX!A:F,6,0),0)</f>
        <v>17.809999999999999</v>
      </c>
    </row>
    <row r="678" spans="1:7" x14ac:dyDescent="0.25">
      <c r="A678" s="163">
        <v>247</v>
      </c>
      <c r="B678" s="177" t="s">
        <v>231</v>
      </c>
      <c r="C678" s="164" t="s">
        <v>169</v>
      </c>
      <c r="D678" s="164" t="s">
        <v>7192</v>
      </c>
      <c r="E678" s="163">
        <v>0.11847299999999999</v>
      </c>
      <c r="F678" s="155">
        <f>IF(C678="MAT.",VLOOKUP(A678,INSUMOS_AUX!A:F,6,0),0)</f>
        <v>0</v>
      </c>
      <c r="G678" s="154">
        <f>IF(C678="M.O.",VLOOKUP(A678,INSUMOS_AUX!A:F,6,0),0)</f>
        <v>11.57</v>
      </c>
    </row>
    <row r="679" spans="1:7" x14ac:dyDescent="0.25">
      <c r="A679" s="163">
        <v>37370</v>
      </c>
      <c r="B679" s="177" t="s">
        <v>185</v>
      </c>
      <c r="C679" s="164" t="s">
        <v>166</v>
      </c>
      <c r="D679" s="164" t="s">
        <v>7192</v>
      </c>
      <c r="E679" s="163">
        <v>0.23</v>
      </c>
      <c r="F679" s="155">
        <f>IF(C679="MAT.",VLOOKUP(A679,INSUMOS_AUX!A:F,6,0),0)</f>
        <v>2.15</v>
      </c>
      <c r="G679" s="154">
        <f>IF(C679="M.O.",VLOOKUP(A679,INSUMOS_AUX!A:F,6,0),0)</f>
        <v>0</v>
      </c>
    </row>
    <row r="680" spans="1:7" x14ac:dyDescent="0.25">
      <c r="A680" s="163">
        <v>37371</v>
      </c>
      <c r="B680" s="177" t="s">
        <v>186</v>
      </c>
      <c r="C680" s="164" t="s">
        <v>166</v>
      </c>
      <c r="D680" s="164" t="s">
        <v>7192</v>
      </c>
      <c r="E680" s="163">
        <v>0.23</v>
      </c>
      <c r="F680" s="155">
        <f>IF(C680="MAT.",VLOOKUP(A680,INSUMOS_AUX!A:F,6,0),0)</f>
        <v>0.67</v>
      </c>
      <c r="G680" s="154">
        <f>IF(C680="M.O.",VLOOKUP(A680,INSUMOS_AUX!A:F,6,0),0)</f>
        <v>0</v>
      </c>
    </row>
    <row r="681" spans="1:7" x14ac:dyDescent="0.25">
      <c r="A681" s="163">
        <v>37372</v>
      </c>
      <c r="B681" s="177" t="s">
        <v>187</v>
      </c>
      <c r="C681" s="164" t="s">
        <v>166</v>
      </c>
      <c r="D681" s="164" t="s">
        <v>7192</v>
      </c>
      <c r="E681" s="163">
        <v>0.23</v>
      </c>
      <c r="F681" s="155">
        <f>IF(C681="MAT.",VLOOKUP(A681,INSUMOS_AUX!A:F,6,0),0)</f>
        <v>1.1399999999999999</v>
      </c>
      <c r="G681" s="154">
        <f>IF(C681="M.O.",VLOOKUP(A681,INSUMOS_AUX!A:F,6,0),0)</f>
        <v>0</v>
      </c>
    </row>
    <row r="682" spans="1:7" x14ac:dyDescent="0.25">
      <c r="A682" s="163">
        <v>37373</v>
      </c>
      <c r="B682" s="177" t="s">
        <v>188</v>
      </c>
      <c r="C682" s="164" t="s">
        <v>166</v>
      </c>
      <c r="D682" s="164" t="s">
        <v>7192</v>
      </c>
      <c r="E682" s="163">
        <v>0.23</v>
      </c>
      <c r="F682" s="155">
        <f>IF(C682="MAT.",VLOOKUP(A682,INSUMOS_AUX!A:F,6,0),0)</f>
        <v>0.06</v>
      </c>
      <c r="G682" s="154">
        <f>IF(C682="M.O.",VLOOKUP(A682,INSUMOS_AUX!A:F,6,0),0)</f>
        <v>0</v>
      </c>
    </row>
    <row r="683" spans="1:7" ht="31.5" x14ac:dyDescent="0.25">
      <c r="A683" s="163">
        <v>39258</v>
      </c>
      <c r="B683" s="177" t="s">
        <v>353</v>
      </c>
      <c r="C683" s="164" t="s">
        <v>166</v>
      </c>
      <c r="D683" s="164" t="s">
        <v>7196</v>
      </c>
      <c r="E683" s="163">
        <v>1</v>
      </c>
      <c r="F683" s="155">
        <f>IF(C683="MAT.",VLOOKUP(A683,INSUMOS_AUX!A:F,6,0),0)</f>
        <v>8.4700000000000006</v>
      </c>
      <c r="G683" s="154">
        <f>IF(C683="M.O.",VLOOKUP(A683,INSUMOS_AUX!A:F,6,0),0)</f>
        <v>0</v>
      </c>
    </row>
    <row r="684" spans="1:7" ht="21" x14ac:dyDescent="0.25">
      <c r="A684" s="163">
        <v>43460</v>
      </c>
      <c r="B684" s="177" t="s">
        <v>208</v>
      </c>
      <c r="C684" s="164" t="s">
        <v>166</v>
      </c>
      <c r="D684" s="164" t="s">
        <v>7192</v>
      </c>
      <c r="E684" s="163">
        <v>0.23</v>
      </c>
      <c r="F684" s="155">
        <f>IF(C684="MAT.",VLOOKUP(A684,INSUMOS_AUX!A:F,6,0),0)</f>
        <v>0.86</v>
      </c>
      <c r="G684" s="154">
        <f>IF(C684="M.O.",VLOOKUP(A684,INSUMOS_AUX!A:F,6,0),0)</f>
        <v>0</v>
      </c>
    </row>
    <row r="685" spans="1:7" ht="21" x14ac:dyDescent="0.25">
      <c r="A685" s="163">
        <v>43484</v>
      </c>
      <c r="B685" s="177" t="s">
        <v>209</v>
      </c>
      <c r="C685" s="164" t="s">
        <v>166</v>
      </c>
      <c r="D685" s="164" t="s">
        <v>7192</v>
      </c>
      <c r="E685" s="163">
        <v>0.23</v>
      </c>
      <c r="F685" s="155">
        <f>IF(C685="MAT.",VLOOKUP(A685,INSUMOS_AUX!A:F,6,0),0)</f>
        <v>1.1399999999999999</v>
      </c>
      <c r="G685" s="154">
        <f>IF(C685="M.O.",VLOOKUP(A685,INSUMOS_AUX!A:F,6,0),0)</f>
        <v>0</v>
      </c>
    </row>
    <row r="686" spans="1:7" x14ac:dyDescent="0.25">
      <c r="A686" s="165"/>
      <c r="B686" s="174"/>
      <c r="C686" s="166"/>
      <c r="D686" s="166"/>
      <c r="E686" s="166"/>
      <c r="F686" s="166"/>
      <c r="G686" s="166"/>
    </row>
    <row r="687" spans="1:7" x14ac:dyDescent="0.25">
      <c r="A687" s="160" t="s">
        <v>7105</v>
      </c>
      <c r="B687" s="176" t="s">
        <v>7106</v>
      </c>
      <c r="C687" s="161" t="s">
        <v>57</v>
      </c>
      <c r="D687" s="161" t="s">
        <v>7189</v>
      </c>
      <c r="E687" s="162">
        <v>4</v>
      </c>
      <c r="F687" s="162">
        <f t="shared" ref="F687:G687" si="47">SUMPRODUCT($E688:$E696,F688:F696)</f>
        <v>9.5477800000000013</v>
      </c>
      <c r="G687" s="162">
        <f t="shared" si="47"/>
        <v>2.8602575819999996</v>
      </c>
    </row>
    <row r="688" spans="1:7" x14ac:dyDescent="0.25">
      <c r="A688" s="163">
        <v>2436</v>
      </c>
      <c r="B688" s="177" t="s">
        <v>207</v>
      </c>
      <c r="C688" s="164" t="s">
        <v>169</v>
      </c>
      <c r="D688" s="164" t="s">
        <v>7192</v>
      </c>
      <c r="E688" s="163">
        <v>9.7353899999999993E-2</v>
      </c>
      <c r="F688" s="155">
        <f>IF(C688="MAT.",VLOOKUP(A688,INSUMOS_AUX!A:F,6,0),0)</f>
        <v>0</v>
      </c>
      <c r="G688" s="154">
        <f>IF(C688="M.O.",VLOOKUP(A688,INSUMOS_AUX!A:F,6,0),0)</f>
        <v>17.809999999999999</v>
      </c>
    </row>
    <row r="689" spans="1:7" x14ac:dyDescent="0.25">
      <c r="A689" s="163">
        <v>247</v>
      </c>
      <c r="B689" s="177" t="s">
        <v>231</v>
      </c>
      <c r="C689" s="164" t="s">
        <v>169</v>
      </c>
      <c r="D689" s="164" t="s">
        <v>7192</v>
      </c>
      <c r="E689" s="163">
        <v>9.7353899999999993E-2</v>
      </c>
      <c r="F689" s="155">
        <f>IF(C689="MAT.",VLOOKUP(A689,INSUMOS_AUX!A:F,6,0),0)</f>
        <v>0</v>
      </c>
      <c r="G689" s="154">
        <f>IF(C689="M.O.",VLOOKUP(A689,INSUMOS_AUX!A:F,6,0),0)</f>
        <v>11.57</v>
      </c>
    </row>
    <row r="690" spans="1:7" ht="31.5" x14ac:dyDescent="0.25">
      <c r="A690" s="163">
        <v>2489</v>
      </c>
      <c r="B690" s="177" t="s">
        <v>362</v>
      </c>
      <c r="C690" s="164" t="s">
        <v>166</v>
      </c>
      <c r="D690" s="164" t="s">
        <v>7189</v>
      </c>
      <c r="E690" s="163">
        <v>1</v>
      </c>
      <c r="F690" s="155">
        <f>IF(C690="MAT.",VLOOKUP(A690,INSUMOS_AUX!A:F,6,0),0)</f>
        <v>8.41</v>
      </c>
      <c r="G690" s="154">
        <f>IF(C690="M.O.",VLOOKUP(A690,INSUMOS_AUX!A:F,6,0),0)</f>
        <v>0</v>
      </c>
    </row>
    <row r="691" spans="1:7" x14ac:dyDescent="0.25">
      <c r="A691" s="163">
        <v>37370</v>
      </c>
      <c r="B691" s="177" t="s">
        <v>185</v>
      </c>
      <c r="C691" s="164" t="s">
        <v>166</v>
      </c>
      <c r="D691" s="164" t="s">
        <v>7192</v>
      </c>
      <c r="E691" s="163">
        <v>0.189</v>
      </c>
      <c r="F691" s="155">
        <f>IF(C691="MAT.",VLOOKUP(A691,INSUMOS_AUX!A:F,6,0),0)</f>
        <v>2.15</v>
      </c>
      <c r="G691" s="154">
        <f>IF(C691="M.O.",VLOOKUP(A691,INSUMOS_AUX!A:F,6,0),0)</f>
        <v>0</v>
      </c>
    </row>
    <row r="692" spans="1:7" x14ac:dyDescent="0.25">
      <c r="A692" s="163">
        <v>37371</v>
      </c>
      <c r="B692" s="177" t="s">
        <v>186</v>
      </c>
      <c r="C692" s="164" t="s">
        <v>166</v>
      </c>
      <c r="D692" s="164" t="s">
        <v>7192</v>
      </c>
      <c r="E692" s="163">
        <v>0.189</v>
      </c>
      <c r="F692" s="155">
        <f>IF(C692="MAT.",VLOOKUP(A692,INSUMOS_AUX!A:F,6,0),0)</f>
        <v>0.67</v>
      </c>
      <c r="G692" s="154">
        <f>IF(C692="M.O.",VLOOKUP(A692,INSUMOS_AUX!A:F,6,0),0)</f>
        <v>0</v>
      </c>
    </row>
    <row r="693" spans="1:7" x14ac:dyDescent="0.25">
      <c r="A693" s="163">
        <v>37372</v>
      </c>
      <c r="B693" s="177" t="s">
        <v>187</v>
      </c>
      <c r="C693" s="164" t="s">
        <v>166</v>
      </c>
      <c r="D693" s="164" t="s">
        <v>7192</v>
      </c>
      <c r="E693" s="163">
        <v>0.189</v>
      </c>
      <c r="F693" s="155">
        <f>IF(C693="MAT.",VLOOKUP(A693,INSUMOS_AUX!A:F,6,0),0)</f>
        <v>1.1399999999999999</v>
      </c>
      <c r="G693" s="154">
        <f>IF(C693="M.O.",VLOOKUP(A693,INSUMOS_AUX!A:F,6,0),0)</f>
        <v>0</v>
      </c>
    </row>
    <row r="694" spans="1:7" x14ac:dyDescent="0.25">
      <c r="A694" s="163">
        <v>37373</v>
      </c>
      <c r="B694" s="177" t="s">
        <v>188</v>
      </c>
      <c r="C694" s="164" t="s">
        <v>166</v>
      </c>
      <c r="D694" s="164" t="s">
        <v>7192</v>
      </c>
      <c r="E694" s="163">
        <v>0.189</v>
      </c>
      <c r="F694" s="155">
        <f>IF(C694="MAT.",VLOOKUP(A694,INSUMOS_AUX!A:F,6,0),0)</f>
        <v>0.06</v>
      </c>
      <c r="G694" s="154">
        <f>IF(C694="M.O.",VLOOKUP(A694,INSUMOS_AUX!A:F,6,0),0)</f>
        <v>0</v>
      </c>
    </row>
    <row r="695" spans="1:7" ht="21" x14ac:dyDescent="0.25">
      <c r="A695" s="163">
        <v>43460</v>
      </c>
      <c r="B695" s="177" t="s">
        <v>208</v>
      </c>
      <c r="C695" s="164" t="s">
        <v>166</v>
      </c>
      <c r="D695" s="164" t="s">
        <v>7192</v>
      </c>
      <c r="E695" s="163">
        <v>0.189</v>
      </c>
      <c r="F695" s="155">
        <f>IF(C695="MAT.",VLOOKUP(A695,INSUMOS_AUX!A:F,6,0),0)</f>
        <v>0.86</v>
      </c>
      <c r="G695" s="154">
        <f>IF(C695="M.O.",VLOOKUP(A695,INSUMOS_AUX!A:F,6,0),0)</f>
        <v>0</v>
      </c>
    </row>
    <row r="696" spans="1:7" ht="21" x14ac:dyDescent="0.25">
      <c r="A696" s="163">
        <v>43484</v>
      </c>
      <c r="B696" s="177" t="s">
        <v>209</v>
      </c>
      <c r="C696" s="164" t="s">
        <v>166</v>
      </c>
      <c r="D696" s="164" t="s">
        <v>7192</v>
      </c>
      <c r="E696" s="163">
        <v>0.189</v>
      </c>
      <c r="F696" s="155">
        <f>IF(C696="MAT.",VLOOKUP(A696,INSUMOS_AUX!A:F,6,0),0)</f>
        <v>1.1399999999999999</v>
      </c>
      <c r="G696" s="154">
        <f>IF(C696="M.O.",VLOOKUP(A696,INSUMOS_AUX!A:F,6,0),0)</f>
        <v>0</v>
      </c>
    </row>
    <row r="697" spans="1:7" x14ac:dyDescent="0.25">
      <c r="A697" s="165"/>
      <c r="B697" s="174"/>
      <c r="C697" s="166"/>
      <c r="D697" s="166"/>
      <c r="E697" s="166"/>
      <c r="F697" s="166"/>
      <c r="G697" s="166"/>
    </row>
    <row r="698" spans="1:7" x14ac:dyDescent="0.25">
      <c r="A698" s="160" t="s">
        <v>7107</v>
      </c>
      <c r="B698" s="176" t="s">
        <v>7108</v>
      </c>
      <c r="C698" s="161" t="s">
        <v>57</v>
      </c>
      <c r="D698" s="161" t="s">
        <v>7189</v>
      </c>
      <c r="E698" s="162">
        <v>2</v>
      </c>
      <c r="F698" s="162">
        <f t="shared" ref="F698:G698" si="48">SUMPRODUCT($E699:$E707,F699:F707)</f>
        <v>295.45132799999999</v>
      </c>
      <c r="G698" s="162">
        <f t="shared" si="48"/>
        <v>40.049659603199999</v>
      </c>
    </row>
    <row r="699" spans="1:7" x14ac:dyDescent="0.25">
      <c r="A699" s="163">
        <v>2436</v>
      </c>
      <c r="B699" s="177" t="s">
        <v>207</v>
      </c>
      <c r="C699" s="164" t="s">
        <v>169</v>
      </c>
      <c r="D699" s="164" t="s">
        <v>7192</v>
      </c>
      <c r="E699" s="163">
        <v>1.36316064</v>
      </c>
      <c r="F699" s="155">
        <f>IF(C699="MAT.",VLOOKUP(A699,INSUMOS_AUX!A:F,6,0),0)</f>
        <v>0</v>
      </c>
      <c r="G699" s="154">
        <f>IF(C699="M.O.",VLOOKUP(A699,INSUMOS_AUX!A:F,6,0),0)</f>
        <v>17.809999999999999</v>
      </c>
    </row>
    <row r="700" spans="1:7" x14ac:dyDescent="0.25">
      <c r="A700" s="163">
        <v>247</v>
      </c>
      <c r="B700" s="177" t="s">
        <v>231</v>
      </c>
      <c r="C700" s="164" t="s">
        <v>169</v>
      </c>
      <c r="D700" s="164" t="s">
        <v>7192</v>
      </c>
      <c r="E700" s="163">
        <v>1.36316064</v>
      </c>
      <c r="F700" s="155">
        <f>IF(C700="MAT.",VLOOKUP(A700,INSUMOS_AUX!A:F,6,0),0)</f>
        <v>0</v>
      </c>
      <c r="G700" s="154">
        <f>IF(C700="M.O.",VLOOKUP(A700,INSUMOS_AUX!A:F,6,0),0)</f>
        <v>11.57</v>
      </c>
    </row>
    <row r="701" spans="1:7" x14ac:dyDescent="0.25">
      <c r="A701" s="163">
        <v>37370</v>
      </c>
      <c r="B701" s="177" t="s">
        <v>185</v>
      </c>
      <c r="C701" s="164" t="s">
        <v>166</v>
      </c>
      <c r="D701" s="164" t="s">
        <v>7192</v>
      </c>
      <c r="E701" s="163">
        <v>2.6463999999999999</v>
      </c>
      <c r="F701" s="155">
        <f>IF(C701="MAT.",VLOOKUP(A701,INSUMOS_AUX!A:F,6,0),0)</f>
        <v>2.15</v>
      </c>
      <c r="G701" s="154">
        <f>IF(C701="M.O.",VLOOKUP(A701,INSUMOS_AUX!A:F,6,0),0)</f>
        <v>0</v>
      </c>
    </row>
    <row r="702" spans="1:7" x14ac:dyDescent="0.25">
      <c r="A702" s="163">
        <v>37371</v>
      </c>
      <c r="B702" s="177" t="s">
        <v>186</v>
      </c>
      <c r="C702" s="164" t="s">
        <v>166</v>
      </c>
      <c r="D702" s="164" t="s">
        <v>7192</v>
      </c>
      <c r="E702" s="163">
        <v>2.6463999999999999</v>
      </c>
      <c r="F702" s="155">
        <f>IF(C702="MAT.",VLOOKUP(A702,INSUMOS_AUX!A:F,6,0),0)</f>
        <v>0.67</v>
      </c>
      <c r="G702" s="154">
        <f>IF(C702="M.O.",VLOOKUP(A702,INSUMOS_AUX!A:F,6,0),0)</f>
        <v>0</v>
      </c>
    </row>
    <row r="703" spans="1:7" x14ac:dyDescent="0.25">
      <c r="A703" s="163">
        <v>37372</v>
      </c>
      <c r="B703" s="177" t="s">
        <v>187</v>
      </c>
      <c r="C703" s="164" t="s">
        <v>166</v>
      </c>
      <c r="D703" s="164" t="s">
        <v>7192</v>
      </c>
      <c r="E703" s="163">
        <v>2.6463999999999999</v>
      </c>
      <c r="F703" s="155">
        <f>IF(C703="MAT.",VLOOKUP(A703,INSUMOS_AUX!A:F,6,0),0)</f>
        <v>1.1399999999999999</v>
      </c>
      <c r="G703" s="154">
        <f>IF(C703="M.O.",VLOOKUP(A703,INSUMOS_AUX!A:F,6,0),0)</f>
        <v>0</v>
      </c>
    </row>
    <row r="704" spans="1:7" x14ac:dyDescent="0.25">
      <c r="A704" s="163">
        <v>37373</v>
      </c>
      <c r="B704" s="177" t="s">
        <v>188</v>
      </c>
      <c r="C704" s="164" t="s">
        <v>166</v>
      </c>
      <c r="D704" s="164" t="s">
        <v>7192</v>
      </c>
      <c r="E704" s="163">
        <v>2.6463999999999999</v>
      </c>
      <c r="F704" s="155">
        <f>IF(C704="MAT.",VLOOKUP(A704,INSUMOS_AUX!A:F,6,0),0)</f>
        <v>0.06</v>
      </c>
      <c r="G704" s="154">
        <f>IF(C704="M.O.",VLOOKUP(A704,INSUMOS_AUX!A:F,6,0),0)</f>
        <v>0</v>
      </c>
    </row>
    <row r="705" spans="1:7" ht="21" x14ac:dyDescent="0.25">
      <c r="A705" s="163">
        <v>43460</v>
      </c>
      <c r="B705" s="177" t="s">
        <v>208</v>
      </c>
      <c r="C705" s="164" t="s">
        <v>166</v>
      </c>
      <c r="D705" s="164" t="s">
        <v>7192</v>
      </c>
      <c r="E705" s="163">
        <v>2.6463999999999999</v>
      </c>
      <c r="F705" s="155">
        <f>IF(C705="MAT.",VLOOKUP(A705,INSUMOS_AUX!A:F,6,0),0)</f>
        <v>0.86</v>
      </c>
      <c r="G705" s="154">
        <f>IF(C705="M.O.",VLOOKUP(A705,INSUMOS_AUX!A:F,6,0),0)</f>
        <v>0</v>
      </c>
    </row>
    <row r="706" spans="1:7" ht="21" x14ac:dyDescent="0.25">
      <c r="A706" s="163">
        <v>43484</v>
      </c>
      <c r="B706" s="177" t="s">
        <v>209</v>
      </c>
      <c r="C706" s="164" t="s">
        <v>166</v>
      </c>
      <c r="D706" s="164" t="s">
        <v>7192</v>
      </c>
      <c r="E706" s="163">
        <v>2.6463999999999999</v>
      </c>
      <c r="F706" s="155">
        <f>IF(C706="MAT.",VLOOKUP(A706,INSUMOS_AUX!A:F,6,0),0)</f>
        <v>1.1399999999999999</v>
      </c>
      <c r="G706" s="154">
        <f>IF(C706="M.O.",VLOOKUP(A706,INSUMOS_AUX!A:F,6,0),0)</f>
        <v>0</v>
      </c>
    </row>
    <row r="707" spans="1:7" x14ac:dyDescent="0.25">
      <c r="A707" s="163" t="s">
        <v>7203</v>
      </c>
      <c r="B707" s="177" t="s">
        <v>7108</v>
      </c>
      <c r="C707" s="164" t="s">
        <v>166</v>
      </c>
      <c r="D707" s="164" t="s">
        <v>7189</v>
      </c>
      <c r="E707" s="163">
        <v>1</v>
      </c>
      <c r="F707" s="155">
        <f>IF(C707="MAT.",VLOOKUP(A707,INSUMOS_AUX!A:F,6,0),0)</f>
        <v>279.52</v>
      </c>
      <c r="G707" s="154">
        <f>IF(C707="M.O.",VLOOKUP(A707,INSUMOS_AUX!A:F,6,0),0)</f>
        <v>0</v>
      </c>
    </row>
    <row r="708" spans="1:7" x14ac:dyDescent="0.25">
      <c r="A708" s="165"/>
      <c r="B708" s="174"/>
      <c r="C708" s="166"/>
      <c r="D708" s="166"/>
      <c r="E708" s="166"/>
      <c r="F708" s="166"/>
      <c r="G708" s="166"/>
    </row>
    <row r="709" spans="1:7" ht="21" x14ac:dyDescent="0.25">
      <c r="A709" s="160" t="s">
        <v>7109</v>
      </c>
      <c r="B709" s="176" t="s">
        <v>7110</v>
      </c>
      <c r="C709" s="161" t="s">
        <v>57</v>
      </c>
      <c r="D709" s="161" t="s">
        <v>7189</v>
      </c>
      <c r="E709" s="162">
        <v>3</v>
      </c>
      <c r="F709" s="162">
        <f t="shared" ref="F709:G709" si="49">SUMPRODUCT($E710:$E717,F710:F717)</f>
        <v>47.91</v>
      </c>
      <c r="G709" s="162">
        <f t="shared" si="49"/>
        <v>9.1739309999999996</v>
      </c>
    </row>
    <row r="710" spans="1:7" x14ac:dyDescent="0.25">
      <c r="A710" s="163">
        <v>2436</v>
      </c>
      <c r="B710" s="177" t="s">
        <v>207</v>
      </c>
      <c r="C710" s="164" t="s">
        <v>169</v>
      </c>
      <c r="D710" s="164" t="s">
        <v>7192</v>
      </c>
      <c r="E710" s="163">
        <v>0.5151</v>
      </c>
      <c r="F710" s="155">
        <f>IF(C710="MAT.",VLOOKUP(A710,INSUMOS_AUX!A:F,6,0),0)</f>
        <v>0</v>
      </c>
      <c r="G710" s="154">
        <f>IF(C710="M.O.",VLOOKUP(A710,INSUMOS_AUX!A:F,6,0),0)</f>
        <v>17.809999999999999</v>
      </c>
    </row>
    <row r="711" spans="1:7" x14ac:dyDescent="0.25">
      <c r="A711" s="163">
        <v>37370</v>
      </c>
      <c r="B711" s="177" t="s">
        <v>185</v>
      </c>
      <c r="C711" s="164" t="s">
        <v>166</v>
      </c>
      <c r="D711" s="164" t="s">
        <v>7192</v>
      </c>
      <c r="E711" s="163">
        <v>0.5</v>
      </c>
      <c r="F711" s="155">
        <f>IF(C711="MAT.",VLOOKUP(A711,INSUMOS_AUX!A:F,6,0),0)</f>
        <v>2.15</v>
      </c>
      <c r="G711" s="154">
        <f>IF(C711="M.O.",VLOOKUP(A711,INSUMOS_AUX!A:F,6,0),0)</f>
        <v>0</v>
      </c>
    </row>
    <row r="712" spans="1:7" x14ac:dyDescent="0.25">
      <c r="A712" s="163">
        <v>37371</v>
      </c>
      <c r="B712" s="177" t="s">
        <v>186</v>
      </c>
      <c r="C712" s="164" t="s">
        <v>166</v>
      </c>
      <c r="D712" s="164" t="s">
        <v>7192</v>
      </c>
      <c r="E712" s="163">
        <v>0.5</v>
      </c>
      <c r="F712" s="155">
        <f>IF(C712="MAT.",VLOOKUP(A712,INSUMOS_AUX!A:F,6,0),0)</f>
        <v>0.67</v>
      </c>
      <c r="G712" s="154">
        <f>IF(C712="M.O.",VLOOKUP(A712,INSUMOS_AUX!A:F,6,0),0)</f>
        <v>0</v>
      </c>
    </row>
    <row r="713" spans="1:7" x14ac:dyDescent="0.25">
      <c r="A713" s="163">
        <v>37372</v>
      </c>
      <c r="B713" s="177" t="s">
        <v>187</v>
      </c>
      <c r="C713" s="164" t="s">
        <v>166</v>
      </c>
      <c r="D713" s="164" t="s">
        <v>7192</v>
      </c>
      <c r="E713" s="163">
        <v>0.5</v>
      </c>
      <c r="F713" s="155">
        <f>IF(C713="MAT.",VLOOKUP(A713,INSUMOS_AUX!A:F,6,0),0)</f>
        <v>1.1399999999999999</v>
      </c>
      <c r="G713" s="154">
        <f>IF(C713="M.O.",VLOOKUP(A713,INSUMOS_AUX!A:F,6,0),0)</f>
        <v>0</v>
      </c>
    </row>
    <row r="714" spans="1:7" x14ac:dyDescent="0.25">
      <c r="A714" s="163">
        <v>37373</v>
      </c>
      <c r="B714" s="177" t="s">
        <v>188</v>
      </c>
      <c r="C714" s="164" t="s">
        <v>166</v>
      </c>
      <c r="D714" s="164" t="s">
        <v>7192</v>
      </c>
      <c r="E714" s="163">
        <v>0.5</v>
      </c>
      <c r="F714" s="155">
        <f>IF(C714="MAT.",VLOOKUP(A714,INSUMOS_AUX!A:F,6,0),0)</f>
        <v>0.06</v>
      </c>
      <c r="G714" s="154">
        <f>IF(C714="M.O.",VLOOKUP(A714,INSUMOS_AUX!A:F,6,0),0)</f>
        <v>0</v>
      </c>
    </row>
    <row r="715" spans="1:7" ht="21" x14ac:dyDescent="0.25">
      <c r="A715" s="163">
        <v>41480</v>
      </c>
      <c r="B715" s="177" t="s">
        <v>354</v>
      </c>
      <c r="C715" s="164" t="s">
        <v>166</v>
      </c>
      <c r="D715" s="164" t="s">
        <v>7189</v>
      </c>
      <c r="E715" s="163">
        <v>1</v>
      </c>
      <c r="F715" s="155">
        <f>IF(C715="MAT.",VLOOKUP(A715,INSUMOS_AUX!A:F,6,0),0)</f>
        <v>44.9</v>
      </c>
      <c r="G715" s="154">
        <f>IF(C715="M.O.",VLOOKUP(A715,INSUMOS_AUX!A:F,6,0),0)</f>
        <v>0</v>
      </c>
    </row>
    <row r="716" spans="1:7" ht="21" x14ac:dyDescent="0.25">
      <c r="A716" s="163">
        <v>43460</v>
      </c>
      <c r="B716" s="177" t="s">
        <v>208</v>
      </c>
      <c r="C716" s="164" t="s">
        <v>166</v>
      </c>
      <c r="D716" s="164" t="s">
        <v>7192</v>
      </c>
      <c r="E716" s="163">
        <v>0.5</v>
      </c>
      <c r="F716" s="155">
        <f>IF(C716="MAT.",VLOOKUP(A716,INSUMOS_AUX!A:F,6,0),0)</f>
        <v>0.86</v>
      </c>
      <c r="G716" s="154">
        <f>IF(C716="M.O.",VLOOKUP(A716,INSUMOS_AUX!A:F,6,0),0)</f>
        <v>0</v>
      </c>
    </row>
    <row r="717" spans="1:7" ht="21" x14ac:dyDescent="0.25">
      <c r="A717" s="163">
        <v>43484</v>
      </c>
      <c r="B717" s="177" t="s">
        <v>209</v>
      </c>
      <c r="C717" s="164" t="s">
        <v>166</v>
      </c>
      <c r="D717" s="164" t="s">
        <v>7192</v>
      </c>
      <c r="E717" s="163">
        <v>0.5</v>
      </c>
      <c r="F717" s="155">
        <f>IF(C717="MAT.",VLOOKUP(A717,INSUMOS_AUX!A:F,6,0),0)</f>
        <v>1.1399999999999999</v>
      </c>
      <c r="G717" s="154">
        <f>IF(C717="M.O.",VLOOKUP(A717,INSUMOS_AUX!A:F,6,0),0)</f>
        <v>0</v>
      </c>
    </row>
    <row r="718" spans="1:7" x14ac:dyDescent="0.25">
      <c r="A718" s="165"/>
      <c r="B718" s="174"/>
      <c r="C718" s="166"/>
      <c r="D718" s="166"/>
      <c r="E718" s="166"/>
      <c r="F718" s="166"/>
      <c r="G718" s="166"/>
    </row>
    <row r="719" spans="1:7" ht="21" x14ac:dyDescent="0.25">
      <c r="A719" s="160" t="s">
        <v>7111</v>
      </c>
      <c r="B719" s="176" t="s">
        <v>7112</v>
      </c>
      <c r="C719" s="161" t="s">
        <v>57</v>
      </c>
      <c r="D719" s="161" t="s">
        <v>7189</v>
      </c>
      <c r="E719" s="162">
        <v>4</v>
      </c>
      <c r="F719" s="168">
        <f t="shared" ref="F719:G719" si="50">SUMPRODUCT($E720:$E728,F720:F728)</f>
        <v>3239.0140000000001</v>
      </c>
      <c r="G719" s="162">
        <f t="shared" si="50"/>
        <v>45.856262399999999</v>
      </c>
    </row>
    <row r="720" spans="1:7" x14ac:dyDescent="0.25">
      <c r="A720" s="163">
        <v>2436</v>
      </c>
      <c r="B720" s="177" t="s">
        <v>207</v>
      </c>
      <c r="C720" s="164" t="s">
        <v>169</v>
      </c>
      <c r="D720" s="164" t="s">
        <v>7192</v>
      </c>
      <c r="E720" s="163">
        <v>1.23624</v>
      </c>
      <c r="F720" s="155">
        <f>IF(C720="MAT.",VLOOKUP(A720,INSUMOS_AUX!A:F,6,0),0)</f>
        <v>0</v>
      </c>
      <c r="G720" s="154">
        <f>IF(C720="M.O.",VLOOKUP(A720,INSUMOS_AUX!A:F,6,0),0)</f>
        <v>17.809999999999999</v>
      </c>
    </row>
    <row r="721" spans="1:7" x14ac:dyDescent="0.25">
      <c r="A721" s="163">
        <v>247</v>
      </c>
      <c r="B721" s="177" t="s">
        <v>231</v>
      </c>
      <c r="C721" s="164" t="s">
        <v>169</v>
      </c>
      <c r="D721" s="164" t="s">
        <v>7192</v>
      </c>
      <c r="E721" s="163">
        <v>2.0604</v>
      </c>
      <c r="F721" s="155">
        <f>IF(C721="MAT.",VLOOKUP(A721,INSUMOS_AUX!A:F,6,0),0)</f>
        <v>0</v>
      </c>
      <c r="G721" s="154">
        <f>IF(C721="M.O.",VLOOKUP(A721,INSUMOS_AUX!A:F,6,0),0)</f>
        <v>11.57</v>
      </c>
    </row>
    <row r="722" spans="1:7" x14ac:dyDescent="0.25">
      <c r="A722" s="163">
        <v>37370</v>
      </c>
      <c r="B722" s="177" t="s">
        <v>185</v>
      </c>
      <c r="C722" s="164" t="s">
        <v>166</v>
      </c>
      <c r="D722" s="164" t="s">
        <v>7192</v>
      </c>
      <c r="E722" s="163">
        <v>3.2</v>
      </c>
      <c r="F722" s="155">
        <f>IF(C722="MAT.",VLOOKUP(A722,INSUMOS_AUX!A:F,6,0),0)</f>
        <v>2.15</v>
      </c>
      <c r="G722" s="154">
        <f>IF(C722="M.O.",VLOOKUP(A722,INSUMOS_AUX!A:F,6,0),0)</f>
        <v>0</v>
      </c>
    </row>
    <row r="723" spans="1:7" x14ac:dyDescent="0.25">
      <c r="A723" s="163">
        <v>37371</v>
      </c>
      <c r="B723" s="177" t="s">
        <v>186</v>
      </c>
      <c r="C723" s="164" t="s">
        <v>166</v>
      </c>
      <c r="D723" s="164" t="s">
        <v>7192</v>
      </c>
      <c r="E723" s="163">
        <v>3.2</v>
      </c>
      <c r="F723" s="155">
        <f>IF(C723="MAT.",VLOOKUP(A723,INSUMOS_AUX!A:F,6,0),0)</f>
        <v>0.67</v>
      </c>
      <c r="G723" s="154">
        <f>IF(C723="M.O.",VLOOKUP(A723,INSUMOS_AUX!A:F,6,0),0)</f>
        <v>0</v>
      </c>
    </row>
    <row r="724" spans="1:7" x14ac:dyDescent="0.25">
      <c r="A724" s="163">
        <v>37372</v>
      </c>
      <c r="B724" s="177" t="s">
        <v>187</v>
      </c>
      <c r="C724" s="164" t="s">
        <v>166</v>
      </c>
      <c r="D724" s="164" t="s">
        <v>7192</v>
      </c>
      <c r="E724" s="163">
        <v>3.2</v>
      </c>
      <c r="F724" s="155">
        <f>IF(C724="MAT.",VLOOKUP(A724,INSUMOS_AUX!A:F,6,0),0)</f>
        <v>1.1399999999999999</v>
      </c>
      <c r="G724" s="154">
        <f>IF(C724="M.O.",VLOOKUP(A724,INSUMOS_AUX!A:F,6,0),0)</f>
        <v>0</v>
      </c>
    </row>
    <row r="725" spans="1:7" x14ac:dyDescent="0.25">
      <c r="A725" s="163">
        <v>37373</v>
      </c>
      <c r="B725" s="177" t="s">
        <v>188</v>
      </c>
      <c r="C725" s="164" t="s">
        <v>166</v>
      </c>
      <c r="D725" s="164" t="s">
        <v>7192</v>
      </c>
      <c r="E725" s="163">
        <v>3.2</v>
      </c>
      <c r="F725" s="155">
        <f>IF(C725="MAT.",VLOOKUP(A725,INSUMOS_AUX!A:F,6,0),0)</f>
        <v>0.06</v>
      </c>
      <c r="G725" s="154">
        <f>IF(C725="M.O.",VLOOKUP(A725,INSUMOS_AUX!A:F,6,0),0)</f>
        <v>0</v>
      </c>
    </row>
    <row r="726" spans="1:7" ht="21" x14ac:dyDescent="0.25">
      <c r="A726" s="163">
        <v>43460</v>
      </c>
      <c r="B726" s="177" t="s">
        <v>208</v>
      </c>
      <c r="C726" s="164" t="s">
        <v>166</v>
      </c>
      <c r="D726" s="164" t="s">
        <v>7192</v>
      </c>
      <c r="E726" s="163">
        <v>3.2</v>
      </c>
      <c r="F726" s="155">
        <f>IF(C726="MAT.",VLOOKUP(A726,INSUMOS_AUX!A:F,6,0),0)</f>
        <v>0.86</v>
      </c>
      <c r="G726" s="154">
        <f>IF(C726="M.O.",VLOOKUP(A726,INSUMOS_AUX!A:F,6,0),0)</f>
        <v>0</v>
      </c>
    </row>
    <row r="727" spans="1:7" ht="21" x14ac:dyDescent="0.25">
      <c r="A727" s="163">
        <v>43484</v>
      </c>
      <c r="B727" s="177" t="s">
        <v>209</v>
      </c>
      <c r="C727" s="164" t="s">
        <v>166</v>
      </c>
      <c r="D727" s="164" t="s">
        <v>7192</v>
      </c>
      <c r="E727" s="163">
        <v>3.2</v>
      </c>
      <c r="F727" s="155">
        <f>IF(C727="MAT.",VLOOKUP(A727,INSUMOS_AUX!A:F,6,0),0)</f>
        <v>1.1399999999999999</v>
      </c>
      <c r="G727" s="154">
        <f>IF(C727="M.O.",VLOOKUP(A727,INSUMOS_AUX!A:F,6,0),0)</f>
        <v>0</v>
      </c>
    </row>
    <row r="728" spans="1:7" ht="21" x14ac:dyDescent="0.25">
      <c r="A728" s="163" t="s">
        <v>7204</v>
      </c>
      <c r="B728" s="177" t="s">
        <v>7223</v>
      </c>
      <c r="C728" s="164" t="s">
        <v>166</v>
      </c>
      <c r="D728" s="164" t="s">
        <v>7189</v>
      </c>
      <c r="E728" s="163">
        <v>1</v>
      </c>
      <c r="F728" s="155">
        <f>IF(C728="MAT.",VLOOKUP(A728,INSUMOS_AUX!A:F,6,0),0)</f>
        <v>3219.75</v>
      </c>
      <c r="G728" s="154">
        <f>IF(C728="M.O.",VLOOKUP(A728,INSUMOS_AUX!A:F,6,0),0)</f>
        <v>0</v>
      </c>
    </row>
    <row r="729" spans="1:7" x14ac:dyDescent="0.25">
      <c r="A729" s="165"/>
      <c r="B729" s="174"/>
      <c r="C729" s="166"/>
      <c r="D729" s="166"/>
      <c r="E729" s="166"/>
      <c r="F729" s="166"/>
      <c r="G729" s="166"/>
    </row>
    <row r="730" spans="1:7" x14ac:dyDescent="0.25">
      <c r="A730" s="160" t="s">
        <v>7113</v>
      </c>
      <c r="B730" s="176" t="s">
        <v>7114</v>
      </c>
      <c r="C730" s="161" t="s">
        <v>57</v>
      </c>
      <c r="D730" s="161" t="s">
        <v>7189</v>
      </c>
      <c r="E730" s="162">
        <v>13</v>
      </c>
      <c r="F730" s="162">
        <f t="shared" ref="F730:G730" si="51">SUMPRODUCT($E731:$E738,F731:F738)</f>
        <v>4.2139999999999995</v>
      </c>
      <c r="G730" s="162">
        <f t="shared" si="51"/>
        <v>11.5578138</v>
      </c>
    </row>
    <row r="731" spans="1:7" x14ac:dyDescent="0.25">
      <c r="A731" s="163">
        <v>2436</v>
      </c>
      <c r="B731" s="177" t="s">
        <v>207</v>
      </c>
      <c r="C731" s="164" t="s">
        <v>169</v>
      </c>
      <c r="D731" s="164" t="s">
        <v>7192</v>
      </c>
      <c r="E731" s="163">
        <v>0.5151</v>
      </c>
      <c r="F731" s="155">
        <f>IF(C731="MAT.",VLOOKUP(A731,INSUMOS_AUX!A:F,6,0),0)</f>
        <v>0</v>
      </c>
      <c r="G731" s="154">
        <f>IF(C731="M.O.",VLOOKUP(A731,INSUMOS_AUX!A:F,6,0),0)</f>
        <v>17.809999999999999</v>
      </c>
    </row>
    <row r="732" spans="1:7" x14ac:dyDescent="0.25">
      <c r="A732" s="163">
        <v>247</v>
      </c>
      <c r="B732" s="177" t="s">
        <v>231</v>
      </c>
      <c r="C732" s="164" t="s">
        <v>169</v>
      </c>
      <c r="D732" s="164" t="s">
        <v>7192</v>
      </c>
      <c r="E732" s="163">
        <v>0.20604</v>
      </c>
      <c r="F732" s="155">
        <f>IF(C732="MAT.",VLOOKUP(A732,INSUMOS_AUX!A:F,6,0),0)</f>
        <v>0</v>
      </c>
      <c r="G732" s="154">
        <f>IF(C732="M.O.",VLOOKUP(A732,INSUMOS_AUX!A:F,6,0),0)</f>
        <v>11.57</v>
      </c>
    </row>
    <row r="733" spans="1:7" x14ac:dyDescent="0.25">
      <c r="A733" s="163">
        <v>37370</v>
      </c>
      <c r="B733" s="177" t="s">
        <v>185</v>
      </c>
      <c r="C733" s="164" t="s">
        <v>166</v>
      </c>
      <c r="D733" s="164" t="s">
        <v>7192</v>
      </c>
      <c r="E733" s="163">
        <v>0.7</v>
      </c>
      <c r="F733" s="155">
        <f>IF(C733="MAT.",VLOOKUP(A733,INSUMOS_AUX!A:F,6,0),0)</f>
        <v>2.15</v>
      </c>
      <c r="G733" s="154">
        <f>IF(C733="M.O.",VLOOKUP(A733,INSUMOS_AUX!A:F,6,0),0)</f>
        <v>0</v>
      </c>
    </row>
    <row r="734" spans="1:7" x14ac:dyDescent="0.25">
      <c r="A734" s="163">
        <v>37371</v>
      </c>
      <c r="B734" s="177" t="s">
        <v>186</v>
      </c>
      <c r="C734" s="164" t="s">
        <v>166</v>
      </c>
      <c r="D734" s="164" t="s">
        <v>7192</v>
      </c>
      <c r="E734" s="163">
        <v>0.7</v>
      </c>
      <c r="F734" s="155">
        <f>IF(C734="MAT.",VLOOKUP(A734,INSUMOS_AUX!A:F,6,0),0)</f>
        <v>0.67</v>
      </c>
      <c r="G734" s="154">
        <f>IF(C734="M.O.",VLOOKUP(A734,INSUMOS_AUX!A:F,6,0),0)</f>
        <v>0</v>
      </c>
    </row>
    <row r="735" spans="1:7" x14ac:dyDescent="0.25">
      <c r="A735" s="163">
        <v>37372</v>
      </c>
      <c r="B735" s="177" t="s">
        <v>187</v>
      </c>
      <c r="C735" s="164" t="s">
        <v>166</v>
      </c>
      <c r="D735" s="164" t="s">
        <v>7192</v>
      </c>
      <c r="E735" s="163">
        <v>0.7</v>
      </c>
      <c r="F735" s="155">
        <f>IF(C735="MAT.",VLOOKUP(A735,INSUMOS_AUX!A:F,6,0),0)</f>
        <v>1.1399999999999999</v>
      </c>
      <c r="G735" s="154">
        <f>IF(C735="M.O.",VLOOKUP(A735,INSUMOS_AUX!A:F,6,0),0)</f>
        <v>0</v>
      </c>
    </row>
    <row r="736" spans="1:7" x14ac:dyDescent="0.25">
      <c r="A736" s="163">
        <v>37373</v>
      </c>
      <c r="B736" s="177" t="s">
        <v>188</v>
      </c>
      <c r="C736" s="164" t="s">
        <v>166</v>
      </c>
      <c r="D736" s="164" t="s">
        <v>7192</v>
      </c>
      <c r="E736" s="163">
        <v>0.7</v>
      </c>
      <c r="F736" s="155">
        <f>IF(C736="MAT.",VLOOKUP(A736,INSUMOS_AUX!A:F,6,0),0)</f>
        <v>0.06</v>
      </c>
      <c r="G736" s="154">
        <f>IF(C736="M.O.",VLOOKUP(A736,INSUMOS_AUX!A:F,6,0),0)</f>
        <v>0</v>
      </c>
    </row>
    <row r="737" spans="1:7" ht="21" x14ac:dyDescent="0.25">
      <c r="A737" s="163">
        <v>43460</v>
      </c>
      <c r="B737" s="177" t="s">
        <v>208</v>
      </c>
      <c r="C737" s="164" t="s">
        <v>166</v>
      </c>
      <c r="D737" s="164" t="s">
        <v>7192</v>
      </c>
      <c r="E737" s="163">
        <v>0.7</v>
      </c>
      <c r="F737" s="155">
        <f>IF(C737="MAT.",VLOOKUP(A737,INSUMOS_AUX!A:F,6,0),0)</f>
        <v>0.86</v>
      </c>
      <c r="G737" s="154">
        <f>IF(C737="M.O.",VLOOKUP(A737,INSUMOS_AUX!A:F,6,0),0)</f>
        <v>0</v>
      </c>
    </row>
    <row r="738" spans="1:7" ht="21" x14ac:dyDescent="0.25">
      <c r="A738" s="163">
        <v>43484</v>
      </c>
      <c r="B738" s="177" t="s">
        <v>209</v>
      </c>
      <c r="C738" s="164" t="s">
        <v>166</v>
      </c>
      <c r="D738" s="164" t="s">
        <v>7192</v>
      </c>
      <c r="E738" s="163">
        <v>0.7</v>
      </c>
      <c r="F738" s="155">
        <f>IF(C738="MAT.",VLOOKUP(A738,INSUMOS_AUX!A:F,6,0),0)</f>
        <v>1.1399999999999999</v>
      </c>
      <c r="G738" s="154">
        <f>IF(C738="M.O.",VLOOKUP(A738,INSUMOS_AUX!A:F,6,0),0)</f>
        <v>0</v>
      </c>
    </row>
    <row r="739" spans="1:7" x14ac:dyDescent="0.25">
      <c r="A739" s="165"/>
      <c r="B739" s="174"/>
      <c r="C739" s="166"/>
      <c r="D739" s="166"/>
      <c r="E739" s="166"/>
      <c r="F739" s="166"/>
      <c r="G739" s="166"/>
    </row>
    <row r="740" spans="1:7" ht="31.5" x14ac:dyDescent="0.25">
      <c r="A740" s="160" t="s">
        <v>7115</v>
      </c>
      <c r="B740" s="176" t="s">
        <v>7116</v>
      </c>
      <c r="C740" s="161" t="s">
        <v>57</v>
      </c>
      <c r="D740" s="161" t="s">
        <v>7189</v>
      </c>
      <c r="E740" s="162">
        <v>1</v>
      </c>
      <c r="F740" s="162">
        <f t="shared" ref="F740:G740" si="52">SUMPRODUCT($E741:$E757,F741:F757)</f>
        <v>594.34448880000002</v>
      </c>
      <c r="G740" s="162">
        <f t="shared" si="52"/>
        <v>20.643928235319997</v>
      </c>
    </row>
    <row r="741" spans="1:7" x14ac:dyDescent="0.25">
      <c r="A741" s="163">
        <v>247</v>
      </c>
      <c r="B741" s="177" t="s">
        <v>231</v>
      </c>
      <c r="C741" s="164" t="s">
        <v>169</v>
      </c>
      <c r="D741" s="164" t="s">
        <v>7192</v>
      </c>
      <c r="E741" s="163">
        <v>1.5452999999999999</v>
      </c>
      <c r="F741" s="155">
        <f>IF(C741="MAT.",VLOOKUP(A741,INSUMOS_AUX!A:F,6,0),0)</f>
        <v>0</v>
      </c>
      <c r="G741" s="154">
        <f>IF(C741="M.O.",VLOOKUP(A741,INSUMOS_AUX!A:F,6,0),0)</f>
        <v>11.57</v>
      </c>
    </row>
    <row r="742" spans="1:7" x14ac:dyDescent="0.25">
      <c r="A742" s="163">
        <v>37370</v>
      </c>
      <c r="B742" s="177" t="s">
        <v>185</v>
      </c>
      <c r="C742" s="164" t="s">
        <v>166</v>
      </c>
      <c r="D742" s="164" t="s">
        <v>7192</v>
      </c>
      <c r="E742" s="163">
        <v>1.7043600000000001</v>
      </c>
      <c r="F742" s="155">
        <f>IF(C742="MAT.",VLOOKUP(A742,INSUMOS_AUX!A:F,6,0),0)</f>
        <v>2.15</v>
      </c>
      <c r="G742" s="154">
        <f>IF(C742="M.O.",VLOOKUP(A742,INSUMOS_AUX!A:F,6,0),0)</f>
        <v>0</v>
      </c>
    </row>
    <row r="743" spans="1:7" x14ac:dyDescent="0.25">
      <c r="A743" s="163">
        <v>37371</v>
      </c>
      <c r="B743" s="177" t="s">
        <v>186</v>
      </c>
      <c r="C743" s="164" t="s">
        <v>166</v>
      </c>
      <c r="D743" s="164" t="s">
        <v>7192</v>
      </c>
      <c r="E743" s="163">
        <v>1.7043600000000001</v>
      </c>
      <c r="F743" s="155">
        <f>IF(C743="MAT.",VLOOKUP(A743,INSUMOS_AUX!A:F,6,0),0)</f>
        <v>0.67</v>
      </c>
      <c r="G743" s="154">
        <f>IF(C743="M.O.",VLOOKUP(A743,INSUMOS_AUX!A:F,6,0),0)</f>
        <v>0</v>
      </c>
    </row>
    <row r="744" spans="1:7" x14ac:dyDescent="0.25">
      <c r="A744" s="163">
        <v>37372</v>
      </c>
      <c r="B744" s="177" t="s">
        <v>187</v>
      </c>
      <c r="C744" s="164" t="s">
        <v>166</v>
      </c>
      <c r="D744" s="164" t="s">
        <v>7192</v>
      </c>
      <c r="E744" s="163">
        <v>1.7043600000000001</v>
      </c>
      <c r="F744" s="155">
        <f>IF(C744="MAT.",VLOOKUP(A744,INSUMOS_AUX!A:F,6,0),0)</f>
        <v>1.1399999999999999</v>
      </c>
      <c r="G744" s="154">
        <f>IF(C744="M.O.",VLOOKUP(A744,INSUMOS_AUX!A:F,6,0),0)</f>
        <v>0</v>
      </c>
    </row>
    <row r="745" spans="1:7" x14ac:dyDescent="0.25">
      <c r="A745" s="163">
        <v>37373</v>
      </c>
      <c r="B745" s="177" t="s">
        <v>188</v>
      </c>
      <c r="C745" s="164" t="s">
        <v>166</v>
      </c>
      <c r="D745" s="164" t="s">
        <v>7192</v>
      </c>
      <c r="E745" s="163">
        <v>1.7043600000000001</v>
      </c>
      <c r="F745" s="155">
        <f>IF(C745="MAT.",VLOOKUP(A745,INSUMOS_AUX!A:F,6,0),0)</f>
        <v>0.06</v>
      </c>
      <c r="G745" s="154">
        <f>IF(C745="M.O.",VLOOKUP(A745,INSUMOS_AUX!A:F,6,0),0)</f>
        <v>0</v>
      </c>
    </row>
    <row r="746" spans="1:7" ht="21" x14ac:dyDescent="0.25">
      <c r="A746" s="163">
        <v>39419</v>
      </c>
      <c r="B746" s="177" t="s">
        <v>388</v>
      </c>
      <c r="C746" s="164" t="s">
        <v>166</v>
      </c>
      <c r="D746" s="164" t="s">
        <v>7196</v>
      </c>
      <c r="E746" s="163">
        <v>2.6691600000000002</v>
      </c>
      <c r="F746" s="155">
        <f>IF(C746="MAT.",VLOOKUP(A746,INSUMOS_AUX!A:F,6,0),0)</f>
        <v>9.82</v>
      </c>
      <c r="G746" s="154">
        <f>IF(C746="M.O.",VLOOKUP(A746,INSUMOS_AUX!A:F,6,0),0)</f>
        <v>0</v>
      </c>
    </row>
    <row r="747" spans="1:7" ht="21" x14ac:dyDescent="0.25">
      <c r="A747" s="163">
        <v>39443</v>
      </c>
      <c r="B747" s="177" t="s">
        <v>385</v>
      </c>
      <c r="C747" s="164" t="s">
        <v>166</v>
      </c>
      <c r="D747" s="164" t="s">
        <v>7189</v>
      </c>
      <c r="E747" s="163">
        <v>19.855419999999999</v>
      </c>
      <c r="F747" s="155">
        <f>IF(C747="MAT.",VLOOKUP(A747,INSUMOS_AUX!A:F,6,0),0)</f>
        <v>0.27</v>
      </c>
      <c r="G747" s="154">
        <f>IF(C747="M.O.",VLOOKUP(A747,INSUMOS_AUX!A:F,6,0),0)</f>
        <v>0</v>
      </c>
    </row>
    <row r="748" spans="1:7" ht="21" x14ac:dyDescent="0.25">
      <c r="A748" s="163">
        <v>43460</v>
      </c>
      <c r="B748" s="177" t="s">
        <v>208</v>
      </c>
      <c r="C748" s="164" t="s">
        <v>166</v>
      </c>
      <c r="D748" s="164" t="s">
        <v>7192</v>
      </c>
      <c r="E748" s="163">
        <v>1.5</v>
      </c>
      <c r="F748" s="155">
        <f>IF(C748="MAT.",VLOOKUP(A748,INSUMOS_AUX!A:F,6,0),0)</f>
        <v>0.86</v>
      </c>
      <c r="G748" s="154">
        <f>IF(C748="M.O.",VLOOKUP(A748,INSUMOS_AUX!A:F,6,0),0)</f>
        <v>0</v>
      </c>
    </row>
    <row r="749" spans="1:7" ht="21" x14ac:dyDescent="0.25">
      <c r="A749" s="163">
        <v>43464</v>
      </c>
      <c r="B749" s="177" t="s">
        <v>191</v>
      </c>
      <c r="C749" s="164" t="s">
        <v>166</v>
      </c>
      <c r="D749" s="164" t="s">
        <v>7192</v>
      </c>
      <c r="E749" s="163">
        <v>0.16353999999999999</v>
      </c>
      <c r="F749" s="155">
        <f>IF(C749="MAT.",VLOOKUP(A749,INSUMOS_AUX!A:F,6,0),0)</f>
        <v>0.01</v>
      </c>
      <c r="G749" s="154">
        <f>IF(C749="M.O.",VLOOKUP(A749,INSUMOS_AUX!A:F,6,0),0)</f>
        <v>0</v>
      </c>
    </row>
    <row r="750" spans="1:7" ht="21" x14ac:dyDescent="0.25">
      <c r="A750" s="163">
        <v>43467</v>
      </c>
      <c r="B750" s="177" t="s">
        <v>192</v>
      </c>
      <c r="C750" s="164" t="s">
        <v>166</v>
      </c>
      <c r="D750" s="164" t="s">
        <v>7192</v>
      </c>
      <c r="E750" s="163">
        <v>4.0820000000000002E-2</v>
      </c>
      <c r="F750" s="155">
        <f>IF(C750="MAT.",VLOOKUP(A750,INSUMOS_AUX!A:F,6,0),0)</f>
        <v>0.59</v>
      </c>
      <c r="G750" s="154">
        <f>IF(C750="M.O.",VLOOKUP(A750,INSUMOS_AUX!A:F,6,0),0)</f>
        <v>0</v>
      </c>
    </row>
    <row r="751" spans="1:7" ht="21" x14ac:dyDescent="0.25">
      <c r="A751" s="163">
        <v>43484</v>
      </c>
      <c r="B751" s="177" t="s">
        <v>209</v>
      </c>
      <c r="C751" s="164" t="s">
        <v>166</v>
      </c>
      <c r="D751" s="164" t="s">
        <v>7192</v>
      </c>
      <c r="E751" s="163">
        <v>1.5</v>
      </c>
      <c r="F751" s="155">
        <f>IF(C751="MAT.",VLOOKUP(A751,INSUMOS_AUX!A:F,6,0),0)</f>
        <v>1.1399999999999999</v>
      </c>
      <c r="G751" s="154">
        <f>IF(C751="M.O.",VLOOKUP(A751,INSUMOS_AUX!A:F,6,0),0)</f>
        <v>0</v>
      </c>
    </row>
    <row r="752" spans="1:7" ht="21" x14ac:dyDescent="0.25">
      <c r="A752" s="163">
        <v>43488</v>
      </c>
      <c r="B752" s="177" t="s">
        <v>194</v>
      </c>
      <c r="C752" s="164" t="s">
        <v>166</v>
      </c>
      <c r="D752" s="164" t="s">
        <v>7192</v>
      </c>
      <c r="E752" s="163">
        <v>0.16353999999999999</v>
      </c>
      <c r="F752" s="155">
        <f>IF(C752="MAT.",VLOOKUP(A752,INSUMOS_AUX!A:F,6,0),0)</f>
        <v>0.82</v>
      </c>
      <c r="G752" s="154">
        <f>IF(C752="M.O.",VLOOKUP(A752,INSUMOS_AUX!A:F,6,0),0)</f>
        <v>0</v>
      </c>
    </row>
    <row r="753" spans="1:7" ht="21" x14ac:dyDescent="0.25">
      <c r="A753" s="163">
        <v>43491</v>
      </c>
      <c r="B753" s="177" t="s">
        <v>195</v>
      </c>
      <c r="C753" s="164" t="s">
        <v>166</v>
      </c>
      <c r="D753" s="164" t="s">
        <v>7192</v>
      </c>
      <c r="E753" s="163">
        <v>4.0820000000000002E-2</v>
      </c>
      <c r="F753" s="155">
        <f>IF(C753="MAT.",VLOOKUP(A753,INSUMOS_AUX!A:F,6,0),0)</f>
        <v>1.25</v>
      </c>
      <c r="G753" s="154">
        <f>IF(C753="M.O.",VLOOKUP(A753,INSUMOS_AUX!A:F,6,0),0)</f>
        <v>0</v>
      </c>
    </row>
    <row r="754" spans="1:7" x14ac:dyDescent="0.25">
      <c r="A754" s="163">
        <v>44497</v>
      </c>
      <c r="B754" s="177" t="s">
        <v>230</v>
      </c>
      <c r="C754" s="164" t="s">
        <v>169</v>
      </c>
      <c r="D754" s="164" t="s">
        <v>7192</v>
      </c>
      <c r="E754" s="163">
        <v>0.165077276</v>
      </c>
      <c r="F754" s="155">
        <f>IF(C754="MAT.",VLOOKUP(A754,INSUMOS_AUX!A:F,6,0),0)</f>
        <v>0</v>
      </c>
      <c r="G754" s="154">
        <f>IF(C754="M.O.",VLOOKUP(A754,INSUMOS_AUX!A:F,6,0),0)</f>
        <v>14.11</v>
      </c>
    </row>
    <row r="755" spans="1:7" x14ac:dyDescent="0.25">
      <c r="A755" s="163">
        <v>6111</v>
      </c>
      <c r="B755" s="177" t="s">
        <v>201</v>
      </c>
      <c r="C755" s="164" t="s">
        <v>169</v>
      </c>
      <c r="D755" s="164" t="s">
        <v>7192</v>
      </c>
      <c r="E755" s="163">
        <v>4.1522103999999997E-2</v>
      </c>
      <c r="F755" s="155">
        <f>IF(C755="MAT.",VLOOKUP(A755,INSUMOS_AUX!A:F,6,0),0)</f>
        <v>0</v>
      </c>
      <c r="G755" s="154">
        <f>IF(C755="M.O.",VLOOKUP(A755,INSUMOS_AUX!A:F,6,0),0)</f>
        <v>10.49</v>
      </c>
    </row>
    <row r="756" spans="1:7" x14ac:dyDescent="0.25">
      <c r="A756" s="163" t="s">
        <v>7205</v>
      </c>
      <c r="B756" s="177" t="s">
        <v>7224</v>
      </c>
      <c r="C756" s="164" t="s">
        <v>166</v>
      </c>
      <c r="D756" s="164" t="s">
        <v>7189</v>
      </c>
      <c r="E756" s="163">
        <v>1</v>
      </c>
      <c r="F756" s="155">
        <f>IF(C756="MAT.",VLOOKUP(A756,INSUMOS_AUX!A:F,6,0),0)</f>
        <v>78.489999999999995</v>
      </c>
      <c r="G756" s="154">
        <f>IF(C756="M.O.",VLOOKUP(A756,INSUMOS_AUX!A:F,6,0),0)</f>
        <v>0</v>
      </c>
    </row>
    <row r="757" spans="1:7" x14ac:dyDescent="0.25">
      <c r="A757" s="163" t="s">
        <v>7206</v>
      </c>
      <c r="B757" s="177" t="s">
        <v>7225</v>
      </c>
      <c r="C757" s="164" t="s">
        <v>166</v>
      </c>
      <c r="D757" s="164" t="s">
        <v>7189</v>
      </c>
      <c r="E757" s="163">
        <v>1</v>
      </c>
      <c r="F757" s="155">
        <f>IF(C757="MAT.",VLOOKUP(A757,INSUMOS_AUX!A:F,6,0),0)</f>
        <v>474.22</v>
      </c>
      <c r="G757" s="154">
        <f>IF(C757="M.O.",VLOOKUP(A757,INSUMOS_AUX!A:F,6,0),0)</f>
        <v>0</v>
      </c>
    </row>
    <row r="758" spans="1:7" x14ac:dyDescent="0.25">
      <c r="A758" s="165"/>
      <c r="B758" s="174"/>
      <c r="C758" s="166"/>
      <c r="D758" s="166"/>
      <c r="E758" s="166"/>
      <c r="F758" s="166"/>
      <c r="G758" s="166"/>
    </row>
    <row r="759" spans="1:7" x14ac:dyDescent="0.25">
      <c r="A759" s="160" t="s">
        <v>7021</v>
      </c>
      <c r="B759" s="176" t="s">
        <v>138</v>
      </c>
      <c r="C759" s="161" t="s">
        <v>57</v>
      </c>
      <c r="D759" s="161" t="s">
        <v>7189</v>
      </c>
      <c r="E759" s="162">
        <v>12</v>
      </c>
      <c r="F759" s="162">
        <f t="shared" ref="F759:G759" si="53">SUMPRODUCT($E760:$E768,F760:F768)</f>
        <v>5.3067999999999991</v>
      </c>
      <c r="G759" s="162">
        <f t="shared" si="53"/>
        <v>5.1454369199999999</v>
      </c>
    </row>
    <row r="760" spans="1:7" x14ac:dyDescent="0.25">
      <c r="A760" s="163">
        <v>2436</v>
      </c>
      <c r="B760" s="177" t="s">
        <v>207</v>
      </c>
      <c r="C760" s="164" t="s">
        <v>169</v>
      </c>
      <c r="D760" s="164" t="s">
        <v>7192</v>
      </c>
      <c r="E760" s="163">
        <v>0.17513400000000001</v>
      </c>
      <c r="F760" s="155">
        <f>IF(C760="MAT.",VLOOKUP(A760,INSUMOS_AUX!A:F,6,0),0)</f>
        <v>0</v>
      </c>
      <c r="G760" s="154">
        <f>IF(C760="M.O.",VLOOKUP(A760,INSUMOS_AUX!A:F,6,0),0)</f>
        <v>17.809999999999999</v>
      </c>
    </row>
    <row r="761" spans="1:7" x14ac:dyDescent="0.25">
      <c r="A761" s="163">
        <v>247</v>
      </c>
      <c r="B761" s="177" t="s">
        <v>231</v>
      </c>
      <c r="C761" s="164" t="s">
        <v>169</v>
      </c>
      <c r="D761" s="164" t="s">
        <v>7192</v>
      </c>
      <c r="E761" s="163">
        <v>0.17513400000000001</v>
      </c>
      <c r="F761" s="155">
        <f>IF(C761="MAT.",VLOOKUP(A761,INSUMOS_AUX!A:F,6,0),0)</f>
        <v>0</v>
      </c>
      <c r="G761" s="154">
        <f>IF(C761="M.O.",VLOOKUP(A761,INSUMOS_AUX!A:F,6,0),0)</f>
        <v>11.57</v>
      </c>
    </row>
    <row r="762" spans="1:7" x14ac:dyDescent="0.25">
      <c r="A762" s="163">
        <v>37370</v>
      </c>
      <c r="B762" s="177" t="s">
        <v>185</v>
      </c>
      <c r="C762" s="164" t="s">
        <v>166</v>
      </c>
      <c r="D762" s="164" t="s">
        <v>7192</v>
      </c>
      <c r="E762" s="163">
        <v>0.34</v>
      </c>
      <c r="F762" s="155">
        <f>IF(C762="MAT.",VLOOKUP(A762,INSUMOS_AUX!A:F,6,0),0)</f>
        <v>2.15</v>
      </c>
      <c r="G762" s="154">
        <f>IF(C762="M.O.",VLOOKUP(A762,INSUMOS_AUX!A:F,6,0),0)</f>
        <v>0</v>
      </c>
    </row>
    <row r="763" spans="1:7" x14ac:dyDescent="0.25">
      <c r="A763" s="163">
        <v>37371</v>
      </c>
      <c r="B763" s="177" t="s">
        <v>186</v>
      </c>
      <c r="C763" s="164" t="s">
        <v>166</v>
      </c>
      <c r="D763" s="164" t="s">
        <v>7192</v>
      </c>
      <c r="E763" s="163">
        <v>0.34</v>
      </c>
      <c r="F763" s="155">
        <f>IF(C763="MAT.",VLOOKUP(A763,INSUMOS_AUX!A:F,6,0),0)</f>
        <v>0.67</v>
      </c>
      <c r="G763" s="154">
        <f>IF(C763="M.O.",VLOOKUP(A763,INSUMOS_AUX!A:F,6,0),0)</f>
        <v>0</v>
      </c>
    </row>
    <row r="764" spans="1:7" x14ac:dyDescent="0.25">
      <c r="A764" s="163">
        <v>37372</v>
      </c>
      <c r="B764" s="177" t="s">
        <v>187</v>
      </c>
      <c r="C764" s="164" t="s">
        <v>166</v>
      </c>
      <c r="D764" s="164" t="s">
        <v>7192</v>
      </c>
      <c r="E764" s="163">
        <v>0.34</v>
      </c>
      <c r="F764" s="155">
        <f>IF(C764="MAT.",VLOOKUP(A764,INSUMOS_AUX!A:F,6,0),0)</f>
        <v>1.1399999999999999</v>
      </c>
      <c r="G764" s="154">
        <f>IF(C764="M.O.",VLOOKUP(A764,INSUMOS_AUX!A:F,6,0),0)</f>
        <v>0</v>
      </c>
    </row>
    <row r="765" spans="1:7" x14ac:dyDescent="0.25">
      <c r="A765" s="163">
        <v>37373</v>
      </c>
      <c r="B765" s="177" t="s">
        <v>188</v>
      </c>
      <c r="C765" s="164" t="s">
        <v>166</v>
      </c>
      <c r="D765" s="164" t="s">
        <v>7192</v>
      </c>
      <c r="E765" s="163">
        <v>0.34</v>
      </c>
      <c r="F765" s="155">
        <f>IF(C765="MAT.",VLOOKUP(A765,INSUMOS_AUX!A:F,6,0),0)</f>
        <v>0.06</v>
      </c>
      <c r="G765" s="154">
        <f>IF(C765="M.O.",VLOOKUP(A765,INSUMOS_AUX!A:F,6,0),0)</f>
        <v>0</v>
      </c>
    </row>
    <row r="766" spans="1:7" x14ac:dyDescent="0.25">
      <c r="A766" s="163">
        <v>39603</v>
      </c>
      <c r="B766" s="177" t="s">
        <v>243</v>
      </c>
      <c r="C766" s="164" t="s">
        <v>166</v>
      </c>
      <c r="D766" s="164" t="s">
        <v>7189</v>
      </c>
      <c r="E766" s="163">
        <v>1</v>
      </c>
      <c r="F766" s="155">
        <f>IF(C766="MAT.",VLOOKUP(A766,INSUMOS_AUX!A:F,6,0),0)</f>
        <v>3.26</v>
      </c>
      <c r="G766" s="154">
        <f>IF(C766="M.O.",VLOOKUP(A766,INSUMOS_AUX!A:F,6,0),0)</f>
        <v>0</v>
      </c>
    </row>
    <row r="767" spans="1:7" ht="21" x14ac:dyDescent="0.25">
      <c r="A767" s="163">
        <v>43460</v>
      </c>
      <c r="B767" s="177" t="s">
        <v>208</v>
      </c>
      <c r="C767" s="164" t="s">
        <v>166</v>
      </c>
      <c r="D767" s="164" t="s">
        <v>7192</v>
      </c>
      <c r="E767" s="163">
        <v>0.34</v>
      </c>
      <c r="F767" s="155">
        <f>IF(C767="MAT.",VLOOKUP(A767,INSUMOS_AUX!A:F,6,0),0)</f>
        <v>0.86</v>
      </c>
      <c r="G767" s="154">
        <f>IF(C767="M.O.",VLOOKUP(A767,INSUMOS_AUX!A:F,6,0),0)</f>
        <v>0</v>
      </c>
    </row>
    <row r="768" spans="1:7" ht="21" x14ac:dyDescent="0.25">
      <c r="A768" s="163">
        <v>43484</v>
      </c>
      <c r="B768" s="177" t="s">
        <v>209</v>
      </c>
      <c r="C768" s="164" t="s">
        <v>166</v>
      </c>
      <c r="D768" s="164" t="s">
        <v>7192</v>
      </c>
      <c r="E768" s="163">
        <v>0.34</v>
      </c>
      <c r="F768" s="155">
        <f>IF(C768="MAT.",VLOOKUP(A768,INSUMOS_AUX!A:F,6,0),0)</f>
        <v>1.1399999999999999</v>
      </c>
      <c r="G768" s="154">
        <f>IF(C768="M.O.",VLOOKUP(A768,INSUMOS_AUX!A:F,6,0),0)</f>
        <v>0</v>
      </c>
    </row>
    <row r="769" spans="1:7" x14ac:dyDescent="0.25">
      <c r="A769" s="165"/>
      <c r="B769" s="174"/>
      <c r="C769" s="166"/>
      <c r="D769" s="166"/>
      <c r="E769" s="166"/>
      <c r="F769" s="166"/>
      <c r="G769" s="166"/>
    </row>
    <row r="770" spans="1:7" x14ac:dyDescent="0.25">
      <c r="A770" s="160" t="s">
        <v>7022</v>
      </c>
      <c r="B770" s="176" t="s">
        <v>137</v>
      </c>
      <c r="C770" s="161" t="s">
        <v>57</v>
      </c>
      <c r="D770" s="161" t="s">
        <v>7196</v>
      </c>
      <c r="E770" s="162">
        <v>220</v>
      </c>
      <c r="F770" s="162">
        <f t="shared" ref="F770:G770" si="54">SUMPRODUCT($E771:$E779,F771:F779)</f>
        <v>7.6911999999999994</v>
      </c>
      <c r="G770" s="162">
        <f t="shared" si="54"/>
        <v>0.90801828000000007</v>
      </c>
    </row>
    <row r="771" spans="1:7" x14ac:dyDescent="0.25">
      <c r="A771" s="163">
        <v>2436</v>
      </c>
      <c r="B771" s="177" t="s">
        <v>207</v>
      </c>
      <c r="C771" s="164" t="s">
        <v>169</v>
      </c>
      <c r="D771" s="164" t="s">
        <v>7192</v>
      </c>
      <c r="E771" s="163">
        <v>3.0905999999999999E-2</v>
      </c>
      <c r="F771" s="155">
        <f>IF(C771="MAT.",VLOOKUP(A771,INSUMOS_AUX!A:F,6,0),0)</f>
        <v>0</v>
      </c>
      <c r="G771" s="154">
        <f>IF(C771="M.O.",VLOOKUP(A771,INSUMOS_AUX!A:F,6,0),0)</f>
        <v>17.809999999999999</v>
      </c>
    </row>
    <row r="772" spans="1:7" x14ac:dyDescent="0.25">
      <c r="A772" s="163">
        <v>247</v>
      </c>
      <c r="B772" s="177" t="s">
        <v>231</v>
      </c>
      <c r="C772" s="164" t="s">
        <v>169</v>
      </c>
      <c r="D772" s="164" t="s">
        <v>7192</v>
      </c>
      <c r="E772" s="163">
        <v>3.0905999999999999E-2</v>
      </c>
      <c r="F772" s="155">
        <f>IF(C772="MAT.",VLOOKUP(A772,INSUMOS_AUX!A:F,6,0),0)</f>
        <v>0</v>
      </c>
      <c r="G772" s="154">
        <f>IF(C772="M.O.",VLOOKUP(A772,INSUMOS_AUX!A:F,6,0),0)</f>
        <v>11.57</v>
      </c>
    </row>
    <row r="773" spans="1:7" x14ac:dyDescent="0.25">
      <c r="A773" s="163">
        <v>37370</v>
      </c>
      <c r="B773" s="177" t="s">
        <v>185</v>
      </c>
      <c r="C773" s="164" t="s">
        <v>166</v>
      </c>
      <c r="D773" s="164" t="s">
        <v>7192</v>
      </c>
      <c r="E773" s="163">
        <v>0.06</v>
      </c>
      <c r="F773" s="155">
        <f>IF(C773="MAT.",VLOOKUP(A773,INSUMOS_AUX!A:F,6,0),0)</f>
        <v>2.15</v>
      </c>
      <c r="G773" s="154">
        <f>IF(C773="M.O.",VLOOKUP(A773,INSUMOS_AUX!A:F,6,0),0)</f>
        <v>0</v>
      </c>
    </row>
    <row r="774" spans="1:7" x14ac:dyDescent="0.25">
      <c r="A774" s="163">
        <v>37371</v>
      </c>
      <c r="B774" s="177" t="s">
        <v>186</v>
      </c>
      <c r="C774" s="164" t="s">
        <v>166</v>
      </c>
      <c r="D774" s="164" t="s">
        <v>7192</v>
      </c>
      <c r="E774" s="163">
        <v>0.06</v>
      </c>
      <c r="F774" s="155">
        <f>IF(C774="MAT.",VLOOKUP(A774,INSUMOS_AUX!A:F,6,0),0)</f>
        <v>0.67</v>
      </c>
      <c r="G774" s="154">
        <f>IF(C774="M.O.",VLOOKUP(A774,INSUMOS_AUX!A:F,6,0),0)</f>
        <v>0</v>
      </c>
    </row>
    <row r="775" spans="1:7" x14ac:dyDescent="0.25">
      <c r="A775" s="163">
        <v>37372</v>
      </c>
      <c r="B775" s="177" t="s">
        <v>187</v>
      </c>
      <c r="C775" s="164" t="s">
        <v>166</v>
      </c>
      <c r="D775" s="164" t="s">
        <v>7192</v>
      </c>
      <c r="E775" s="163">
        <v>0.06</v>
      </c>
      <c r="F775" s="155">
        <f>IF(C775="MAT.",VLOOKUP(A775,INSUMOS_AUX!A:F,6,0),0)</f>
        <v>1.1399999999999999</v>
      </c>
      <c r="G775" s="154">
        <f>IF(C775="M.O.",VLOOKUP(A775,INSUMOS_AUX!A:F,6,0),0)</f>
        <v>0</v>
      </c>
    </row>
    <row r="776" spans="1:7" x14ac:dyDescent="0.25">
      <c r="A776" s="163">
        <v>37373</v>
      </c>
      <c r="B776" s="177" t="s">
        <v>188</v>
      </c>
      <c r="C776" s="164" t="s">
        <v>166</v>
      </c>
      <c r="D776" s="164" t="s">
        <v>7192</v>
      </c>
      <c r="E776" s="163">
        <v>0.06</v>
      </c>
      <c r="F776" s="155">
        <f>IF(C776="MAT.",VLOOKUP(A776,INSUMOS_AUX!A:F,6,0),0)</f>
        <v>0.06</v>
      </c>
      <c r="G776" s="154">
        <f>IF(C776="M.O.",VLOOKUP(A776,INSUMOS_AUX!A:F,6,0),0)</f>
        <v>0</v>
      </c>
    </row>
    <row r="777" spans="1:7" x14ac:dyDescent="0.25">
      <c r="A777" s="163">
        <v>39599</v>
      </c>
      <c r="B777" s="177" t="s">
        <v>352</v>
      </c>
      <c r="C777" s="164" t="s">
        <v>166</v>
      </c>
      <c r="D777" s="164" t="s">
        <v>7196</v>
      </c>
      <c r="E777" s="163">
        <v>1</v>
      </c>
      <c r="F777" s="155">
        <f>IF(C777="MAT.",VLOOKUP(A777,INSUMOS_AUX!A:F,6,0),0)</f>
        <v>7.33</v>
      </c>
      <c r="G777" s="154">
        <f>IF(C777="M.O.",VLOOKUP(A777,INSUMOS_AUX!A:F,6,0),0)</f>
        <v>0</v>
      </c>
    </row>
    <row r="778" spans="1:7" ht="21" x14ac:dyDescent="0.25">
      <c r="A778" s="163">
        <v>43460</v>
      </c>
      <c r="B778" s="177" t="s">
        <v>208</v>
      </c>
      <c r="C778" s="164" t="s">
        <v>166</v>
      </c>
      <c r="D778" s="164" t="s">
        <v>7192</v>
      </c>
      <c r="E778" s="163">
        <v>0.06</v>
      </c>
      <c r="F778" s="155">
        <f>IF(C778="MAT.",VLOOKUP(A778,INSUMOS_AUX!A:F,6,0),0)</f>
        <v>0.86</v>
      </c>
      <c r="G778" s="154">
        <f>IF(C778="M.O.",VLOOKUP(A778,INSUMOS_AUX!A:F,6,0),0)</f>
        <v>0</v>
      </c>
    </row>
    <row r="779" spans="1:7" ht="21" x14ac:dyDescent="0.25">
      <c r="A779" s="163">
        <v>43484</v>
      </c>
      <c r="B779" s="177" t="s">
        <v>209</v>
      </c>
      <c r="C779" s="164" t="s">
        <v>166</v>
      </c>
      <c r="D779" s="164" t="s">
        <v>7192</v>
      </c>
      <c r="E779" s="163">
        <v>0.06</v>
      </c>
      <c r="F779" s="155">
        <f>IF(C779="MAT.",VLOOKUP(A779,INSUMOS_AUX!A:F,6,0),0)</f>
        <v>1.1399999999999999</v>
      </c>
      <c r="G779" s="154">
        <f>IF(C779="M.O.",VLOOKUP(A779,INSUMOS_AUX!A:F,6,0),0)</f>
        <v>0</v>
      </c>
    </row>
    <row r="780" spans="1:7" x14ac:dyDescent="0.25">
      <c r="A780" s="165"/>
      <c r="B780" s="174"/>
      <c r="C780" s="166"/>
      <c r="D780" s="166"/>
      <c r="E780" s="166"/>
      <c r="F780" s="166"/>
      <c r="G780" s="166"/>
    </row>
    <row r="781" spans="1:7" x14ac:dyDescent="0.25">
      <c r="A781" s="160" t="s">
        <v>7117</v>
      </c>
      <c r="B781" s="176" t="s">
        <v>7118</v>
      </c>
      <c r="C781" s="161" t="s">
        <v>57</v>
      </c>
      <c r="D781" s="161" t="s">
        <v>7189</v>
      </c>
      <c r="E781" s="162">
        <v>1</v>
      </c>
      <c r="F781" s="162">
        <f t="shared" ref="F781:G781" si="55">SUMPRODUCT($E782:$E790,F782:F790)</f>
        <v>168.79000000000002</v>
      </c>
      <c r="G781" s="162">
        <f t="shared" si="55"/>
        <v>36.226982999999997</v>
      </c>
    </row>
    <row r="782" spans="1:7" x14ac:dyDescent="0.25">
      <c r="A782" s="163">
        <v>2436</v>
      </c>
      <c r="B782" s="177" t="s">
        <v>207</v>
      </c>
      <c r="C782" s="164" t="s">
        <v>169</v>
      </c>
      <c r="D782" s="164" t="s">
        <v>7192</v>
      </c>
      <c r="E782" s="163">
        <v>1.0302</v>
      </c>
      <c r="F782" s="155">
        <f>IF(C782="MAT.",VLOOKUP(A782,INSUMOS_AUX!A:F,6,0),0)</f>
        <v>0</v>
      </c>
      <c r="G782" s="154">
        <f>IF(C782="M.O.",VLOOKUP(A782,INSUMOS_AUX!A:F,6,0),0)</f>
        <v>17.809999999999999</v>
      </c>
    </row>
    <row r="783" spans="1:7" x14ac:dyDescent="0.25">
      <c r="A783" s="163">
        <v>247</v>
      </c>
      <c r="B783" s="177" t="s">
        <v>231</v>
      </c>
      <c r="C783" s="164" t="s">
        <v>169</v>
      </c>
      <c r="D783" s="164" t="s">
        <v>7192</v>
      </c>
      <c r="E783" s="163">
        <v>1.5452999999999999</v>
      </c>
      <c r="F783" s="155">
        <f>IF(C783="MAT.",VLOOKUP(A783,INSUMOS_AUX!A:F,6,0),0)</f>
        <v>0</v>
      </c>
      <c r="G783" s="154">
        <f>IF(C783="M.O.",VLOOKUP(A783,INSUMOS_AUX!A:F,6,0),0)</f>
        <v>11.57</v>
      </c>
    </row>
    <row r="784" spans="1:7" x14ac:dyDescent="0.25">
      <c r="A784" s="163">
        <v>37370</v>
      </c>
      <c r="B784" s="177" t="s">
        <v>185</v>
      </c>
      <c r="C784" s="164" t="s">
        <v>166</v>
      </c>
      <c r="D784" s="164" t="s">
        <v>7192</v>
      </c>
      <c r="E784" s="163">
        <v>2.5</v>
      </c>
      <c r="F784" s="155">
        <f>IF(C784="MAT.",VLOOKUP(A784,INSUMOS_AUX!A:F,6,0),0)</f>
        <v>2.15</v>
      </c>
      <c r="G784" s="154">
        <f>IF(C784="M.O.",VLOOKUP(A784,INSUMOS_AUX!A:F,6,0),0)</f>
        <v>0</v>
      </c>
    </row>
    <row r="785" spans="1:7" x14ac:dyDescent="0.25">
      <c r="A785" s="163">
        <v>37371</v>
      </c>
      <c r="B785" s="177" t="s">
        <v>186</v>
      </c>
      <c r="C785" s="164" t="s">
        <v>166</v>
      </c>
      <c r="D785" s="164" t="s">
        <v>7192</v>
      </c>
      <c r="E785" s="163">
        <v>2.5</v>
      </c>
      <c r="F785" s="155">
        <f>IF(C785="MAT.",VLOOKUP(A785,INSUMOS_AUX!A:F,6,0),0)</f>
        <v>0.67</v>
      </c>
      <c r="G785" s="154">
        <f>IF(C785="M.O.",VLOOKUP(A785,INSUMOS_AUX!A:F,6,0),0)</f>
        <v>0</v>
      </c>
    </row>
    <row r="786" spans="1:7" x14ac:dyDescent="0.25">
      <c r="A786" s="163">
        <v>37372</v>
      </c>
      <c r="B786" s="177" t="s">
        <v>187</v>
      </c>
      <c r="C786" s="164" t="s">
        <v>166</v>
      </c>
      <c r="D786" s="164" t="s">
        <v>7192</v>
      </c>
      <c r="E786" s="163">
        <v>2.5</v>
      </c>
      <c r="F786" s="155">
        <f>IF(C786="MAT.",VLOOKUP(A786,INSUMOS_AUX!A:F,6,0),0)</f>
        <v>1.1399999999999999</v>
      </c>
      <c r="G786" s="154">
        <f>IF(C786="M.O.",VLOOKUP(A786,INSUMOS_AUX!A:F,6,0),0)</f>
        <v>0</v>
      </c>
    </row>
    <row r="787" spans="1:7" x14ac:dyDescent="0.25">
      <c r="A787" s="163">
        <v>37373</v>
      </c>
      <c r="B787" s="177" t="s">
        <v>188</v>
      </c>
      <c r="C787" s="164" t="s">
        <v>166</v>
      </c>
      <c r="D787" s="164" t="s">
        <v>7192</v>
      </c>
      <c r="E787" s="163">
        <v>2.5</v>
      </c>
      <c r="F787" s="155">
        <f>IF(C787="MAT.",VLOOKUP(A787,INSUMOS_AUX!A:F,6,0),0)</f>
        <v>0.06</v>
      </c>
      <c r="G787" s="154">
        <f>IF(C787="M.O.",VLOOKUP(A787,INSUMOS_AUX!A:F,6,0),0)</f>
        <v>0</v>
      </c>
    </row>
    <row r="788" spans="1:7" ht="21" x14ac:dyDescent="0.25">
      <c r="A788" s="163">
        <v>43460</v>
      </c>
      <c r="B788" s="177" t="s">
        <v>208</v>
      </c>
      <c r="C788" s="164" t="s">
        <v>166</v>
      </c>
      <c r="D788" s="164" t="s">
        <v>7192</v>
      </c>
      <c r="E788" s="163">
        <v>2.5</v>
      </c>
      <c r="F788" s="155">
        <f>IF(C788="MAT.",VLOOKUP(A788,INSUMOS_AUX!A:F,6,0),0)</f>
        <v>0.86</v>
      </c>
      <c r="G788" s="154">
        <f>IF(C788="M.O.",VLOOKUP(A788,INSUMOS_AUX!A:F,6,0),0)</f>
        <v>0</v>
      </c>
    </row>
    <row r="789" spans="1:7" ht="21" x14ac:dyDescent="0.25">
      <c r="A789" s="163">
        <v>43484</v>
      </c>
      <c r="B789" s="177" t="s">
        <v>209</v>
      </c>
      <c r="C789" s="164" t="s">
        <v>166</v>
      </c>
      <c r="D789" s="164" t="s">
        <v>7192</v>
      </c>
      <c r="E789" s="163">
        <v>2.5</v>
      </c>
      <c r="F789" s="155">
        <f>IF(C789="MAT.",VLOOKUP(A789,INSUMOS_AUX!A:F,6,0),0)</f>
        <v>1.1399999999999999</v>
      </c>
      <c r="G789" s="154">
        <f>IF(C789="M.O.",VLOOKUP(A789,INSUMOS_AUX!A:F,6,0),0)</f>
        <v>0</v>
      </c>
    </row>
    <row r="790" spans="1:7" ht="21" x14ac:dyDescent="0.25">
      <c r="A790" s="163" t="s">
        <v>7207</v>
      </c>
      <c r="B790" s="177" t="s">
        <v>7226</v>
      </c>
      <c r="C790" s="164" t="s">
        <v>166</v>
      </c>
      <c r="D790" s="164" t="s">
        <v>7189</v>
      </c>
      <c r="E790" s="163">
        <v>1</v>
      </c>
      <c r="F790" s="155">
        <f>IF(C790="MAT.",VLOOKUP(A790,INSUMOS_AUX!A:F,6,0),0)</f>
        <v>153.74</v>
      </c>
      <c r="G790" s="154">
        <f>IF(C790="M.O.",VLOOKUP(A790,INSUMOS_AUX!A:F,6,0),0)</f>
        <v>0</v>
      </c>
    </row>
    <row r="791" spans="1:7" x14ac:dyDescent="0.25">
      <c r="A791" s="165"/>
      <c r="B791" s="174"/>
      <c r="C791" s="166"/>
      <c r="D791" s="166"/>
      <c r="E791" s="166"/>
      <c r="F791" s="166"/>
      <c r="G791" s="166"/>
    </row>
    <row r="792" spans="1:7" ht="31.5" x14ac:dyDescent="0.25">
      <c r="A792" s="160" t="s">
        <v>7119</v>
      </c>
      <c r="B792" s="176" t="s">
        <v>7120</v>
      </c>
      <c r="C792" s="161" t="s">
        <v>57</v>
      </c>
      <c r="D792" s="161" t="s">
        <v>7189</v>
      </c>
      <c r="E792" s="162">
        <v>1</v>
      </c>
      <c r="F792" s="168">
        <f t="shared" ref="F792:G792" si="56">SUMPRODUCT($E793:$E801,F793:F801)</f>
        <v>2157.1960000000004</v>
      </c>
      <c r="G792" s="162">
        <f t="shared" si="56"/>
        <v>44.945565599999995</v>
      </c>
    </row>
    <row r="793" spans="1:7" x14ac:dyDescent="0.25">
      <c r="A793" s="163">
        <v>2436</v>
      </c>
      <c r="B793" s="177" t="s">
        <v>207</v>
      </c>
      <c r="C793" s="164" t="s">
        <v>169</v>
      </c>
      <c r="D793" s="164" t="s">
        <v>7192</v>
      </c>
      <c r="E793" s="163">
        <v>1.85436</v>
      </c>
      <c r="F793" s="155">
        <f>IF(C793="MAT.",VLOOKUP(A793,INSUMOS_AUX!A:F,6,0),0)</f>
        <v>0</v>
      </c>
      <c r="G793" s="154">
        <f>IF(C793="M.O.",VLOOKUP(A793,INSUMOS_AUX!A:F,6,0),0)</f>
        <v>17.809999999999999</v>
      </c>
    </row>
    <row r="794" spans="1:7" x14ac:dyDescent="0.25">
      <c r="A794" s="163">
        <v>247</v>
      </c>
      <c r="B794" s="177" t="s">
        <v>231</v>
      </c>
      <c r="C794" s="164" t="s">
        <v>169</v>
      </c>
      <c r="D794" s="164" t="s">
        <v>7192</v>
      </c>
      <c r="E794" s="163">
        <v>1.0302</v>
      </c>
      <c r="F794" s="155">
        <f>IF(C794="MAT.",VLOOKUP(A794,INSUMOS_AUX!A:F,6,0),0)</f>
        <v>0</v>
      </c>
      <c r="G794" s="154">
        <f>IF(C794="M.O.",VLOOKUP(A794,INSUMOS_AUX!A:F,6,0),0)</f>
        <v>11.57</v>
      </c>
    </row>
    <row r="795" spans="1:7" x14ac:dyDescent="0.25">
      <c r="A795" s="163">
        <v>37370</v>
      </c>
      <c r="B795" s="177" t="s">
        <v>185</v>
      </c>
      <c r="C795" s="164" t="s">
        <v>166</v>
      </c>
      <c r="D795" s="164" t="s">
        <v>7192</v>
      </c>
      <c r="E795" s="163">
        <v>2.8</v>
      </c>
      <c r="F795" s="155">
        <f>IF(C795="MAT.",VLOOKUP(A795,INSUMOS_AUX!A:F,6,0),0)</f>
        <v>2.15</v>
      </c>
      <c r="G795" s="154">
        <f>IF(C795="M.O.",VLOOKUP(A795,INSUMOS_AUX!A:F,6,0),0)</f>
        <v>0</v>
      </c>
    </row>
    <row r="796" spans="1:7" x14ac:dyDescent="0.25">
      <c r="A796" s="163">
        <v>37371</v>
      </c>
      <c r="B796" s="177" t="s">
        <v>186</v>
      </c>
      <c r="C796" s="164" t="s">
        <v>166</v>
      </c>
      <c r="D796" s="164" t="s">
        <v>7192</v>
      </c>
      <c r="E796" s="163">
        <v>2.8</v>
      </c>
      <c r="F796" s="155">
        <f>IF(C796="MAT.",VLOOKUP(A796,INSUMOS_AUX!A:F,6,0),0)</f>
        <v>0.67</v>
      </c>
      <c r="G796" s="154">
        <f>IF(C796="M.O.",VLOOKUP(A796,INSUMOS_AUX!A:F,6,0),0)</f>
        <v>0</v>
      </c>
    </row>
    <row r="797" spans="1:7" x14ac:dyDescent="0.25">
      <c r="A797" s="163">
        <v>37372</v>
      </c>
      <c r="B797" s="177" t="s">
        <v>187</v>
      </c>
      <c r="C797" s="164" t="s">
        <v>166</v>
      </c>
      <c r="D797" s="164" t="s">
        <v>7192</v>
      </c>
      <c r="E797" s="163">
        <v>2.8</v>
      </c>
      <c r="F797" s="155">
        <f>IF(C797="MAT.",VLOOKUP(A797,INSUMOS_AUX!A:F,6,0),0)</f>
        <v>1.1399999999999999</v>
      </c>
      <c r="G797" s="154">
        <f>IF(C797="M.O.",VLOOKUP(A797,INSUMOS_AUX!A:F,6,0),0)</f>
        <v>0</v>
      </c>
    </row>
    <row r="798" spans="1:7" x14ac:dyDescent="0.25">
      <c r="A798" s="163">
        <v>37373</v>
      </c>
      <c r="B798" s="177" t="s">
        <v>188</v>
      </c>
      <c r="C798" s="164" t="s">
        <v>166</v>
      </c>
      <c r="D798" s="164" t="s">
        <v>7192</v>
      </c>
      <c r="E798" s="163">
        <v>2.8</v>
      </c>
      <c r="F798" s="155">
        <f>IF(C798="MAT.",VLOOKUP(A798,INSUMOS_AUX!A:F,6,0),0)</f>
        <v>0.06</v>
      </c>
      <c r="G798" s="154">
        <f>IF(C798="M.O.",VLOOKUP(A798,INSUMOS_AUX!A:F,6,0),0)</f>
        <v>0</v>
      </c>
    </row>
    <row r="799" spans="1:7" ht="21" x14ac:dyDescent="0.25">
      <c r="A799" s="163">
        <v>43460</v>
      </c>
      <c r="B799" s="177" t="s">
        <v>208</v>
      </c>
      <c r="C799" s="164" t="s">
        <v>166</v>
      </c>
      <c r="D799" s="164" t="s">
        <v>7192</v>
      </c>
      <c r="E799" s="163">
        <v>2.8</v>
      </c>
      <c r="F799" s="155">
        <f>IF(C799="MAT.",VLOOKUP(A799,INSUMOS_AUX!A:F,6,0),0)</f>
        <v>0.86</v>
      </c>
      <c r="G799" s="154">
        <f>IF(C799="M.O.",VLOOKUP(A799,INSUMOS_AUX!A:F,6,0),0)</f>
        <v>0</v>
      </c>
    </row>
    <row r="800" spans="1:7" ht="21" x14ac:dyDescent="0.25">
      <c r="A800" s="163">
        <v>43484</v>
      </c>
      <c r="B800" s="177" t="s">
        <v>209</v>
      </c>
      <c r="C800" s="164" t="s">
        <v>166</v>
      </c>
      <c r="D800" s="164" t="s">
        <v>7192</v>
      </c>
      <c r="E800" s="163">
        <v>2.8</v>
      </c>
      <c r="F800" s="155">
        <f>IF(C800="MAT.",VLOOKUP(A800,INSUMOS_AUX!A:F,6,0),0)</f>
        <v>1.1399999999999999</v>
      </c>
      <c r="G800" s="154">
        <f>IF(C800="M.O.",VLOOKUP(A800,INSUMOS_AUX!A:F,6,0),0)</f>
        <v>0</v>
      </c>
    </row>
    <row r="801" spans="1:7" ht="31.5" x14ac:dyDescent="0.25">
      <c r="A801" s="163" t="s">
        <v>7208</v>
      </c>
      <c r="B801" s="177" t="s">
        <v>7227</v>
      </c>
      <c r="C801" s="164" t="s">
        <v>166</v>
      </c>
      <c r="D801" s="164" t="s">
        <v>7189</v>
      </c>
      <c r="E801" s="163">
        <v>1</v>
      </c>
      <c r="F801" s="155">
        <f>IF(C801="MAT.",VLOOKUP(A801,INSUMOS_AUX!A:F,6,0),0)</f>
        <v>2140.34</v>
      </c>
      <c r="G801" s="154">
        <f>IF(C801="M.O.",VLOOKUP(A801,INSUMOS_AUX!A:F,6,0),0)</f>
        <v>0</v>
      </c>
    </row>
    <row r="802" spans="1:7" x14ac:dyDescent="0.25">
      <c r="A802" s="165"/>
      <c r="B802" s="174"/>
      <c r="C802" s="166"/>
      <c r="D802" s="166"/>
      <c r="E802" s="166"/>
      <c r="F802" s="166"/>
      <c r="G802" s="166"/>
    </row>
    <row r="803" spans="1:7" x14ac:dyDescent="0.25">
      <c r="A803" s="160" t="s">
        <v>7121</v>
      </c>
      <c r="B803" s="176" t="s">
        <v>390</v>
      </c>
      <c r="C803" s="161" t="s">
        <v>57</v>
      </c>
      <c r="D803" s="161" t="s">
        <v>7196</v>
      </c>
      <c r="E803" s="162">
        <v>22</v>
      </c>
      <c r="F803" s="162">
        <f t="shared" ref="F803:G803" si="57">SUMPRODUCT($E804:$E816,F804:F816)</f>
        <v>54.937779999999997</v>
      </c>
      <c r="G803" s="162">
        <f t="shared" si="57"/>
        <v>2.8602575819999996</v>
      </c>
    </row>
    <row r="804" spans="1:7" x14ac:dyDescent="0.25">
      <c r="A804" s="163">
        <v>11977</v>
      </c>
      <c r="B804" s="177" t="s">
        <v>360</v>
      </c>
      <c r="C804" s="164" t="s">
        <v>166</v>
      </c>
      <c r="D804" s="164" t="s">
        <v>7189</v>
      </c>
      <c r="E804" s="163">
        <v>2</v>
      </c>
      <c r="F804" s="155">
        <f>IF(C804="MAT.",VLOOKUP(A804,INSUMOS_AUX!A:F,6,0),0)</f>
        <v>11.94</v>
      </c>
      <c r="G804" s="154">
        <f>IF(C804="M.O.",VLOOKUP(A804,INSUMOS_AUX!A:F,6,0),0)</f>
        <v>0</v>
      </c>
    </row>
    <row r="805" spans="1:7" x14ac:dyDescent="0.25">
      <c r="A805" s="163">
        <v>2436</v>
      </c>
      <c r="B805" s="177" t="s">
        <v>207</v>
      </c>
      <c r="C805" s="164" t="s">
        <v>169</v>
      </c>
      <c r="D805" s="164" t="s">
        <v>7192</v>
      </c>
      <c r="E805" s="163">
        <v>9.7353899999999993E-2</v>
      </c>
      <c r="F805" s="155">
        <f>IF(C805="MAT.",VLOOKUP(A805,INSUMOS_AUX!A:F,6,0),0)</f>
        <v>0</v>
      </c>
      <c r="G805" s="154">
        <f>IF(C805="M.O.",VLOOKUP(A805,INSUMOS_AUX!A:F,6,0),0)</f>
        <v>17.809999999999999</v>
      </c>
    </row>
    <row r="806" spans="1:7" x14ac:dyDescent="0.25">
      <c r="A806" s="163">
        <v>247</v>
      </c>
      <c r="B806" s="177" t="s">
        <v>231</v>
      </c>
      <c r="C806" s="164" t="s">
        <v>169</v>
      </c>
      <c r="D806" s="164" t="s">
        <v>7192</v>
      </c>
      <c r="E806" s="163">
        <v>9.7353899999999993E-2</v>
      </c>
      <c r="F806" s="155">
        <f>IF(C806="MAT.",VLOOKUP(A806,INSUMOS_AUX!A:F,6,0),0)</f>
        <v>0</v>
      </c>
      <c r="G806" s="154">
        <f>IF(C806="M.O.",VLOOKUP(A806,INSUMOS_AUX!A:F,6,0),0)</f>
        <v>11.57</v>
      </c>
    </row>
    <row r="807" spans="1:7" x14ac:dyDescent="0.25">
      <c r="A807" s="163">
        <v>37370</v>
      </c>
      <c r="B807" s="177" t="s">
        <v>185</v>
      </c>
      <c r="C807" s="164" t="s">
        <v>166</v>
      </c>
      <c r="D807" s="164" t="s">
        <v>7192</v>
      </c>
      <c r="E807" s="163">
        <v>0.189</v>
      </c>
      <c r="F807" s="155">
        <f>IF(C807="MAT.",VLOOKUP(A807,INSUMOS_AUX!A:F,6,0),0)</f>
        <v>2.15</v>
      </c>
      <c r="G807" s="154">
        <f>IF(C807="M.O.",VLOOKUP(A807,INSUMOS_AUX!A:F,6,0),0)</f>
        <v>0</v>
      </c>
    </row>
    <row r="808" spans="1:7" x14ac:dyDescent="0.25">
      <c r="A808" s="163">
        <v>37371</v>
      </c>
      <c r="B808" s="177" t="s">
        <v>186</v>
      </c>
      <c r="C808" s="164" t="s">
        <v>166</v>
      </c>
      <c r="D808" s="164" t="s">
        <v>7192</v>
      </c>
      <c r="E808" s="163">
        <v>0.189</v>
      </c>
      <c r="F808" s="155">
        <f>IF(C808="MAT.",VLOOKUP(A808,INSUMOS_AUX!A:F,6,0),0)</f>
        <v>0.67</v>
      </c>
      <c r="G808" s="154">
        <f>IF(C808="M.O.",VLOOKUP(A808,INSUMOS_AUX!A:F,6,0),0)</f>
        <v>0</v>
      </c>
    </row>
    <row r="809" spans="1:7" x14ac:dyDescent="0.25">
      <c r="A809" s="163">
        <v>37372</v>
      </c>
      <c r="B809" s="177" t="s">
        <v>187</v>
      </c>
      <c r="C809" s="164" t="s">
        <v>166</v>
      </c>
      <c r="D809" s="164" t="s">
        <v>7192</v>
      </c>
      <c r="E809" s="163">
        <v>0.189</v>
      </c>
      <c r="F809" s="155">
        <f>IF(C809="MAT.",VLOOKUP(A809,INSUMOS_AUX!A:F,6,0),0)</f>
        <v>1.1399999999999999</v>
      </c>
      <c r="G809" s="154">
        <f>IF(C809="M.O.",VLOOKUP(A809,INSUMOS_AUX!A:F,6,0),0)</f>
        <v>0</v>
      </c>
    </row>
    <row r="810" spans="1:7" x14ac:dyDescent="0.25">
      <c r="A810" s="163">
        <v>37373</v>
      </c>
      <c r="B810" s="177" t="s">
        <v>188</v>
      </c>
      <c r="C810" s="164" t="s">
        <v>166</v>
      </c>
      <c r="D810" s="164" t="s">
        <v>7192</v>
      </c>
      <c r="E810" s="163">
        <v>0.189</v>
      </c>
      <c r="F810" s="155">
        <f>IF(C810="MAT.",VLOOKUP(A810,INSUMOS_AUX!A:F,6,0),0)</f>
        <v>0.06</v>
      </c>
      <c r="G810" s="154">
        <f>IF(C810="M.O.",VLOOKUP(A810,INSUMOS_AUX!A:F,6,0),0)</f>
        <v>0</v>
      </c>
    </row>
    <row r="811" spans="1:7" x14ac:dyDescent="0.25">
      <c r="A811" s="163">
        <v>39028</v>
      </c>
      <c r="B811" s="177" t="s">
        <v>390</v>
      </c>
      <c r="C811" s="164" t="s">
        <v>166</v>
      </c>
      <c r="D811" s="164" t="s">
        <v>7196</v>
      </c>
      <c r="E811" s="163">
        <v>1</v>
      </c>
      <c r="F811" s="155">
        <f>IF(C811="MAT.",VLOOKUP(A811,INSUMOS_AUX!A:F,6,0),0)</f>
        <v>11.95</v>
      </c>
      <c r="G811" s="154">
        <f>IF(C811="M.O.",VLOOKUP(A811,INSUMOS_AUX!A:F,6,0),0)</f>
        <v>0</v>
      </c>
    </row>
    <row r="812" spans="1:7" x14ac:dyDescent="0.25">
      <c r="A812" s="163">
        <v>39208</v>
      </c>
      <c r="B812" s="177" t="s">
        <v>344</v>
      </c>
      <c r="C812" s="164" t="s">
        <v>166</v>
      </c>
      <c r="D812" s="164" t="s">
        <v>7189</v>
      </c>
      <c r="E812" s="163">
        <v>4</v>
      </c>
      <c r="F812" s="155">
        <f>IF(C812="MAT.",VLOOKUP(A812,INSUMOS_AUX!A:F,6,0),0)</f>
        <v>0.45</v>
      </c>
      <c r="G812" s="154">
        <f>IF(C812="M.O.",VLOOKUP(A812,INSUMOS_AUX!A:F,6,0),0)</f>
        <v>0</v>
      </c>
    </row>
    <row r="813" spans="1:7" x14ac:dyDescent="0.25">
      <c r="A813" s="163">
        <v>39996</v>
      </c>
      <c r="B813" s="177" t="s">
        <v>240</v>
      </c>
      <c r="C813" s="164" t="s">
        <v>166</v>
      </c>
      <c r="D813" s="164" t="s">
        <v>7196</v>
      </c>
      <c r="E813" s="163">
        <v>3</v>
      </c>
      <c r="F813" s="155">
        <f>IF(C813="MAT.",VLOOKUP(A813,INSUMOS_AUX!A:F,6,0),0)</f>
        <v>4.59</v>
      </c>
      <c r="G813" s="154">
        <f>IF(C813="M.O.",VLOOKUP(A813,INSUMOS_AUX!A:F,6,0),0)</f>
        <v>0</v>
      </c>
    </row>
    <row r="814" spans="1:7" x14ac:dyDescent="0.25">
      <c r="A814" s="163">
        <v>4339</v>
      </c>
      <c r="B814" s="177" t="s">
        <v>394</v>
      </c>
      <c r="C814" s="164" t="s">
        <v>166</v>
      </c>
      <c r="D814" s="164" t="s">
        <v>7189</v>
      </c>
      <c r="E814" s="163">
        <v>4</v>
      </c>
      <c r="F814" s="155">
        <f>IF(C814="MAT.",VLOOKUP(A814,INSUMOS_AUX!A:F,6,0),0)</f>
        <v>0.6</v>
      </c>
      <c r="G814" s="154">
        <f>IF(C814="M.O.",VLOOKUP(A814,INSUMOS_AUX!A:F,6,0),0)</f>
        <v>0</v>
      </c>
    </row>
    <row r="815" spans="1:7" ht="21" x14ac:dyDescent="0.25">
      <c r="A815" s="163">
        <v>43460</v>
      </c>
      <c r="B815" s="177" t="s">
        <v>208</v>
      </c>
      <c r="C815" s="164" t="s">
        <v>166</v>
      </c>
      <c r="D815" s="164" t="s">
        <v>7192</v>
      </c>
      <c r="E815" s="163">
        <v>0.189</v>
      </c>
      <c r="F815" s="155">
        <f>IF(C815="MAT.",VLOOKUP(A815,INSUMOS_AUX!A:F,6,0),0)</f>
        <v>0.86</v>
      </c>
      <c r="G815" s="154">
        <f>IF(C815="M.O.",VLOOKUP(A815,INSUMOS_AUX!A:F,6,0),0)</f>
        <v>0</v>
      </c>
    </row>
    <row r="816" spans="1:7" ht="21" x14ac:dyDescent="0.25">
      <c r="A816" s="163">
        <v>43484</v>
      </c>
      <c r="B816" s="177" t="s">
        <v>209</v>
      </c>
      <c r="C816" s="164" t="s">
        <v>166</v>
      </c>
      <c r="D816" s="164" t="s">
        <v>7192</v>
      </c>
      <c r="E816" s="163">
        <v>0.189</v>
      </c>
      <c r="F816" s="155">
        <f>IF(C816="MAT.",VLOOKUP(A816,INSUMOS_AUX!A:F,6,0),0)</f>
        <v>1.1399999999999999</v>
      </c>
      <c r="G816" s="154">
        <f>IF(C816="M.O.",VLOOKUP(A816,INSUMOS_AUX!A:F,6,0),0)</f>
        <v>0</v>
      </c>
    </row>
    <row r="817" spans="1:7" x14ac:dyDescent="0.25">
      <c r="A817" s="165"/>
      <c r="B817" s="174"/>
      <c r="C817" s="166"/>
      <c r="D817" s="166"/>
      <c r="E817" s="166"/>
      <c r="F817" s="166"/>
      <c r="G817" s="166"/>
    </row>
    <row r="818" spans="1:7" x14ac:dyDescent="0.25">
      <c r="A818" s="160" t="s">
        <v>7122</v>
      </c>
      <c r="B818" s="176" t="s">
        <v>7123</v>
      </c>
      <c r="C818" s="161" t="s">
        <v>57</v>
      </c>
      <c r="D818" s="161" t="s">
        <v>7189</v>
      </c>
      <c r="E818" s="162">
        <v>20</v>
      </c>
      <c r="F818" s="162">
        <f t="shared" ref="F818:G818" si="58">SUMPRODUCT($E819:$E827,F819:F827)</f>
        <v>10.326799999999999</v>
      </c>
      <c r="G818" s="162">
        <f t="shared" si="58"/>
        <v>5.1454369199999999</v>
      </c>
    </row>
    <row r="819" spans="1:7" x14ac:dyDescent="0.25">
      <c r="A819" s="163">
        <v>2436</v>
      </c>
      <c r="B819" s="177" t="s">
        <v>207</v>
      </c>
      <c r="C819" s="164" t="s">
        <v>169</v>
      </c>
      <c r="D819" s="164" t="s">
        <v>7192</v>
      </c>
      <c r="E819" s="163">
        <v>0.17513400000000001</v>
      </c>
      <c r="F819" s="155">
        <f>IF(C819="MAT.",VLOOKUP(A819,INSUMOS_AUX!A:F,6,0),0)</f>
        <v>0</v>
      </c>
      <c r="G819" s="154">
        <f>IF(C819="M.O.",VLOOKUP(A819,INSUMOS_AUX!A:F,6,0),0)</f>
        <v>17.809999999999999</v>
      </c>
    </row>
    <row r="820" spans="1:7" x14ac:dyDescent="0.25">
      <c r="A820" s="163">
        <v>247</v>
      </c>
      <c r="B820" s="177" t="s">
        <v>231</v>
      </c>
      <c r="C820" s="164" t="s">
        <v>169</v>
      </c>
      <c r="D820" s="164" t="s">
        <v>7192</v>
      </c>
      <c r="E820" s="163">
        <v>0.17513400000000001</v>
      </c>
      <c r="F820" s="155">
        <f>IF(C820="MAT.",VLOOKUP(A820,INSUMOS_AUX!A:F,6,0),0)</f>
        <v>0</v>
      </c>
      <c r="G820" s="154">
        <f>IF(C820="M.O.",VLOOKUP(A820,INSUMOS_AUX!A:F,6,0),0)</f>
        <v>11.57</v>
      </c>
    </row>
    <row r="821" spans="1:7" x14ac:dyDescent="0.25">
      <c r="A821" s="163">
        <v>37370</v>
      </c>
      <c r="B821" s="177" t="s">
        <v>185</v>
      </c>
      <c r="C821" s="164" t="s">
        <v>166</v>
      </c>
      <c r="D821" s="164" t="s">
        <v>7192</v>
      </c>
      <c r="E821" s="163">
        <v>0.34</v>
      </c>
      <c r="F821" s="155">
        <f>IF(C821="MAT.",VLOOKUP(A821,INSUMOS_AUX!A:F,6,0),0)</f>
        <v>2.15</v>
      </c>
      <c r="G821" s="154">
        <f>IF(C821="M.O.",VLOOKUP(A821,INSUMOS_AUX!A:F,6,0),0)</f>
        <v>0</v>
      </c>
    </row>
    <row r="822" spans="1:7" x14ac:dyDescent="0.25">
      <c r="A822" s="163">
        <v>37371</v>
      </c>
      <c r="B822" s="177" t="s">
        <v>186</v>
      </c>
      <c r="C822" s="164" t="s">
        <v>166</v>
      </c>
      <c r="D822" s="164" t="s">
        <v>7192</v>
      </c>
      <c r="E822" s="163">
        <v>0.34</v>
      </c>
      <c r="F822" s="155">
        <f>IF(C822="MAT.",VLOOKUP(A822,INSUMOS_AUX!A:F,6,0),0)</f>
        <v>0.67</v>
      </c>
      <c r="G822" s="154">
        <f>IF(C822="M.O.",VLOOKUP(A822,INSUMOS_AUX!A:F,6,0),0)</f>
        <v>0</v>
      </c>
    </row>
    <row r="823" spans="1:7" x14ac:dyDescent="0.25">
      <c r="A823" s="163">
        <v>37372</v>
      </c>
      <c r="B823" s="177" t="s">
        <v>187</v>
      </c>
      <c r="C823" s="164" t="s">
        <v>166</v>
      </c>
      <c r="D823" s="164" t="s">
        <v>7192</v>
      </c>
      <c r="E823" s="163">
        <v>0.34</v>
      </c>
      <c r="F823" s="155">
        <f>IF(C823="MAT.",VLOOKUP(A823,INSUMOS_AUX!A:F,6,0),0)</f>
        <v>1.1399999999999999</v>
      </c>
      <c r="G823" s="154">
        <f>IF(C823="M.O.",VLOOKUP(A823,INSUMOS_AUX!A:F,6,0),0)</f>
        <v>0</v>
      </c>
    </row>
    <row r="824" spans="1:7" x14ac:dyDescent="0.25">
      <c r="A824" s="163">
        <v>37373</v>
      </c>
      <c r="B824" s="177" t="s">
        <v>188</v>
      </c>
      <c r="C824" s="164" t="s">
        <v>166</v>
      </c>
      <c r="D824" s="164" t="s">
        <v>7192</v>
      </c>
      <c r="E824" s="163">
        <v>0.34</v>
      </c>
      <c r="F824" s="155">
        <f>IF(C824="MAT.",VLOOKUP(A824,INSUMOS_AUX!A:F,6,0),0)</f>
        <v>0.06</v>
      </c>
      <c r="G824" s="154">
        <f>IF(C824="M.O.",VLOOKUP(A824,INSUMOS_AUX!A:F,6,0),0)</f>
        <v>0</v>
      </c>
    </row>
    <row r="825" spans="1:7" ht="21" x14ac:dyDescent="0.25">
      <c r="A825" s="163">
        <v>43460</v>
      </c>
      <c r="B825" s="177" t="s">
        <v>208</v>
      </c>
      <c r="C825" s="164" t="s">
        <v>166</v>
      </c>
      <c r="D825" s="164" t="s">
        <v>7192</v>
      </c>
      <c r="E825" s="163">
        <v>0.34</v>
      </c>
      <c r="F825" s="155">
        <f>IF(C825="MAT.",VLOOKUP(A825,INSUMOS_AUX!A:F,6,0),0)</f>
        <v>0.86</v>
      </c>
      <c r="G825" s="154">
        <f>IF(C825="M.O.",VLOOKUP(A825,INSUMOS_AUX!A:F,6,0),0)</f>
        <v>0</v>
      </c>
    </row>
    <row r="826" spans="1:7" ht="21" x14ac:dyDescent="0.25">
      <c r="A826" s="163">
        <v>43484</v>
      </c>
      <c r="B826" s="177" t="s">
        <v>209</v>
      </c>
      <c r="C826" s="164" t="s">
        <v>166</v>
      </c>
      <c r="D826" s="164" t="s">
        <v>7192</v>
      </c>
      <c r="E826" s="163">
        <v>0.34</v>
      </c>
      <c r="F826" s="155">
        <f>IF(C826="MAT.",VLOOKUP(A826,INSUMOS_AUX!A:F,6,0),0)</f>
        <v>1.1399999999999999</v>
      </c>
      <c r="G826" s="154">
        <f>IF(C826="M.O.",VLOOKUP(A826,INSUMOS_AUX!A:F,6,0),0)</f>
        <v>0</v>
      </c>
    </row>
    <row r="827" spans="1:7" x14ac:dyDescent="0.25">
      <c r="A827" s="163" t="s">
        <v>7209</v>
      </c>
      <c r="B827" s="177" t="s">
        <v>7123</v>
      </c>
      <c r="C827" s="164" t="s">
        <v>166</v>
      </c>
      <c r="D827" s="164" t="s">
        <v>7189</v>
      </c>
      <c r="E827" s="163">
        <v>1</v>
      </c>
      <c r="F827" s="155">
        <f>IF(C827="MAT.",VLOOKUP(A827,INSUMOS_AUX!A:F,6,0),0)</f>
        <v>8.2799999999999994</v>
      </c>
      <c r="G827" s="154">
        <f>IF(C827="M.O.",VLOOKUP(A827,INSUMOS_AUX!A:F,6,0),0)</f>
        <v>0</v>
      </c>
    </row>
    <row r="828" spans="1:7" x14ac:dyDescent="0.25">
      <c r="A828" s="165"/>
      <c r="B828" s="174"/>
      <c r="C828" s="166"/>
      <c r="D828" s="166"/>
      <c r="E828" s="166"/>
      <c r="F828" s="166"/>
      <c r="G828" s="166"/>
    </row>
    <row r="829" spans="1:7" x14ac:dyDescent="0.25">
      <c r="A829" s="160" t="s">
        <v>7124</v>
      </c>
      <c r="B829" s="176" t="s">
        <v>7125</v>
      </c>
      <c r="C829" s="161" t="s">
        <v>57</v>
      </c>
      <c r="D829" s="161" t="s">
        <v>7189</v>
      </c>
      <c r="E829" s="162">
        <v>15</v>
      </c>
      <c r="F829" s="162">
        <f t="shared" ref="F829:G829" si="59">SUMPRODUCT($E830:$E838,F830:F838)</f>
        <v>65.448728000000003</v>
      </c>
      <c r="G829" s="162">
        <f t="shared" si="59"/>
        <v>8.498354685599999</v>
      </c>
    </row>
    <row r="830" spans="1:7" x14ac:dyDescent="0.25">
      <c r="A830" s="163">
        <v>2436</v>
      </c>
      <c r="B830" s="177" t="s">
        <v>207</v>
      </c>
      <c r="C830" s="164" t="s">
        <v>169</v>
      </c>
      <c r="D830" s="164" t="s">
        <v>7192</v>
      </c>
      <c r="E830" s="163">
        <v>0.37550790000000001</v>
      </c>
      <c r="F830" s="155">
        <f>IF(C830="MAT.",VLOOKUP(A830,INSUMOS_AUX!A:F,6,0),0)</f>
        <v>0</v>
      </c>
      <c r="G830" s="154">
        <f>IF(C830="M.O.",VLOOKUP(A830,INSUMOS_AUX!A:F,6,0),0)</f>
        <v>17.809999999999999</v>
      </c>
    </row>
    <row r="831" spans="1:7" x14ac:dyDescent="0.25">
      <c r="A831" s="163">
        <v>247</v>
      </c>
      <c r="B831" s="177" t="s">
        <v>231</v>
      </c>
      <c r="C831" s="164" t="s">
        <v>169</v>
      </c>
      <c r="D831" s="164" t="s">
        <v>7192</v>
      </c>
      <c r="E831" s="163">
        <v>0.15648738000000001</v>
      </c>
      <c r="F831" s="155">
        <f>IF(C831="MAT.",VLOOKUP(A831,INSUMOS_AUX!A:F,6,0),0)</f>
        <v>0</v>
      </c>
      <c r="G831" s="154">
        <f>IF(C831="M.O.",VLOOKUP(A831,INSUMOS_AUX!A:F,6,0),0)</f>
        <v>11.57</v>
      </c>
    </row>
    <row r="832" spans="1:7" x14ac:dyDescent="0.25">
      <c r="A832" s="163">
        <v>37370</v>
      </c>
      <c r="B832" s="177" t="s">
        <v>185</v>
      </c>
      <c r="C832" s="164" t="s">
        <v>166</v>
      </c>
      <c r="D832" s="164" t="s">
        <v>7192</v>
      </c>
      <c r="E832" s="163">
        <v>0.51639999999999997</v>
      </c>
      <c r="F832" s="155">
        <f>IF(C832="MAT.",VLOOKUP(A832,INSUMOS_AUX!A:F,6,0),0)</f>
        <v>2.15</v>
      </c>
      <c r="G832" s="154">
        <f>IF(C832="M.O.",VLOOKUP(A832,INSUMOS_AUX!A:F,6,0),0)</f>
        <v>0</v>
      </c>
    </row>
    <row r="833" spans="1:7" x14ac:dyDescent="0.25">
      <c r="A833" s="163">
        <v>37371</v>
      </c>
      <c r="B833" s="177" t="s">
        <v>186</v>
      </c>
      <c r="C833" s="164" t="s">
        <v>166</v>
      </c>
      <c r="D833" s="164" t="s">
        <v>7192</v>
      </c>
      <c r="E833" s="163">
        <v>0.51639999999999997</v>
      </c>
      <c r="F833" s="155">
        <f>IF(C833="MAT.",VLOOKUP(A833,INSUMOS_AUX!A:F,6,0),0)</f>
        <v>0.67</v>
      </c>
      <c r="G833" s="154">
        <f>IF(C833="M.O.",VLOOKUP(A833,INSUMOS_AUX!A:F,6,0),0)</f>
        <v>0</v>
      </c>
    </row>
    <row r="834" spans="1:7" x14ac:dyDescent="0.25">
      <c r="A834" s="163">
        <v>37372</v>
      </c>
      <c r="B834" s="177" t="s">
        <v>187</v>
      </c>
      <c r="C834" s="164" t="s">
        <v>166</v>
      </c>
      <c r="D834" s="164" t="s">
        <v>7192</v>
      </c>
      <c r="E834" s="163">
        <v>0.51639999999999997</v>
      </c>
      <c r="F834" s="155">
        <f>IF(C834="MAT.",VLOOKUP(A834,INSUMOS_AUX!A:F,6,0),0)</f>
        <v>1.1399999999999999</v>
      </c>
      <c r="G834" s="154">
        <f>IF(C834="M.O.",VLOOKUP(A834,INSUMOS_AUX!A:F,6,0),0)</f>
        <v>0</v>
      </c>
    </row>
    <row r="835" spans="1:7" x14ac:dyDescent="0.25">
      <c r="A835" s="163">
        <v>37373</v>
      </c>
      <c r="B835" s="177" t="s">
        <v>188</v>
      </c>
      <c r="C835" s="164" t="s">
        <v>166</v>
      </c>
      <c r="D835" s="164" t="s">
        <v>7192</v>
      </c>
      <c r="E835" s="163">
        <v>0.51639999999999997</v>
      </c>
      <c r="F835" s="155">
        <f>IF(C835="MAT.",VLOOKUP(A835,INSUMOS_AUX!A:F,6,0),0)</f>
        <v>0.06</v>
      </c>
      <c r="G835" s="154">
        <f>IF(C835="M.O.",VLOOKUP(A835,INSUMOS_AUX!A:F,6,0),0)</f>
        <v>0</v>
      </c>
    </row>
    <row r="836" spans="1:7" ht="21" x14ac:dyDescent="0.25">
      <c r="A836" s="163">
        <v>43460</v>
      </c>
      <c r="B836" s="177" t="s">
        <v>208</v>
      </c>
      <c r="C836" s="164" t="s">
        <v>166</v>
      </c>
      <c r="D836" s="164" t="s">
        <v>7192</v>
      </c>
      <c r="E836" s="163">
        <v>0.51639999999999997</v>
      </c>
      <c r="F836" s="155">
        <f>IF(C836="MAT.",VLOOKUP(A836,INSUMOS_AUX!A:F,6,0),0)</f>
        <v>0.86</v>
      </c>
      <c r="G836" s="154">
        <f>IF(C836="M.O.",VLOOKUP(A836,INSUMOS_AUX!A:F,6,0),0)</f>
        <v>0</v>
      </c>
    </row>
    <row r="837" spans="1:7" ht="21" x14ac:dyDescent="0.25">
      <c r="A837" s="163">
        <v>43484</v>
      </c>
      <c r="B837" s="177" t="s">
        <v>209</v>
      </c>
      <c r="C837" s="164" t="s">
        <v>166</v>
      </c>
      <c r="D837" s="164" t="s">
        <v>7192</v>
      </c>
      <c r="E837" s="163">
        <v>0.51639999999999997</v>
      </c>
      <c r="F837" s="155">
        <f>IF(C837="MAT.",VLOOKUP(A837,INSUMOS_AUX!A:F,6,0),0)</f>
        <v>1.1399999999999999</v>
      </c>
      <c r="G837" s="154">
        <f>IF(C837="M.O.",VLOOKUP(A837,INSUMOS_AUX!A:F,6,0),0)</f>
        <v>0</v>
      </c>
    </row>
    <row r="838" spans="1:7" x14ac:dyDescent="0.25">
      <c r="A838" s="163" t="s">
        <v>7210</v>
      </c>
      <c r="B838" s="177" t="s">
        <v>7125</v>
      </c>
      <c r="C838" s="164" t="s">
        <v>166</v>
      </c>
      <c r="D838" s="164" t="s">
        <v>7189</v>
      </c>
      <c r="E838" s="163">
        <v>1</v>
      </c>
      <c r="F838" s="155">
        <f>IF(C838="MAT.",VLOOKUP(A838,INSUMOS_AUX!A:F,6,0),0)</f>
        <v>62.34</v>
      </c>
      <c r="G838" s="154">
        <f>IF(C838="M.O.",VLOOKUP(A838,INSUMOS_AUX!A:F,6,0),0)</f>
        <v>0</v>
      </c>
    </row>
    <row r="839" spans="1:7" x14ac:dyDescent="0.25">
      <c r="A839" s="165"/>
      <c r="B839" s="174"/>
      <c r="C839" s="166"/>
      <c r="D839" s="166"/>
      <c r="E839" s="166"/>
      <c r="F839" s="166"/>
      <c r="G839" s="166"/>
    </row>
    <row r="840" spans="1:7" ht="21" x14ac:dyDescent="0.25">
      <c r="A840" s="160" t="s">
        <v>7126</v>
      </c>
      <c r="B840" s="176" t="s">
        <v>7127</v>
      </c>
      <c r="C840" s="161" t="s">
        <v>57</v>
      </c>
      <c r="D840" s="161" t="s">
        <v>7196</v>
      </c>
      <c r="E840" s="162">
        <v>40.4</v>
      </c>
      <c r="F840" s="162">
        <f t="shared" ref="F840:G840" si="60">SUMPRODUCT($E841:$E856,F841:F856)</f>
        <v>68.534589399999987</v>
      </c>
      <c r="G840" s="162">
        <f t="shared" si="60"/>
        <v>13.003509010439998</v>
      </c>
    </row>
    <row r="841" spans="1:7" ht="21" x14ac:dyDescent="0.25">
      <c r="A841" s="163">
        <v>11927</v>
      </c>
      <c r="B841" s="177" t="s">
        <v>7228</v>
      </c>
      <c r="C841" s="164" t="s">
        <v>166</v>
      </c>
      <c r="D841" s="164" t="s">
        <v>7189</v>
      </c>
      <c r="E841" s="163">
        <v>0.6</v>
      </c>
      <c r="F841" s="155">
        <f>IF(C841="MAT.",VLOOKUP(A841,INSUMOS_AUX!A:F,6,0),0)</f>
        <v>8.6300000000000008</v>
      </c>
      <c r="G841" s="154">
        <f>IF(C841="M.O.",VLOOKUP(A841,INSUMOS_AUX!A:F,6,0),0)</f>
        <v>0</v>
      </c>
    </row>
    <row r="842" spans="1:7" x14ac:dyDescent="0.25">
      <c r="A842" s="163">
        <v>246</v>
      </c>
      <c r="B842" s="177" t="s">
        <v>345</v>
      </c>
      <c r="C842" s="164" t="s">
        <v>169</v>
      </c>
      <c r="D842" s="164" t="s">
        <v>7192</v>
      </c>
      <c r="E842" s="163">
        <v>0.1805988</v>
      </c>
      <c r="F842" s="155">
        <f>IF(C842="MAT.",VLOOKUP(A842,INSUMOS_AUX!A:F,6,0),0)</f>
        <v>0</v>
      </c>
      <c r="G842" s="154">
        <f>IF(C842="M.O.",VLOOKUP(A842,INSUMOS_AUX!A:F,6,0),0)</f>
        <v>11.57</v>
      </c>
    </row>
    <row r="843" spans="1:7" x14ac:dyDescent="0.25">
      <c r="A843" s="163">
        <v>2696</v>
      </c>
      <c r="B843" s="177" t="s">
        <v>368</v>
      </c>
      <c r="C843" s="164" t="s">
        <v>169</v>
      </c>
      <c r="D843" s="164" t="s">
        <v>7192</v>
      </c>
      <c r="E843" s="163">
        <v>0.1805988</v>
      </c>
      <c r="F843" s="155">
        <f>IF(C843="MAT.",VLOOKUP(A843,INSUMOS_AUX!A:F,6,0),0)</f>
        <v>0</v>
      </c>
      <c r="G843" s="154">
        <f>IF(C843="M.O.",VLOOKUP(A843,INSUMOS_AUX!A:F,6,0),0)</f>
        <v>17.809999999999999</v>
      </c>
    </row>
    <row r="844" spans="1:7" x14ac:dyDescent="0.25">
      <c r="A844" s="163">
        <v>37370</v>
      </c>
      <c r="B844" s="177" t="s">
        <v>185</v>
      </c>
      <c r="C844" s="164" t="s">
        <v>166</v>
      </c>
      <c r="D844" s="164" t="s">
        <v>7192</v>
      </c>
      <c r="E844" s="163">
        <v>0.78307700000000002</v>
      </c>
      <c r="F844" s="155">
        <f>IF(C844="MAT.",VLOOKUP(A844,INSUMOS_AUX!A:F,6,0),0)</f>
        <v>2.15</v>
      </c>
      <c r="G844" s="154">
        <f>IF(C844="M.O.",VLOOKUP(A844,INSUMOS_AUX!A:F,6,0),0)</f>
        <v>0</v>
      </c>
    </row>
    <row r="845" spans="1:7" x14ac:dyDescent="0.25">
      <c r="A845" s="163">
        <v>37371</v>
      </c>
      <c r="B845" s="177" t="s">
        <v>186</v>
      </c>
      <c r="C845" s="164" t="s">
        <v>166</v>
      </c>
      <c r="D845" s="164" t="s">
        <v>7192</v>
      </c>
      <c r="E845" s="163">
        <v>0.78307700000000002</v>
      </c>
      <c r="F845" s="155">
        <f>IF(C845="MAT.",VLOOKUP(A845,INSUMOS_AUX!A:F,6,0),0)</f>
        <v>0.67</v>
      </c>
      <c r="G845" s="154">
        <f>IF(C845="M.O.",VLOOKUP(A845,INSUMOS_AUX!A:F,6,0),0)</f>
        <v>0</v>
      </c>
    </row>
    <row r="846" spans="1:7" x14ac:dyDescent="0.25">
      <c r="A846" s="163">
        <v>37372</v>
      </c>
      <c r="B846" s="177" t="s">
        <v>187</v>
      </c>
      <c r="C846" s="164" t="s">
        <v>166</v>
      </c>
      <c r="D846" s="164" t="s">
        <v>7192</v>
      </c>
      <c r="E846" s="163">
        <v>0.78307700000000002</v>
      </c>
      <c r="F846" s="155">
        <f>IF(C846="MAT.",VLOOKUP(A846,INSUMOS_AUX!A:F,6,0),0)</f>
        <v>1.1399999999999999</v>
      </c>
      <c r="G846" s="154">
        <f>IF(C846="M.O.",VLOOKUP(A846,INSUMOS_AUX!A:F,6,0),0)</f>
        <v>0</v>
      </c>
    </row>
    <row r="847" spans="1:7" x14ac:dyDescent="0.25">
      <c r="A847" s="163">
        <v>37373</v>
      </c>
      <c r="B847" s="177" t="s">
        <v>188</v>
      </c>
      <c r="C847" s="164" t="s">
        <v>166</v>
      </c>
      <c r="D847" s="164" t="s">
        <v>7192</v>
      </c>
      <c r="E847" s="163">
        <v>0.78307700000000002</v>
      </c>
      <c r="F847" s="155">
        <f>IF(C847="MAT.",VLOOKUP(A847,INSUMOS_AUX!A:F,6,0),0)</f>
        <v>0.06</v>
      </c>
      <c r="G847" s="154">
        <f>IF(C847="M.O.",VLOOKUP(A847,INSUMOS_AUX!A:F,6,0),0)</f>
        <v>0</v>
      </c>
    </row>
    <row r="848" spans="1:7" x14ac:dyDescent="0.25">
      <c r="A848" s="163">
        <v>39996</v>
      </c>
      <c r="B848" s="177" t="s">
        <v>240</v>
      </c>
      <c r="C848" s="164" t="s">
        <v>166</v>
      </c>
      <c r="D848" s="164" t="s">
        <v>7196</v>
      </c>
      <c r="E848" s="163">
        <v>0.78</v>
      </c>
      <c r="F848" s="155">
        <f>IF(C848="MAT.",VLOOKUP(A848,INSUMOS_AUX!A:F,6,0),0)</f>
        <v>4.59</v>
      </c>
      <c r="G848" s="154">
        <f>IF(C848="M.O.",VLOOKUP(A848,INSUMOS_AUX!A:F,6,0),0)</f>
        <v>0</v>
      </c>
    </row>
    <row r="849" spans="1:7" ht="21" x14ac:dyDescent="0.25">
      <c r="A849" s="163">
        <v>43461</v>
      </c>
      <c r="B849" s="177" t="s">
        <v>205</v>
      </c>
      <c r="C849" s="164" t="s">
        <v>166</v>
      </c>
      <c r="D849" s="164" t="s">
        <v>7192</v>
      </c>
      <c r="E849" s="163">
        <v>0.35599999999999998</v>
      </c>
      <c r="F849" s="155">
        <f>IF(C849="MAT.",VLOOKUP(A849,INSUMOS_AUX!A:F,6,0),0)</f>
        <v>0.32</v>
      </c>
      <c r="G849" s="154">
        <f>IF(C849="M.O.",VLOOKUP(A849,INSUMOS_AUX!A:F,6,0),0)</f>
        <v>0</v>
      </c>
    </row>
    <row r="850" spans="1:7" ht="21" x14ac:dyDescent="0.25">
      <c r="A850" s="163">
        <v>43466</v>
      </c>
      <c r="B850" s="177" t="s">
        <v>216</v>
      </c>
      <c r="C850" s="164" t="s">
        <v>166</v>
      </c>
      <c r="D850" s="164" t="s">
        <v>7192</v>
      </c>
      <c r="E850" s="163">
        <v>0.42707699999999998</v>
      </c>
      <c r="F850" s="155">
        <f>IF(C850="MAT.",VLOOKUP(A850,INSUMOS_AUX!A:F,6,0),0)</f>
        <v>1.68</v>
      </c>
      <c r="G850" s="154">
        <f>IF(C850="M.O.",VLOOKUP(A850,INSUMOS_AUX!A:F,6,0),0)</f>
        <v>0</v>
      </c>
    </row>
    <row r="851" spans="1:7" ht="21" x14ac:dyDescent="0.25">
      <c r="A851" s="163">
        <v>43485</v>
      </c>
      <c r="B851" s="177" t="s">
        <v>206</v>
      </c>
      <c r="C851" s="164" t="s">
        <v>166</v>
      </c>
      <c r="D851" s="164" t="s">
        <v>7192</v>
      </c>
      <c r="E851" s="163">
        <v>0.35599999999999998</v>
      </c>
      <c r="F851" s="155">
        <f>IF(C851="MAT.",VLOOKUP(A851,INSUMOS_AUX!A:F,6,0),0)</f>
        <v>1.01</v>
      </c>
      <c r="G851" s="154">
        <f>IF(C851="M.O.",VLOOKUP(A851,INSUMOS_AUX!A:F,6,0),0)</f>
        <v>0</v>
      </c>
    </row>
    <row r="852" spans="1:7" ht="21" x14ac:dyDescent="0.25">
      <c r="A852" s="163">
        <v>43490</v>
      </c>
      <c r="B852" s="177" t="s">
        <v>217</v>
      </c>
      <c r="C852" s="164" t="s">
        <v>166</v>
      </c>
      <c r="D852" s="164" t="s">
        <v>7192</v>
      </c>
      <c r="E852" s="163">
        <v>0.42707699999999998</v>
      </c>
      <c r="F852" s="155">
        <f>IF(C852="MAT.",VLOOKUP(A852,INSUMOS_AUX!A:F,6,0),0)</f>
        <v>1.68</v>
      </c>
      <c r="G852" s="154">
        <f>IF(C852="M.O.",VLOOKUP(A852,INSUMOS_AUX!A:F,6,0),0)</f>
        <v>0</v>
      </c>
    </row>
    <row r="853" spans="1:7" x14ac:dyDescent="0.25">
      <c r="A853" s="163">
        <v>4783</v>
      </c>
      <c r="B853" s="177" t="s">
        <v>218</v>
      </c>
      <c r="C853" s="164" t="s">
        <v>169</v>
      </c>
      <c r="D853" s="164" t="s">
        <v>7192</v>
      </c>
      <c r="E853" s="163">
        <v>0.43220192400000002</v>
      </c>
      <c r="F853" s="155">
        <f>IF(C853="MAT.",VLOOKUP(A853,INSUMOS_AUX!A:F,6,0),0)</f>
        <v>0</v>
      </c>
      <c r="G853" s="154">
        <f>IF(C853="M.O.",VLOOKUP(A853,INSUMOS_AUX!A:F,6,0),0)</f>
        <v>17.809999999999999</v>
      </c>
    </row>
    <row r="854" spans="1:7" x14ac:dyDescent="0.25">
      <c r="A854" s="163">
        <v>5318</v>
      </c>
      <c r="B854" s="177" t="s">
        <v>219</v>
      </c>
      <c r="C854" s="164" t="s">
        <v>166</v>
      </c>
      <c r="D854" s="164" t="s">
        <v>7198</v>
      </c>
      <c r="E854" s="163">
        <v>8.0009999999999994E-3</v>
      </c>
      <c r="F854" s="155">
        <f>IF(C854="MAT.",VLOOKUP(A854,INSUMOS_AUX!A:F,6,0),0)</f>
        <v>19.98</v>
      </c>
      <c r="G854" s="154">
        <f>IF(C854="M.O.",VLOOKUP(A854,INSUMOS_AUX!A:F,6,0),0)</f>
        <v>0</v>
      </c>
    </row>
    <row r="855" spans="1:7" x14ac:dyDescent="0.25">
      <c r="A855" s="163">
        <v>7311</v>
      </c>
      <c r="B855" s="177" t="s">
        <v>406</v>
      </c>
      <c r="C855" s="164" t="s">
        <v>166</v>
      </c>
      <c r="D855" s="164" t="s">
        <v>7198</v>
      </c>
      <c r="E855" s="163">
        <v>8.0262E-2</v>
      </c>
      <c r="F855" s="155">
        <f>IF(C855="MAT.",VLOOKUP(A855,INSUMOS_AUX!A:F,6,0),0)</f>
        <v>37.18</v>
      </c>
      <c r="G855" s="154">
        <f>IF(C855="M.O.",VLOOKUP(A855,INSUMOS_AUX!A:F,6,0),0)</f>
        <v>0</v>
      </c>
    </row>
    <row r="856" spans="1:7" ht="21" x14ac:dyDescent="0.25">
      <c r="A856" s="163">
        <v>7698</v>
      </c>
      <c r="B856" s="177" t="s">
        <v>408</v>
      </c>
      <c r="C856" s="164" t="s">
        <v>166</v>
      </c>
      <c r="D856" s="164" t="s">
        <v>7196</v>
      </c>
      <c r="E856" s="163">
        <v>1.0389999999999999</v>
      </c>
      <c r="F856" s="155">
        <f>IF(C856="MAT.",VLOOKUP(A856,INSUMOS_AUX!A:F,6,0),0)</f>
        <v>49.64</v>
      </c>
      <c r="G856" s="154">
        <f>IF(C856="M.O.",VLOOKUP(A856,INSUMOS_AUX!A:F,6,0),0)</f>
        <v>0</v>
      </c>
    </row>
    <row r="857" spans="1:7" x14ac:dyDescent="0.25">
      <c r="A857" s="165"/>
      <c r="B857" s="174"/>
      <c r="C857" s="166"/>
      <c r="D857" s="166"/>
      <c r="E857" s="166"/>
      <c r="F857" s="166"/>
      <c r="G857" s="166"/>
    </row>
    <row r="858" spans="1:7" ht="21" x14ac:dyDescent="0.25">
      <c r="A858" s="160" t="s">
        <v>7128</v>
      </c>
      <c r="B858" s="176" t="s">
        <v>404</v>
      </c>
      <c r="C858" s="161" t="s">
        <v>57</v>
      </c>
      <c r="D858" s="161" t="s">
        <v>7189</v>
      </c>
      <c r="E858" s="162">
        <v>3</v>
      </c>
      <c r="F858" s="162">
        <f t="shared" ref="F858:G858" si="61">SUMPRODUCT($E859:$E866,F859:F866)</f>
        <v>5.3606000000000007</v>
      </c>
      <c r="G858" s="162">
        <f t="shared" si="61"/>
        <v>0.35758242000000001</v>
      </c>
    </row>
    <row r="859" spans="1:7" ht="21" x14ac:dyDescent="0.25">
      <c r="A859" s="163">
        <v>1535</v>
      </c>
      <c r="B859" s="177" t="s">
        <v>404</v>
      </c>
      <c r="C859" s="164" t="s">
        <v>166</v>
      </c>
      <c r="D859" s="164" t="s">
        <v>7189</v>
      </c>
      <c r="E859" s="163">
        <v>1</v>
      </c>
      <c r="F859" s="155">
        <f>IF(C859="MAT.",VLOOKUP(A859,INSUMOS_AUX!A:F,6,0),0)</f>
        <v>5.18</v>
      </c>
      <c r="G859" s="154">
        <f>IF(C859="M.O.",VLOOKUP(A859,INSUMOS_AUX!A:F,6,0),0)</f>
        <v>0</v>
      </c>
    </row>
    <row r="860" spans="1:7" x14ac:dyDescent="0.25">
      <c r="A860" s="163">
        <v>247</v>
      </c>
      <c r="B860" s="177" t="s">
        <v>231</v>
      </c>
      <c r="C860" s="164" t="s">
        <v>169</v>
      </c>
      <c r="D860" s="164" t="s">
        <v>7192</v>
      </c>
      <c r="E860" s="163">
        <v>3.0905999999999999E-2</v>
      </c>
      <c r="F860" s="155">
        <f>IF(C860="MAT.",VLOOKUP(A860,INSUMOS_AUX!A:F,6,0),0)</f>
        <v>0</v>
      </c>
      <c r="G860" s="154">
        <f>IF(C860="M.O.",VLOOKUP(A860,INSUMOS_AUX!A:F,6,0),0)</f>
        <v>11.57</v>
      </c>
    </row>
    <row r="861" spans="1:7" x14ac:dyDescent="0.25">
      <c r="A861" s="163">
        <v>37370</v>
      </c>
      <c r="B861" s="177" t="s">
        <v>185</v>
      </c>
      <c r="C861" s="164" t="s">
        <v>166</v>
      </c>
      <c r="D861" s="164" t="s">
        <v>7192</v>
      </c>
      <c r="E861" s="163">
        <v>0.03</v>
      </c>
      <c r="F861" s="155">
        <f>IF(C861="MAT.",VLOOKUP(A861,INSUMOS_AUX!A:F,6,0),0)</f>
        <v>2.15</v>
      </c>
      <c r="G861" s="154">
        <f>IF(C861="M.O.",VLOOKUP(A861,INSUMOS_AUX!A:F,6,0),0)</f>
        <v>0</v>
      </c>
    </row>
    <row r="862" spans="1:7" x14ac:dyDescent="0.25">
      <c r="A862" s="163">
        <v>37371</v>
      </c>
      <c r="B862" s="177" t="s">
        <v>186</v>
      </c>
      <c r="C862" s="164" t="s">
        <v>166</v>
      </c>
      <c r="D862" s="164" t="s">
        <v>7192</v>
      </c>
      <c r="E862" s="163">
        <v>0.03</v>
      </c>
      <c r="F862" s="155">
        <f>IF(C862="MAT.",VLOOKUP(A862,INSUMOS_AUX!A:F,6,0),0)</f>
        <v>0.67</v>
      </c>
      <c r="G862" s="154">
        <f>IF(C862="M.O.",VLOOKUP(A862,INSUMOS_AUX!A:F,6,0),0)</f>
        <v>0</v>
      </c>
    </row>
    <row r="863" spans="1:7" x14ac:dyDescent="0.25">
      <c r="A863" s="163">
        <v>37372</v>
      </c>
      <c r="B863" s="177" t="s">
        <v>187</v>
      </c>
      <c r="C863" s="164" t="s">
        <v>166</v>
      </c>
      <c r="D863" s="164" t="s">
        <v>7192</v>
      </c>
      <c r="E863" s="163">
        <v>0.03</v>
      </c>
      <c r="F863" s="155">
        <f>IF(C863="MAT.",VLOOKUP(A863,INSUMOS_AUX!A:F,6,0),0)</f>
        <v>1.1399999999999999</v>
      </c>
      <c r="G863" s="154">
        <f>IF(C863="M.O.",VLOOKUP(A863,INSUMOS_AUX!A:F,6,0),0)</f>
        <v>0</v>
      </c>
    </row>
    <row r="864" spans="1:7" x14ac:dyDescent="0.25">
      <c r="A864" s="163">
        <v>37373</v>
      </c>
      <c r="B864" s="177" t="s">
        <v>188</v>
      </c>
      <c r="C864" s="164" t="s">
        <v>166</v>
      </c>
      <c r="D864" s="164" t="s">
        <v>7192</v>
      </c>
      <c r="E864" s="163">
        <v>0.03</v>
      </c>
      <c r="F864" s="155">
        <f>IF(C864="MAT.",VLOOKUP(A864,INSUMOS_AUX!A:F,6,0),0)</f>
        <v>0.06</v>
      </c>
      <c r="G864" s="154">
        <f>IF(C864="M.O.",VLOOKUP(A864,INSUMOS_AUX!A:F,6,0),0)</f>
        <v>0</v>
      </c>
    </row>
    <row r="865" spans="1:7" ht="21" x14ac:dyDescent="0.25">
      <c r="A865" s="163">
        <v>43460</v>
      </c>
      <c r="B865" s="177" t="s">
        <v>208</v>
      </c>
      <c r="C865" s="164" t="s">
        <v>166</v>
      </c>
      <c r="D865" s="164" t="s">
        <v>7192</v>
      </c>
      <c r="E865" s="163">
        <v>0.03</v>
      </c>
      <c r="F865" s="155">
        <f>IF(C865="MAT.",VLOOKUP(A865,INSUMOS_AUX!A:F,6,0),0)</f>
        <v>0.86</v>
      </c>
      <c r="G865" s="154">
        <f>IF(C865="M.O.",VLOOKUP(A865,INSUMOS_AUX!A:F,6,0),0)</f>
        <v>0</v>
      </c>
    </row>
    <row r="866" spans="1:7" ht="21" x14ac:dyDescent="0.25">
      <c r="A866" s="163">
        <v>43484</v>
      </c>
      <c r="B866" s="177" t="s">
        <v>209</v>
      </c>
      <c r="C866" s="164" t="s">
        <v>166</v>
      </c>
      <c r="D866" s="164" t="s">
        <v>7192</v>
      </c>
      <c r="E866" s="163">
        <v>0.03</v>
      </c>
      <c r="F866" s="155">
        <f>IF(C866="MAT.",VLOOKUP(A866,INSUMOS_AUX!A:F,6,0),0)</f>
        <v>1.1399999999999999</v>
      </c>
      <c r="G866" s="154">
        <f>IF(C866="M.O.",VLOOKUP(A866,INSUMOS_AUX!A:F,6,0),0)</f>
        <v>0</v>
      </c>
    </row>
    <row r="867" spans="1:7" x14ac:dyDescent="0.25">
      <c r="A867" s="165"/>
      <c r="B867" s="174"/>
      <c r="C867" s="166"/>
      <c r="D867" s="166"/>
      <c r="E867" s="166"/>
      <c r="F867" s="166"/>
      <c r="G867" s="166"/>
    </row>
    <row r="868" spans="1:7" ht="21" x14ac:dyDescent="0.25">
      <c r="A868" s="160" t="s">
        <v>7129</v>
      </c>
      <c r="B868" s="176" t="s">
        <v>403</v>
      </c>
      <c r="C868" s="161" t="s">
        <v>57</v>
      </c>
      <c r="D868" s="161" t="s">
        <v>7189</v>
      </c>
      <c r="E868" s="162">
        <v>10</v>
      </c>
      <c r="F868" s="162">
        <f t="shared" ref="F868:G868" si="62">SUMPRODUCT($E869:$E876,F869:F876)</f>
        <v>5.2606000000000011</v>
      </c>
      <c r="G868" s="162">
        <f t="shared" si="62"/>
        <v>0.35758242000000001</v>
      </c>
    </row>
    <row r="869" spans="1:7" ht="21" x14ac:dyDescent="0.25">
      <c r="A869" s="163">
        <v>1585</v>
      </c>
      <c r="B869" s="177" t="s">
        <v>403</v>
      </c>
      <c r="C869" s="164" t="s">
        <v>166</v>
      </c>
      <c r="D869" s="164" t="s">
        <v>7189</v>
      </c>
      <c r="E869" s="163">
        <v>1</v>
      </c>
      <c r="F869" s="155">
        <f>IF(C869="MAT.",VLOOKUP(A869,INSUMOS_AUX!A:F,6,0),0)</f>
        <v>5.08</v>
      </c>
      <c r="G869" s="154">
        <f>IF(C869="M.O.",VLOOKUP(A869,INSUMOS_AUX!A:F,6,0),0)</f>
        <v>0</v>
      </c>
    </row>
    <row r="870" spans="1:7" x14ac:dyDescent="0.25">
      <c r="A870" s="163">
        <v>247</v>
      </c>
      <c r="B870" s="177" t="s">
        <v>231</v>
      </c>
      <c r="C870" s="164" t="s">
        <v>169</v>
      </c>
      <c r="D870" s="164" t="s">
        <v>7192</v>
      </c>
      <c r="E870" s="163">
        <v>3.0905999999999999E-2</v>
      </c>
      <c r="F870" s="155">
        <f>IF(C870="MAT.",VLOOKUP(A870,INSUMOS_AUX!A:F,6,0),0)</f>
        <v>0</v>
      </c>
      <c r="G870" s="154">
        <f>IF(C870="M.O.",VLOOKUP(A870,INSUMOS_AUX!A:F,6,0),0)</f>
        <v>11.57</v>
      </c>
    </row>
    <row r="871" spans="1:7" x14ac:dyDescent="0.25">
      <c r="A871" s="163">
        <v>37370</v>
      </c>
      <c r="B871" s="177" t="s">
        <v>185</v>
      </c>
      <c r="C871" s="164" t="s">
        <v>166</v>
      </c>
      <c r="D871" s="164" t="s">
        <v>7192</v>
      </c>
      <c r="E871" s="163">
        <v>0.03</v>
      </c>
      <c r="F871" s="155">
        <f>IF(C871="MAT.",VLOOKUP(A871,INSUMOS_AUX!A:F,6,0),0)</f>
        <v>2.15</v>
      </c>
      <c r="G871" s="154">
        <f>IF(C871="M.O.",VLOOKUP(A871,INSUMOS_AUX!A:F,6,0),0)</f>
        <v>0</v>
      </c>
    </row>
    <row r="872" spans="1:7" x14ac:dyDescent="0.25">
      <c r="A872" s="163">
        <v>37371</v>
      </c>
      <c r="B872" s="177" t="s">
        <v>186</v>
      </c>
      <c r="C872" s="164" t="s">
        <v>166</v>
      </c>
      <c r="D872" s="164" t="s">
        <v>7192</v>
      </c>
      <c r="E872" s="163">
        <v>0.03</v>
      </c>
      <c r="F872" s="155">
        <f>IF(C872="MAT.",VLOOKUP(A872,INSUMOS_AUX!A:F,6,0),0)</f>
        <v>0.67</v>
      </c>
      <c r="G872" s="154">
        <f>IF(C872="M.O.",VLOOKUP(A872,INSUMOS_AUX!A:F,6,0),0)</f>
        <v>0</v>
      </c>
    </row>
    <row r="873" spans="1:7" x14ac:dyDescent="0.25">
      <c r="A873" s="163">
        <v>37372</v>
      </c>
      <c r="B873" s="177" t="s">
        <v>187</v>
      </c>
      <c r="C873" s="164" t="s">
        <v>166</v>
      </c>
      <c r="D873" s="164" t="s">
        <v>7192</v>
      </c>
      <c r="E873" s="163">
        <v>0.03</v>
      </c>
      <c r="F873" s="155">
        <f>IF(C873="MAT.",VLOOKUP(A873,INSUMOS_AUX!A:F,6,0),0)</f>
        <v>1.1399999999999999</v>
      </c>
      <c r="G873" s="154">
        <f>IF(C873="M.O.",VLOOKUP(A873,INSUMOS_AUX!A:F,6,0),0)</f>
        <v>0</v>
      </c>
    </row>
    <row r="874" spans="1:7" x14ac:dyDescent="0.25">
      <c r="A874" s="163">
        <v>37373</v>
      </c>
      <c r="B874" s="177" t="s">
        <v>188</v>
      </c>
      <c r="C874" s="164" t="s">
        <v>166</v>
      </c>
      <c r="D874" s="164" t="s">
        <v>7192</v>
      </c>
      <c r="E874" s="163">
        <v>0.03</v>
      </c>
      <c r="F874" s="155">
        <f>IF(C874="MAT.",VLOOKUP(A874,INSUMOS_AUX!A:F,6,0),0)</f>
        <v>0.06</v>
      </c>
      <c r="G874" s="154">
        <f>IF(C874="M.O.",VLOOKUP(A874,INSUMOS_AUX!A:F,6,0),0)</f>
        <v>0</v>
      </c>
    </row>
    <row r="875" spans="1:7" ht="21" x14ac:dyDescent="0.25">
      <c r="A875" s="163">
        <v>43460</v>
      </c>
      <c r="B875" s="177" t="s">
        <v>208</v>
      </c>
      <c r="C875" s="164" t="s">
        <v>166</v>
      </c>
      <c r="D875" s="164" t="s">
        <v>7192</v>
      </c>
      <c r="E875" s="163">
        <v>0.03</v>
      </c>
      <c r="F875" s="155">
        <f>IF(C875="MAT.",VLOOKUP(A875,INSUMOS_AUX!A:F,6,0),0)</f>
        <v>0.86</v>
      </c>
      <c r="G875" s="154">
        <f>IF(C875="M.O.",VLOOKUP(A875,INSUMOS_AUX!A:F,6,0),0)</f>
        <v>0</v>
      </c>
    </row>
    <row r="876" spans="1:7" ht="21" x14ac:dyDescent="0.25">
      <c r="A876" s="163">
        <v>43484</v>
      </c>
      <c r="B876" s="177" t="s">
        <v>209</v>
      </c>
      <c r="C876" s="164" t="s">
        <v>166</v>
      </c>
      <c r="D876" s="164" t="s">
        <v>7192</v>
      </c>
      <c r="E876" s="163">
        <v>0.03</v>
      </c>
      <c r="F876" s="155">
        <f>IF(C876="MAT.",VLOOKUP(A876,INSUMOS_AUX!A:F,6,0),0)</f>
        <v>1.1399999999999999</v>
      </c>
      <c r="G876" s="154">
        <f>IF(C876="M.O.",VLOOKUP(A876,INSUMOS_AUX!A:F,6,0),0)</f>
        <v>0</v>
      </c>
    </row>
    <row r="877" spans="1:7" x14ac:dyDescent="0.25">
      <c r="A877" s="165"/>
      <c r="B877" s="174"/>
      <c r="C877" s="166"/>
      <c r="D877" s="166"/>
      <c r="E877" s="166"/>
      <c r="F877" s="166"/>
      <c r="G877" s="166"/>
    </row>
    <row r="878" spans="1:7" ht="21" x14ac:dyDescent="0.25">
      <c r="A878" s="160" t="s">
        <v>7130</v>
      </c>
      <c r="B878" s="176" t="s">
        <v>7131</v>
      </c>
      <c r="C878" s="161" t="s">
        <v>57</v>
      </c>
      <c r="D878" s="161" t="s">
        <v>7189</v>
      </c>
      <c r="E878" s="162">
        <v>50</v>
      </c>
      <c r="F878" s="162">
        <f t="shared" ref="F878:G878" si="63">SUMPRODUCT($E879:$E886,F879:F886)</f>
        <v>1.1206</v>
      </c>
      <c r="G878" s="162">
        <f t="shared" si="63"/>
        <v>0.35758242000000001</v>
      </c>
    </row>
    <row r="879" spans="1:7" ht="21" x14ac:dyDescent="0.25">
      <c r="A879" s="163">
        <v>1570</v>
      </c>
      <c r="B879" s="177" t="s">
        <v>210</v>
      </c>
      <c r="C879" s="164" t="s">
        <v>166</v>
      </c>
      <c r="D879" s="164" t="s">
        <v>7189</v>
      </c>
      <c r="E879" s="163">
        <v>1</v>
      </c>
      <c r="F879" s="155">
        <f>IF(C879="MAT.",VLOOKUP(A879,INSUMOS_AUX!A:F,6,0),0)</f>
        <v>0.94</v>
      </c>
      <c r="G879" s="154">
        <f>IF(C879="M.O.",VLOOKUP(A879,INSUMOS_AUX!A:F,6,0),0)</f>
        <v>0</v>
      </c>
    </row>
    <row r="880" spans="1:7" x14ac:dyDescent="0.25">
      <c r="A880" s="163">
        <v>247</v>
      </c>
      <c r="B880" s="177" t="s">
        <v>231</v>
      </c>
      <c r="C880" s="164" t="s">
        <v>169</v>
      </c>
      <c r="D880" s="164" t="s">
        <v>7192</v>
      </c>
      <c r="E880" s="163">
        <v>3.0905999999999999E-2</v>
      </c>
      <c r="F880" s="155">
        <f>IF(C880="MAT.",VLOOKUP(A880,INSUMOS_AUX!A:F,6,0),0)</f>
        <v>0</v>
      </c>
      <c r="G880" s="154">
        <f>IF(C880="M.O.",VLOOKUP(A880,INSUMOS_AUX!A:F,6,0),0)</f>
        <v>11.57</v>
      </c>
    </row>
    <row r="881" spans="1:7" x14ac:dyDescent="0.25">
      <c r="A881" s="163">
        <v>37370</v>
      </c>
      <c r="B881" s="177" t="s">
        <v>185</v>
      </c>
      <c r="C881" s="164" t="s">
        <v>166</v>
      </c>
      <c r="D881" s="164" t="s">
        <v>7192</v>
      </c>
      <c r="E881" s="163">
        <v>0.03</v>
      </c>
      <c r="F881" s="155">
        <f>IF(C881="MAT.",VLOOKUP(A881,INSUMOS_AUX!A:F,6,0),0)</f>
        <v>2.15</v>
      </c>
      <c r="G881" s="154">
        <f>IF(C881="M.O.",VLOOKUP(A881,INSUMOS_AUX!A:F,6,0),0)</f>
        <v>0</v>
      </c>
    </row>
    <row r="882" spans="1:7" x14ac:dyDescent="0.25">
      <c r="A882" s="163">
        <v>37371</v>
      </c>
      <c r="B882" s="177" t="s">
        <v>186</v>
      </c>
      <c r="C882" s="164" t="s">
        <v>166</v>
      </c>
      <c r="D882" s="164" t="s">
        <v>7192</v>
      </c>
      <c r="E882" s="163">
        <v>0.03</v>
      </c>
      <c r="F882" s="155">
        <f>IF(C882="MAT.",VLOOKUP(A882,INSUMOS_AUX!A:F,6,0),0)</f>
        <v>0.67</v>
      </c>
      <c r="G882" s="154">
        <f>IF(C882="M.O.",VLOOKUP(A882,INSUMOS_AUX!A:F,6,0),0)</f>
        <v>0</v>
      </c>
    </row>
    <row r="883" spans="1:7" x14ac:dyDescent="0.25">
      <c r="A883" s="163">
        <v>37372</v>
      </c>
      <c r="B883" s="177" t="s">
        <v>187</v>
      </c>
      <c r="C883" s="164" t="s">
        <v>166</v>
      </c>
      <c r="D883" s="164" t="s">
        <v>7192</v>
      </c>
      <c r="E883" s="163">
        <v>0.03</v>
      </c>
      <c r="F883" s="155">
        <f>IF(C883="MAT.",VLOOKUP(A883,INSUMOS_AUX!A:F,6,0),0)</f>
        <v>1.1399999999999999</v>
      </c>
      <c r="G883" s="154">
        <f>IF(C883="M.O.",VLOOKUP(A883,INSUMOS_AUX!A:F,6,0),0)</f>
        <v>0</v>
      </c>
    </row>
    <row r="884" spans="1:7" x14ac:dyDescent="0.25">
      <c r="A884" s="163">
        <v>37373</v>
      </c>
      <c r="B884" s="177" t="s">
        <v>188</v>
      </c>
      <c r="C884" s="164" t="s">
        <v>166</v>
      </c>
      <c r="D884" s="164" t="s">
        <v>7192</v>
      </c>
      <c r="E884" s="163">
        <v>0.03</v>
      </c>
      <c r="F884" s="155">
        <f>IF(C884="MAT.",VLOOKUP(A884,INSUMOS_AUX!A:F,6,0),0)</f>
        <v>0.06</v>
      </c>
      <c r="G884" s="154">
        <f>IF(C884="M.O.",VLOOKUP(A884,INSUMOS_AUX!A:F,6,0),0)</f>
        <v>0</v>
      </c>
    </row>
    <row r="885" spans="1:7" ht="21" x14ac:dyDescent="0.25">
      <c r="A885" s="163">
        <v>43460</v>
      </c>
      <c r="B885" s="177" t="s">
        <v>208</v>
      </c>
      <c r="C885" s="164" t="s">
        <v>166</v>
      </c>
      <c r="D885" s="164" t="s">
        <v>7192</v>
      </c>
      <c r="E885" s="163">
        <v>0.03</v>
      </c>
      <c r="F885" s="155">
        <f>IF(C885="MAT.",VLOOKUP(A885,INSUMOS_AUX!A:F,6,0),0)</f>
        <v>0.86</v>
      </c>
      <c r="G885" s="154">
        <f>IF(C885="M.O.",VLOOKUP(A885,INSUMOS_AUX!A:F,6,0),0)</f>
        <v>0</v>
      </c>
    </row>
    <row r="886" spans="1:7" ht="21" x14ac:dyDescent="0.25">
      <c r="A886" s="163">
        <v>43484</v>
      </c>
      <c r="B886" s="177" t="s">
        <v>209</v>
      </c>
      <c r="C886" s="164" t="s">
        <v>166</v>
      </c>
      <c r="D886" s="164" t="s">
        <v>7192</v>
      </c>
      <c r="E886" s="163">
        <v>0.03</v>
      </c>
      <c r="F886" s="155">
        <f>IF(C886="MAT.",VLOOKUP(A886,INSUMOS_AUX!A:F,6,0),0)</f>
        <v>1.1399999999999999</v>
      </c>
      <c r="G886" s="154">
        <f>IF(C886="M.O.",VLOOKUP(A886,INSUMOS_AUX!A:F,6,0),0)</f>
        <v>0</v>
      </c>
    </row>
    <row r="887" spans="1:7" x14ac:dyDescent="0.25">
      <c r="A887" s="165"/>
      <c r="B887" s="174"/>
      <c r="C887" s="166"/>
      <c r="D887" s="166"/>
      <c r="E887" s="166"/>
      <c r="F887" s="166"/>
      <c r="G887" s="166"/>
    </row>
    <row r="888" spans="1:7" x14ac:dyDescent="0.25">
      <c r="A888" s="159">
        <v>8</v>
      </c>
      <c r="B888" s="175" t="s">
        <v>7132</v>
      </c>
      <c r="C888" s="167"/>
      <c r="D888" s="167"/>
      <c r="E888" s="167"/>
      <c r="F888" s="167"/>
      <c r="G888" s="167"/>
    </row>
    <row r="889" spans="1:7" x14ac:dyDescent="0.25">
      <c r="A889" s="165"/>
      <c r="B889" s="174"/>
      <c r="C889" s="166"/>
      <c r="D889" s="166"/>
      <c r="E889" s="166"/>
      <c r="F889" s="166"/>
      <c r="G889" s="166"/>
    </row>
    <row r="890" spans="1:7" x14ac:dyDescent="0.25">
      <c r="A890" s="160" t="s">
        <v>7133</v>
      </c>
      <c r="B890" s="176" t="s">
        <v>7134</v>
      </c>
      <c r="C890" s="161" t="s">
        <v>57</v>
      </c>
      <c r="D890" s="161" t="s">
        <v>7191</v>
      </c>
      <c r="E890" s="162">
        <v>3.72</v>
      </c>
      <c r="F890" s="162">
        <f t="shared" ref="F890:G890" si="64">SUMPRODUCT($E891:$E904,F891:F904)</f>
        <v>448.55399999999997</v>
      </c>
      <c r="G890" s="162">
        <f t="shared" si="64"/>
        <v>203.83704</v>
      </c>
    </row>
    <row r="891" spans="1:7" ht="21" x14ac:dyDescent="0.25">
      <c r="A891" s="163">
        <v>10691</v>
      </c>
      <c r="B891" s="177" t="s">
        <v>400</v>
      </c>
      <c r="C891" s="164" t="s">
        <v>166</v>
      </c>
      <c r="D891" s="164" t="s">
        <v>7198</v>
      </c>
      <c r="E891" s="163">
        <v>1</v>
      </c>
      <c r="F891" s="155">
        <f>IF(C891="MAT.",VLOOKUP(A891,INSUMOS_AUX!A:F,6,0),0)</f>
        <v>76.489999999999995</v>
      </c>
      <c r="G891" s="154">
        <f>IF(C891="M.O.",VLOOKUP(A891,INSUMOS_AUX!A:F,6,0),0)</f>
        <v>0</v>
      </c>
    </row>
    <row r="892" spans="1:7" ht="21" x14ac:dyDescent="0.25">
      <c r="A892" s="163">
        <v>11056</v>
      </c>
      <c r="B892" s="177" t="s">
        <v>386</v>
      </c>
      <c r="C892" s="164" t="s">
        <v>166</v>
      </c>
      <c r="D892" s="164" t="s">
        <v>7189</v>
      </c>
      <c r="E892" s="163">
        <v>100</v>
      </c>
      <c r="F892" s="155">
        <f>IF(C892="MAT.",VLOOKUP(A892,INSUMOS_AUX!A:F,6,0),0)</f>
        <v>0.11</v>
      </c>
      <c r="G892" s="154">
        <f>IF(C892="M.O.",VLOOKUP(A892,INSUMOS_AUX!A:F,6,0),0)</f>
        <v>0</v>
      </c>
    </row>
    <row r="893" spans="1:7" ht="21" x14ac:dyDescent="0.25">
      <c r="A893" s="163">
        <v>11447</v>
      </c>
      <c r="B893" s="177" t="s">
        <v>366</v>
      </c>
      <c r="C893" s="164" t="s">
        <v>166</v>
      </c>
      <c r="D893" s="164" t="s">
        <v>7189</v>
      </c>
      <c r="E893" s="163">
        <v>2</v>
      </c>
      <c r="F893" s="155">
        <f>IF(C893="MAT.",VLOOKUP(A893,INSUMOS_AUX!A:F,6,0),0)</f>
        <v>45.48</v>
      </c>
      <c r="G893" s="154">
        <f>IF(C893="M.O.",VLOOKUP(A893,INSUMOS_AUX!A:F,6,0),0)</f>
        <v>0</v>
      </c>
    </row>
    <row r="894" spans="1:7" x14ac:dyDescent="0.25">
      <c r="A894" s="163">
        <v>12868</v>
      </c>
      <c r="B894" s="177" t="s">
        <v>382</v>
      </c>
      <c r="C894" s="164" t="s">
        <v>169</v>
      </c>
      <c r="D894" s="164" t="s">
        <v>7192</v>
      </c>
      <c r="E894" s="163">
        <v>8.0960000000000001</v>
      </c>
      <c r="F894" s="155">
        <f>IF(C894="MAT.",VLOOKUP(A894,INSUMOS_AUX!A:F,6,0),0)</f>
        <v>0</v>
      </c>
      <c r="G894" s="154">
        <f>IF(C894="M.O.",VLOOKUP(A894,INSUMOS_AUX!A:F,6,0),0)</f>
        <v>16.5</v>
      </c>
    </row>
    <row r="895" spans="1:7" ht="21" x14ac:dyDescent="0.25">
      <c r="A895" s="163">
        <v>1338</v>
      </c>
      <c r="B895" s="177" t="s">
        <v>357</v>
      </c>
      <c r="C895" s="164" t="s">
        <v>166</v>
      </c>
      <c r="D895" s="164" t="s">
        <v>7191</v>
      </c>
      <c r="E895" s="163">
        <v>1.1000000000000001</v>
      </c>
      <c r="F895" s="155">
        <f>IF(C895="MAT.",VLOOKUP(A895,INSUMOS_AUX!A:F,6,0),0)</f>
        <v>57.11</v>
      </c>
      <c r="G895" s="154">
        <f>IF(C895="M.O.",VLOOKUP(A895,INSUMOS_AUX!A:F,6,0),0)</f>
        <v>0</v>
      </c>
    </row>
    <row r="896" spans="1:7" ht="21" x14ac:dyDescent="0.25">
      <c r="A896" s="163">
        <v>1339</v>
      </c>
      <c r="B896" s="177" t="s">
        <v>361</v>
      </c>
      <c r="C896" s="164" t="s">
        <v>166</v>
      </c>
      <c r="D896" s="164" t="s">
        <v>7193</v>
      </c>
      <c r="E896" s="163">
        <v>0.05</v>
      </c>
      <c r="F896" s="155">
        <f>IF(C896="MAT.",VLOOKUP(A896,INSUMOS_AUX!A:F,6,0),0)</f>
        <v>57.26</v>
      </c>
      <c r="G896" s="154">
        <f>IF(C896="M.O.",VLOOKUP(A896,INSUMOS_AUX!A:F,6,0),0)</f>
        <v>0</v>
      </c>
    </row>
    <row r="897" spans="1:7" x14ac:dyDescent="0.25">
      <c r="A897" s="163">
        <v>37370</v>
      </c>
      <c r="B897" s="177" t="s">
        <v>185</v>
      </c>
      <c r="C897" s="164" t="s">
        <v>166</v>
      </c>
      <c r="D897" s="164" t="s">
        <v>7192</v>
      </c>
      <c r="E897" s="163">
        <v>14</v>
      </c>
      <c r="F897" s="155">
        <f>IF(C897="MAT.",VLOOKUP(A897,INSUMOS_AUX!A:F,6,0),0)</f>
        <v>2.15</v>
      </c>
      <c r="G897" s="154">
        <f>IF(C897="M.O.",VLOOKUP(A897,INSUMOS_AUX!A:F,6,0),0)</f>
        <v>0</v>
      </c>
    </row>
    <row r="898" spans="1:7" x14ac:dyDescent="0.25">
      <c r="A898" s="163">
        <v>37371</v>
      </c>
      <c r="B898" s="177" t="s">
        <v>186</v>
      </c>
      <c r="C898" s="164" t="s">
        <v>166</v>
      </c>
      <c r="D898" s="164" t="s">
        <v>7192</v>
      </c>
      <c r="E898" s="163">
        <v>14</v>
      </c>
      <c r="F898" s="155">
        <f>IF(C898="MAT.",VLOOKUP(A898,INSUMOS_AUX!A:F,6,0),0)</f>
        <v>0.67</v>
      </c>
      <c r="G898" s="154">
        <f>IF(C898="M.O.",VLOOKUP(A898,INSUMOS_AUX!A:F,6,0),0)</f>
        <v>0</v>
      </c>
    </row>
    <row r="899" spans="1:7" x14ac:dyDescent="0.25">
      <c r="A899" s="163">
        <v>37372</v>
      </c>
      <c r="B899" s="177" t="s">
        <v>187</v>
      </c>
      <c r="C899" s="164" t="s">
        <v>166</v>
      </c>
      <c r="D899" s="164" t="s">
        <v>7192</v>
      </c>
      <c r="E899" s="163">
        <v>14</v>
      </c>
      <c r="F899" s="155">
        <f>IF(C899="MAT.",VLOOKUP(A899,INSUMOS_AUX!A:F,6,0),0)</f>
        <v>1.1399999999999999</v>
      </c>
      <c r="G899" s="154">
        <f>IF(C899="M.O.",VLOOKUP(A899,INSUMOS_AUX!A:F,6,0),0)</f>
        <v>0</v>
      </c>
    </row>
    <row r="900" spans="1:7" x14ac:dyDescent="0.25">
      <c r="A900" s="163">
        <v>37373</v>
      </c>
      <c r="B900" s="177" t="s">
        <v>188</v>
      </c>
      <c r="C900" s="164" t="s">
        <v>166</v>
      </c>
      <c r="D900" s="164" t="s">
        <v>7192</v>
      </c>
      <c r="E900" s="163">
        <v>14</v>
      </c>
      <c r="F900" s="155">
        <f>IF(C900="MAT.",VLOOKUP(A900,INSUMOS_AUX!A:F,6,0),0)</f>
        <v>0.06</v>
      </c>
      <c r="G900" s="154">
        <f>IF(C900="M.O.",VLOOKUP(A900,INSUMOS_AUX!A:F,6,0),0)</f>
        <v>0</v>
      </c>
    </row>
    <row r="901" spans="1:7" ht="21" x14ac:dyDescent="0.25">
      <c r="A901" s="163">
        <v>43459</v>
      </c>
      <c r="B901" s="177" t="s">
        <v>190</v>
      </c>
      <c r="C901" s="164" t="s">
        <v>166</v>
      </c>
      <c r="D901" s="164" t="s">
        <v>7192</v>
      </c>
      <c r="E901" s="163">
        <v>14</v>
      </c>
      <c r="F901" s="155">
        <f>IF(C901="MAT.",VLOOKUP(A901,INSUMOS_AUX!A:F,6,0),0)</f>
        <v>0.49</v>
      </c>
      <c r="G901" s="154">
        <f>IF(C901="M.O.",VLOOKUP(A901,INSUMOS_AUX!A:F,6,0),0)</f>
        <v>0</v>
      </c>
    </row>
    <row r="902" spans="1:7" ht="21" x14ac:dyDescent="0.25">
      <c r="A902" s="163">
        <v>43483</v>
      </c>
      <c r="B902" s="177" t="s">
        <v>193</v>
      </c>
      <c r="C902" s="164" t="s">
        <v>166</v>
      </c>
      <c r="D902" s="164" t="s">
        <v>7192</v>
      </c>
      <c r="E902" s="163">
        <v>14</v>
      </c>
      <c r="F902" s="155">
        <f>IF(C902="MAT.",VLOOKUP(A902,INSUMOS_AUX!A:F,6,0),0)</f>
        <v>1.34</v>
      </c>
      <c r="G902" s="154">
        <f>IF(C902="M.O.",VLOOKUP(A902,INSUMOS_AUX!A:F,6,0),0)</f>
        <v>0</v>
      </c>
    </row>
    <row r="903" spans="1:7" x14ac:dyDescent="0.25">
      <c r="A903" s="163">
        <v>6117</v>
      </c>
      <c r="B903" s="177" t="s">
        <v>7229</v>
      </c>
      <c r="C903" s="164" t="s">
        <v>169</v>
      </c>
      <c r="D903" s="164" t="s">
        <v>7192</v>
      </c>
      <c r="E903" s="163">
        <v>6.0720000000000001</v>
      </c>
      <c r="F903" s="155">
        <f>IF(C903="MAT.",VLOOKUP(A903,INSUMOS_AUX!A:F,6,0),0)</f>
        <v>0</v>
      </c>
      <c r="G903" s="154">
        <f>IF(C903="M.O.",VLOOKUP(A903,INSUMOS_AUX!A:F,6,0),0)</f>
        <v>11.57</v>
      </c>
    </row>
    <row r="904" spans="1:7" x14ac:dyDescent="0.25">
      <c r="A904" s="163" t="s">
        <v>7211</v>
      </c>
      <c r="B904" s="177" t="s">
        <v>7230</v>
      </c>
      <c r="C904" s="164" t="s">
        <v>166</v>
      </c>
      <c r="D904" s="164" t="s">
        <v>7189</v>
      </c>
      <c r="E904" s="163">
        <v>3</v>
      </c>
      <c r="F904" s="155">
        <f>IF(C904="MAT.",VLOOKUP(A904,INSUMOS_AUX!A:F,6,0),0)</f>
        <v>40.840000000000003</v>
      </c>
      <c r="G904" s="154">
        <f>IF(C904="M.O.",VLOOKUP(A904,INSUMOS_AUX!A:F,6,0),0)</f>
        <v>0</v>
      </c>
    </row>
    <row r="905" spans="1:7" x14ac:dyDescent="0.25">
      <c r="A905" s="165"/>
      <c r="B905" s="174"/>
      <c r="C905" s="166"/>
      <c r="D905" s="166"/>
      <c r="E905" s="166"/>
      <c r="F905" s="166"/>
      <c r="G905" s="166"/>
    </row>
    <row r="906" spans="1:7" ht="42" x14ac:dyDescent="0.25">
      <c r="A906" s="160" t="s">
        <v>7135</v>
      </c>
      <c r="B906" s="176" t="s">
        <v>7136</v>
      </c>
      <c r="C906" s="161" t="s">
        <v>57</v>
      </c>
      <c r="D906" s="161" t="s">
        <v>7191</v>
      </c>
      <c r="E906" s="162">
        <v>1</v>
      </c>
      <c r="F906" s="168">
        <f t="shared" ref="F906:G906" si="65">SUMPRODUCT($E907:$E917,F907:F917)</f>
        <v>3307.4404999999997</v>
      </c>
      <c r="G906" s="162">
        <f t="shared" si="65"/>
        <v>484.54560000000004</v>
      </c>
    </row>
    <row r="907" spans="1:7" ht="21" x14ac:dyDescent="0.25">
      <c r="A907" s="163">
        <v>10691</v>
      </c>
      <c r="B907" s="177" t="s">
        <v>400</v>
      </c>
      <c r="C907" s="164" t="s">
        <v>166</v>
      </c>
      <c r="D907" s="164" t="s">
        <v>7198</v>
      </c>
      <c r="E907" s="163">
        <v>0.05</v>
      </c>
      <c r="F907" s="155">
        <f>IF(C907="MAT.",VLOOKUP(A907,INSUMOS_AUX!A:F,6,0),0)</f>
        <v>76.489999999999995</v>
      </c>
      <c r="G907" s="154">
        <f>IF(C907="M.O.",VLOOKUP(A907,INSUMOS_AUX!A:F,6,0),0)</f>
        <v>0</v>
      </c>
    </row>
    <row r="908" spans="1:7" x14ac:dyDescent="0.25">
      <c r="A908" s="163">
        <v>1214</v>
      </c>
      <c r="B908" s="177" t="s">
        <v>7215</v>
      </c>
      <c r="C908" s="164" t="s">
        <v>169</v>
      </c>
      <c r="D908" s="164" t="s">
        <v>7192</v>
      </c>
      <c r="E908" s="163">
        <v>12.144</v>
      </c>
      <c r="F908" s="155">
        <f>IF(C908="MAT.",VLOOKUP(A908,INSUMOS_AUX!A:F,6,0),0)</f>
        <v>0</v>
      </c>
      <c r="G908" s="154">
        <f>IF(C908="M.O.",VLOOKUP(A908,INSUMOS_AUX!A:F,6,0),0)</f>
        <v>16.760000000000002</v>
      </c>
    </row>
    <row r="909" spans="1:7" ht="21" x14ac:dyDescent="0.25">
      <c r="A909" s="163">
        <v>1339</v>
      </c>
      <c r="B909" s="177" t="s">
        <v>361</v>
      </c>
      <c r="C909" s="164" t="s">
        <v>166</v>
      </c>
      <c r="D909" s="164" t="s">
        <v>7193</v>
      </c>
      <c r="E909" s="163">
        <v>2</v>
      </c>
      <c r="F909" s="155">
        <f>IF(C909="MAT.",VLOOKUP(A909,INSUMOS_AUX!A:F,6,0),0)</f>
        <v>57.26</v>
      </c>
      <c r="G909" s="154">
        <f>IF(C909="M.O.",VLOOKUP(A909,INSUMOS_AUX!A:F,6,0),0)</f>
        <v>0</v>
      </c>
    </row>
    <row r="910" spans="1:7" ht="21" x14ac:dyDescent="0.25">
      <c r="A910" s="163">
        <v>34660</v>
      </c>
      <c r="B910" s="177" t="s">
        <v>359</v>
      </c>
      <c r="C910" s="164" t="s">
        <v>166</v>
      </c>
      <c r="D910" s="164" t="s">
        <v>7191</v>
      </c>
      <c r="E910" s="163">
        <v>51.71</v>
      </c>
      <c r="F910" s="155">
        <f>IF(C910="MAT.",VLOOKUP(A910,INSUMOS_AUX!A:F,6,0),0)</f>
        <v>57.6</v>
      </c>
      <c r="G910" s="154">
        <f>IF(C910="M.O.",VLOOKUP(A910,INSUMOS_AUX!A:F,6,0),0)</f>
        <v>0</v>
      </c>
    </row>
    <row r="911" spans="1:7" x14ac:dyDescent="0.25">
      <c r="A911" s="163">
        <v>37370</v>
      </c>
      <c r="B911" s="177" t="s">
        <v>185</v>
      </c>
      <c r="C911" s="164" t="s">
        <v>166</v>
      </c>
      <c r="D911" s="164" t="s">
        <v>7192</v>
      </c>
      <c r="E911" s="163">
        <v>36</v>
      </c>
      <c r="F911" s="155">
        <f>IF(C911="MAT.",VLOOKUP(A911,INSUMOS_AUX!A:F,6,0),0)</f>
        <v>2.15</v>
      </c>
      <c r="G911" s="154">
        <f>IF(C911="M.O.",VLOOKUP(A911,INSUMOS_AUX!A:F,6,0),0)</f>
        <v>0</v>
      </c>
    </row>
    <row r="912" spans="1:7" x14ac:dyDescent="0.25">
      <c r="A912" s="163">
        <v>37371</v>
      </c>
      <c r="B912" s="177" t="s">
        <v>186</v>
      </c>
      <c r="C912" s="164" t="s">
        <v>166</v>
      </c>
      <c r="D912" s="164" t="s">
        <v>7192</v>
      </c>
      <c r="E912" s="163">
        <v>36</v>
      </c>
      <c r="F912" s="155">
        <f>IF(C912="MAT.",VLOOKUP(A912,INSUMOS_AUX!A:F,6,0),0)</f>
        <v>0.67</v>
      </c>
      <c r="G912" s="154">
        <f>IF(C912="M.O.",VLOOKUP(A912,INSUMOS_AUX!A:F,6,0),0)</f>
        <v>0</v>
      </c>
    </row>
    <row r="913" spans="1:7" x14ac:dyDescent="0.25">
      <c r="A913" s="163">
        <v>37372</v>
      </c>
      <c r="B913" s="177" t="s">
        <v>187</v>
      </c>
      <c r="C913" s="164" t="s">
        <v>166</v>
      </c>
      <c r="D913" s="164" t="s">
        <v>7192</v>
      </c>
      <c r="E913" s="163">
        <v>36</v>
      </c>
      <c r="F913" s="155">
        <f>IF(C913="MAT.",VLOOKUP(A913,INSUMOS_AUX!A:F,6,0),0)</f>
        <v>1.1399999999999999</v>
      </c>
      <c r="G913" s="154">
        <f>IF(C913="M.O.",VLOOKUP(A913,INSUMOS_AUX!A:F,6,0),0)</f>
        <v>0</v>
      </c>
    </row>
    <row r="914" spans="1:7" x14ac:dyDescent="0.25">
      <c r="A914" s="163">
        <v>37373</v>
      </c>
      <c r="B914" s="177" t="s">
        <v>188</v>
      </c>
      <c r="C914" s="164" t="s">
        <v>166</v>
      </c>
      <c r="D914" s="164" t="s">
        <v>7192</v>
      </c>
      <c r="E914" s="163">
        <v>36</v>
      </c>
      <c r="F914" s="155">
        <f>IF(C914="MAT.",VLOOKUP(A914,INSUMOS_AUX!A:F,6,0),0)</f>
        <v>0.06</v>
      </c>
      <c r="G914" s="154">
        <f>IF(C914="M.O.",VLOOKUP(A914,INSUMOS_AUX!A:F,6,0),0)</f>
        <v>0</v>
      </c>
    </row>
    <row r="915" spans="1:7" ht="21" x14ac:dyDescent="0.25">
      <c r="A915" s="163">
        <v>43459</v>
      </c>
      <c r="B915" s="177" t="s">
        <v>190</v>
      </c>
      <c r="C915" s="164" t="s">
        <v>166</v>
      </c>
      <c r="D915" s="164" t="s">
        <v>7192</v>
      </c>
      <c r="E915" s="163">
        <v>36</v>
      </c>
      <c r="F915" s="155">
        <f>IF(C915="MAT.",VLOOKUP(A915,INSUMOS_AUX!A:F,6,0),0)</f>
        <v>0.49</v>
      </c>
      <c r="G915" s="154">
        <f>IF(C915="M.O.",VLOOKUP(A915,INSUMOS_AUX!A:F,6,0),0)</f>
        <v>0</v>
      </c>
    </row>
    <row r="916" spans="1:7" ht="21" x14ac:dyDescent="0.25">
      <c r="A916" s="163">
        <v>43483</v>
      </c>
      <c r="B916" s="177" t="s">
        <v>193</v>
      </c>
      <c r="C916" s="164" t="s">
        <v>166</v>
      </c>
      <c r="D916" s="164" t="s">
        <v>7192</v>
      </c>
      <c r="E916" s="163">
        <v>36</v>
      </c>
      <c r="F916" s="155">
        <f>IF(C916="MAT.",VLOOKUP(A916,INSUMOS_AUX!A:F,6,0),0)</f>
        <v>1.34</v>
      </c>
      <c r="G916" s="154">
        <f>IF(C916="M.O.",VLOOKUP(A916,INSUMOS_AUX!A:F,6,0),0)</f>
        <v>0</v>
      </c>
    </row>
    <row r="917" spans="1:7" x14ac:dyDescent="0.25">
      <c r="A917" s="163">
        <v>6117</v>
      </c>
      <c r="B917" s="177" t="s">
        <v>7229</v>
      </c>
      <c r="C917" s="164" t="s">
        <v>169</v>
      </c>
      <c r="D917" s="164" t="s">
        <v>7192</v>
      </c>
      <c r="E917" s="163">
        <v>24.288</v>
      </c>
      <c r="F917" s="155">
        <f>IF(C917="MAT.",VLOOKUP(A917,INSUMOS_AUX!A:F,6,0),0)</f>
        <v>0</v>
      </c>
      <c r="G917" s="154">
        <f>IF(C917="M.O.",VLOOKUP(A917,INSUMOS_AUX!A:F,6,0),0)</f>
        <v>11.57</v>
      </c>
    </row>
    <row r="918" spans="1:7" x14ac:dyDescent="0.25">
      <c r="A918" s="165"/>
      <c r="B918" s="174"/>
      <c r="C918" s="166"/>
      <c r="D918" s="166"/>
      <c r="E918" s="166"/>
      <c r="F918" s="166"/>
      <c r="G918" s="166"/>
    </row>
    <row r="919" spans="1:7" ht="21" x14ac:dyDescent="0.25">
      <c r="A919" s="160" t="s">
        <v>7137</v>
      </c>
      <c r="B919" s="176" t="s">
        <v>7138</v>
      </c>
      <c r="C919" s="161" t="s">
        <v>57</v>
      </c>
      <c r="D919" s="161" t="s">
        <v>7191</v>
      </c>
      <c r="E919" s="162">
        <v>1</v>
      </c>
      <c r="F919" s="162">
        <f t="shared" ref="F919:G919" si="66">SUMPRODUCT($E920:$E931,F920:F931)</f>
        <v>877.47480000000007</v>
      </c>
      <c r="G919" s="162">
        <f t="shared" si="66"/>
        <v>240.69407999999999</v>
      </c>
    </row>
    <row r="920" spans="1:7" ht="21" x14ac:dyDescent="0.25">
      <c r="A920" s="163">
        <v>10691</v>
      </c>
      <c r="B920" s="177" t="s">
        <v>400</v>
      </c>
      <c r="C920" s="164" t="s">
        <v>166</v>
      </c>
      <c r="D920" s="164" t="s">
        <v>7198</v>
      </c>
      <c r="E920" s="163">
        <v>1</v>
      </c>
      <c r="F920" s="155">
        <f>IF(C920="MAT.",VLOOKUP(A920,INSUMOS_AUX!A:F,6,0),0)</f>
        <v>76.489999999999995</v>
      </c>
      <c r="G920" s="154">
        <f>IF(C920="M.O.",VLOOKUP(A920,INSUMOS_AUX!A:F,6,0),0)</f>
        <v>0</v>
      </c>
    </row>
    <row r="921" spans="1:7" x14ac:dyDescent="0.25">
      <c r="A921" s="163">
        <v>12868</v>
      </c>
      <c r="B921" s="177" t="s">
        <v>382</v>
      </c>
      <c r="C921" s="164" t="s">
        <v>169</v>
      </c>
      <c r="D921" s="164" t="s">
        <v>7192</v>
      </c>
      <c r="E921" s="163">
        <v>6.0720000000000001</v>
      </c>
      <c r="F921" s="155">
        <f>IF(C921="MAT.",VLOOKUP(A921,INSUMOS_AUX!A:F,6,0),0)</f>
        <v>0</v>
      </c>
      <c r="G921" s="154">
        <f>IF(C921="M.O.",VLOOKUP(A921,INSUMOS_AUX!A:F,6,0),0)</f>
        <v>16.5</v>
      </c>
    </row>
    <row r="922" spans="1:7" ht="21" x14ac:dyDescent="0.25">
      <c r="A922" s="163">
        <v>1339</v>
      </c>
      <c r="B922" s="177" t="s">
        <v>361</v>
      </c>
      <c r="C922" s="164" t="s">
        <v>166</v>
      </c>
      <c r="D922" s="164" t="s">
        <v>7193</v>
      </c>
      <c r="E922" s="163">
        <v>5</v>
      </c>
      <c r="F922" s="155">
        <f>IF(C922="MAT.",VLOOKUP(A922,INSUMOS_AUX!A:F,6,0),0)</f>
        <v>57.26</v>
      </c>
      <c r="G922" s="154">
        <f>IF(C922="M.O.",VLOOKUP(A922,INSUMOS_AUX!A:F,6,0),0)</f>
        <v>0</v>
      </c>
    </row>
    <row r="923" spans="1:7" ht="21" x14ac:dyDescent="0.25">
      <c r="A923" s="163">
        <v>34514</v>
      </c>
      <c r="B923" s="177" t="s">
        <v>358</v>
      </c>
      <c r="C923" s="164" t="s">
        <v>166</v>
      </c>
      <c r="D923" s="164" t="s">
        <v>7191</v>
      </c>
      <c r="E923" s="163">
        <v>6.32</v>
      </c>
      <c r="F923" s="155">
        <f>IF(C923="MAT.",VLOOKUP(A923,INSUMOS_AUX!A:F,6,0),0)</f>
        <v>45.39</v>
      </c>
      <c r="G923" s="154">
        <f>IF(C923="M.O.",VLOOKUP(A923,INSUMOS_AUX!A:F,6,0),0)</f>
        <v>0</v>
      </c>
    </row>
    <row r="924" spans="1:7" x14ac:dyDescent="0.25">
      <c r="A924" s="163">
        <v>37370</v>
      </c>
      <c r="B924" s="177" t="s">
        <v>185</v>
      </c>
      <c r="C924" s="164" t="s">
        <v>166</v>
      </c>
      <c r="D924" s="164" t="s">
        <v>7192</v>
      </c>
      <c r="E924" s="163">
        <v>18</v>
      </c>
      <c r="F924" s="155">
        <f>IF(C924="MAT.",VLOOKUP(A924,INSUMOS_AUX!A:F,6,0),0)</f>
        <v>2.15</v>
      </c>
      <c r="G924" s="154">
        <f>IF(C924="M.O.",VLOOKUP(A924,INSUMOS_AUX!A:F,6,0),0)</f>
        <v>0</v>
      </c>
    </row>
    <row r="925" spans="1:7" x14ac:dyDescent="0.25">
      <c r="A925" s="163">
        <v>37371</v>
      </c>
      <c r="B925" s="177" t="s">
        <v>186</v>
      </c>
      <c r="C925" s="164" t="s">
        <v>166</v>
      </c>
      <c r="D925" s="164" t="s">
        <v>7192</v>
      </c>
      <c r="E925" s="163">
        <v>18</v>
      </c>
      <c r="F925" s="155">
        <f>IF(C925="MAT.",VLOOKUP(A925,INSUMOS_AUX!A:F,6,0),0)</f>
        <v>0.67</v>
      </c>
      <c r="G925" s="154">
        <f>IF(C925="M.O.",VLOOKUP(A925,INSUMOS_AUX!A:F,6,0),0)</f>
        <v>0</v>
      </c>
    </row>
    <row r="926" spans="1:7" x14ac:dyDescent="0.25">
      <c r="A926" s="163">
        <v>37372</v>
      </c>
      <c r="B926" s="177" t="s">
        <v>187</v>
      </c>
      <c r="C926" s="164" t="s">
        <v>166</v>
      </c>
      <c r="D926" s="164" t="s">
        <v>7192</v>
      </c>
      <c r="E926" s="163">
        <v>18</v>
      </c>
      <c r="F926" s="155">
        <f>IF(C926="MAT.",VLOOKUP(A926,INSUMOS_AUX!A:F,6,0),0)</f>
        <v>1.1399999999999999</v>
      </c>
      <c r="G926" s="154">
        <f>IF(C926="M.O.",VLOOKUP(A926,INSUMOS_AUX!A:F,6,0),0)</f>
        <v>0</v>
      </c>
    </row>
    <row r="927" spans="1:7" x14ac:dyDescent="0.25">
      <c r="A927" s="163">
        <v>37373</v>
      </c>
      <c r="B927" s="177" t="s">
        <v>188</v>
      </c>
      <c r="C927" s="164" t="s">
        <v>166</v>
      </c>
      <c r="D927" s="164" t="s">
        <v>7192</v>
      </c>
      <c r="E927" s="163">
        <v>18</v>
      </c>
      <c r="F927" s="155">
        <f>IF(C927="MAT.",VLOOKUP(A927,INSUMOS_AUX!A:F,6,0),0)</f>
        <v>0.06</v>
      </c>
      <c r="G927" s="154">
        <f>IF(C927="M.O.",VLOOKUP(A927,INSUMOS_AUX!A:F,6,0),0)</f>
        <v>0</v>
      </c>
    </row>
    <row r="928" spans="1:7" ht="21" x14ac:dyDescent="0.25">
      <c r="A928" s="163">
        <v>43459</v>
      </c>
      <c r="B928" s="177" t="s">
        <v>190</v>
      </c>
      <c r="C928" s="164" t="s">
        <v>166</v>
      </c>
      <c r="D928" s="164" t="s">
        <v>7192</v>
      </c>
      <c r="E928" s="163">
        <v>18</v>
      </c>
      <c r="F928" s="155">
        <f>IF(C928="MAT.",VLOOKUP(A928,INSUMOS_AUX!A:F,6,0),0)</f>
        <v>0.49</v>
      </c>
      <c r="G928" s="154">
        <f>IF(C928="M.O.",VLOOKUP(A928,INSUMOS_AUX!A:F,6,0),0)</f>
        <v>0</v>
      </c>
    </row>
    <row r="929" spans="1:7" ht="21" x14ac:dyDescent="0.25">
      <c r="A929" s="163">
        <v>43483</v>
      </c>
      <c r="B929" s="177" t="s">
        <v>193</v>
      </c>
      <c r="C929" s="164" t="s">
        <v>166</v>
      </c>
      <c r="D929" s="164" t="s">
        <v>7192</v>
      </c>
      <c r="E929" s="163">
        <v>18</v>
      </c>
      <c r="F929" s="155">
        <f>IF(C929="MAT.",VLOOKUP(A929,INSUMOS_AUX!A:F,6,0),0)</f>
        <v>1.34</v>
      </c>
      <c r="G929" s="154">
        <f>IF(C929="M.O.",VLOOKUP(A929,INSUMOS_AUX!A:F,6,0),0)</f>
        <v>0</v>
      </c>
    </row>
    <row r="930" spans="1:7" x14ac:dyDescent="0.25">
      <c r="A930" s="163">
        <v>6117</v>
      </c>
      <c r="B930" s="177" t="s">
        <v>7229</v>
      </c>
      <c r="C930" s="164" t="s">
        <v>169</v>
      </c>
      <c r="D930" s="164" t="s">
        <v>7192</v>
      </c>
      <c r="E930" s="163">
        <v>12.144</v>
      </c>
      <c r="F930" s="155">
        <f>IF(C930="MAT.",VLOOKUP(A930,INSUMOS_AUX!A:F,6,0),0)</f>
        <v>0</v>
      </c>
      <c r="G930" s="154">
        <f>IF(C930="M.O.",VLOOKUP(A930,INSUMOS_AUX!A:F,6,0),0)</f>
        <v>11.57</v>
      </c>
    </row>
    <row r="931" spans="1:7" x14ac:dyDescent="0.25">
      <c r="A931" s="163" t="s">
        <v>7211</v>
      </c>
      <c r="B931" s="177" t="s">
        <v>7230</v>
      </c>
      <c r="C931" s="164" t="s">
        <v>166</v>
      </c>
      <c r="D931" s="164" t="s">
        <v>7189</v>
      </c>
      <c r="E931" s="163">
        <v>3</v>
      </c>
      <c r="F931" s="155">
        <f>IF(C931="MAT.",VLOOKUP(A931,INSUMOS_AUX!A:F,6,0),0)</f>
        <v>40.840000000000003</v>
      </c>
      <c r="G931" s="154">
        <f>IF(C931="M.O.",VLOOKUP(A931,INSUMOS_AUX!A:F,6,0),0)</f>
        <v>0</v>
      </c>
    </row>
    <row r="932" spans="1:7" x14ac:dyDescent="0.25">
      <c r="A932" s="165"/>
      <c r="B932" s="174"/>
      <c r="C932" s="166"/>
      <c r="D932" s="166"/>
      <c r="E932" s="166"/>
      <c r="F932" s="166"/>
      <c r="G932" s="166"/>
    </row>
    <row r="933" spans="1:7" ht="21" x14ac:dyDescent="0.25">
      <c r="A933" s="160" t="s">
        <v>7139</v>
      </c>
      <c r="B933" s="176" t="s">
        <v>7140</v>
      </c>
      <c r="C933" s="161" t="s">
        <v>57</v>
      </c>
      <c r="D933" s="161" t="s">
        <v>7189</v>
      </c>
      <c r="E933" s="162">
        <v>1</v>
      </c>
      <c r="F933" s="168">
        <f t="shared" ref="F933:G933" si="67">SUMPRODUCT($E934:$E941,F934:F941)</f>
        <v>1464.01</v>
      </c>
      <c r="G933" s="162">
        <f t="shared" si="67"/>
        <v>5.3352140000000006</v>
      </c>
    </row>
    <row r="934" spans="1:7" x14ac:dyDescent="0.25">
      <c r="A934" s="163">
        <v>37370</v>
      </c>
      <c r="B934" s="177" t="s">
        <v>185</v>
      </c>
      <c r="C934" s="164" t="s">
        <v>166</v>
      </c>
      <c r="D934" s="164" t="s">
        <v>7192</v>
      </c>
      <c r="E934" s="163">
        <v>0.5</v>
      </c>
      <c r="F934" s="155">
        <f>IF(C934="MAT.",VLOOKUP(A934,INSUMOS_AUX!A:F,6,0),0)</f>
        <v>2.15</v>
      </c>
      <c r="G934" s="154">
        <f>IF(C934="M.O.",VLOOKUP(A934,INSUMOS_AUX!A:F,6,0),0)</f>
        <v>0</v>
      </c>
    </row>
    <row r="935" spans="1:7" x14ac:dyDescent="0.25">
      <c r="A935" s="163">
        <v>37371</v>
      </c>
      <c r="B935" s="177" t="s">
        <v>186</v>
      </c>
      <c r="C935" s="164" t="s">
        <v>166</v>
      </c>
      <c r="D935" s="164" t="s">
        <v>7192</v>
      </c>
      <c r="E935" s="163">
        <v>0.5</v>
      </c>
      <c r="F935" s="155">
        <f>IF(C935="MAT.",VLOOKUP(A935,INSUMOS_AUX!A:F,6,0),0)</f>
        <v>0.67</v>
      </c>
      <c r="G935" s="154">
        <f>IF(C935="M.O.",VLOOKUP(A935,INSUMOS_AUX!A:F,6,0),0)</f>
        <v>0</v>
      </c>
    </row>
    <row r="936" spans="1:7" x14ac:dyDescent="0.25">
      <c r="A936" s="163">
        <v>37372</v>
      </c>
      <c r="B936" s="177" t="s">
        <v>187</v>
      </c>
      <c r="C936" s="164" t="s">
        <v>166</v>
      </c>
      <c r="D936" s="164" t="s">
        <v>7192</v>
      </c>
      <c r="E936" s="163">
        <v>0.5</v>
      </c>
      <c r="F936" s="155">
        <f>IF(C936="MAT.",VLOOKUP(A936,INSUMOS_AUX!A:F,6,0),0)</f>
        <v>1.1399999999999999</v>
      </c>
      <c r="G936" s="154">
        <f>IF(C936="M.O.",VLOOKUP(A936,INSUMOS_AUX!A:F,6,0),0)</f>
        <v>0</v>
      </c>
    </row>
    <row r="937" spans="1:7" x14ac:dyDescent="0.25">
      <c r="A937" s="163">
        <v>37373</v>
      </c>
      <c r="B937" s="177" t="s">
        <v>188</v>
      </c>
      <c r="C937" s="164" t="s">
        <v>166</v>
      </c>
      <c r="D937" s="164" t="s">
        <v>7192</v>
      </c>
      <c r="E937" s="163">
        <v>0.5</v>
      </c>
      <c r="F937" s="155">
        <f>IF(C937="MAT.",VLOOKUP(A937,INSUMOS_AUX!A:F,6,0),0)</f>
        <v>0.06</v>
      </c>
      <c r="G937" s="154">
        <f>IF(C937="M.O.",VLOOKUP(A937,INSUMOS_AUX!A:F,6,0),0)</f>
        <v>0</v>
      </c>
    </row>
    <row r="938" spans="1:7" ht="21" x14ac:dyDescent="0.25">
      <c r="A938" s="163">
        <v>43467</v>
      </c>
      <c r="B938" s="177" t="s">
        <v>192</v>
      </c>
      <c r="C938" s="164" t="s">
        <v>166</v>
      </c>
      <c r="D938" s="164" t="s">
        <v>7192</v>
      </c>
      <c r="E938" s="163">
        <v>0.5</v>
      </c>
      <c r="F938" s="155">
        <f>IF(C938="MAT.",VLOOKUP(A938,INSUMOS_AUX!A:F,6,0),0)</f>
        <v>0.59</v>
      </c>
      <c r="G938" s="154">
        <f>IF(C938="M.O.",VLOOKUP(A938,INSUMOS_AUX!A:F,6,0),0)</f>
        <v>0</v>
      </c>
    </row>
    <row r="939" spans="1:7" ht="21" x14ac:dyDescent="0.25">
      <c r="A939" s="163">
        <v>43491</v>
      </c>
      <c r="B939" s="177" t="s">
        <v>195</v>
      </c>
      <c r="C939" s="164" t="s">
        <v>166</v>
      </c>
      <c r="D939" s="164" t="s">
        <v>7192</v>
      </c>
      <c r="E939" s="163">
        <v>0.5</v>
      </c>
      <c r="F939" s="155">
        <f>IF(C939="MAT.",VLOOKUP(A939,INSUMOS_AUX!A:F,6,0),0)</f>
        <v>1.25</v>
      </c>
      <c r="G939" s="154">
        <f>IF(C939="M.O.",VLOOKUP(A939,INSUMOS_AUX!A:F,6,0),0)</f>
        <v>0</v>
      </c>
    </row>
    <row r="940" spans="1:7" x14ac:dyDescent="0.25">
      <c r="A940" s="163">
        <v>6111</v>
      </c>
      <c r="B940" s="177" t="s">
        <v>201</v>
      </c>
      <c r="C940" s="164" t="s">
        <v>169</v>
      </c>
      <c r="D940" s="164" t="s">
        <v>7192</v>
      </c>
      <c r="E940" s="163">
        <v>0.50860000000000005</v>
      </c>
      <c r="F940" s="155">
        <f>IF(C940="MAT.",VLOOKUP(A940,INSUMOS_AUX!A:F,6,0),0)</f>
        <v>0</v>
      </c>
      <c r="G940" s="154">
        <f>IF(C940="M.O.",VLOOKUP(A940,INSUMOS_AUX!A:F,6,0),0)</f>
        <v>10.49</v>
      </c>
    </row>
    <row r="941" spans="1:7" ht="21" x14ac:dyDescent="0.25">
      <c r="A941" s="163" t="s">
        <v>7212</v>
      </c>
      <c r="B941" s="177" t="s">
        <v>7231</v>
      </c>
      <c r="C941" s="164" t="s">
        <v>166</v>
      </c>
      <c r="D941" s="164" t="s">
        <v>7189</v>
      </c>
      <c r="E941" s="163">
        <v>1</v>
      </c>
      <c r="F941" s="155">
        <f>IF(C941="MAT.",VLOOKUP(A941,INSUMOS_AUX!A:F,6,0),0)</f>
        <v>1461.08</v>
      </c>
      <c r="G941" s="154">
        <f>IF(C941="M.O.",VLOOKUP(A941,INSUMOS_AUX!A:F,6,0),0)</f>
        <v>0</v>
      </c>
    </row>
    <row r="942" spans="1:7" x14ac:dyDescent="0.25">
      <c r="A942" s="165"/>
      <c r="B942" s="174"/>
      <c r="C942" s="166"/>
      <c r="D942" s="166"/>
      <c r="E942" s="166"/>
      <c r="F942" s="166"/>
      <c r="G942" s="166"/>
    </row>
    <row r="943" spans="1:7" ht="21" x14ac:dyDescent="0.25">
      <c r="A943" s="160" t="s">
        <v>7141</v>
      </c>
      <c r="B943" s="176" t="s">
        <v>7142</v>
      </c>
      <c r="C943" s="161" t="s">
        <v>57</v>
      </c>
      <c r="D943" s="161" t="s">
        <v>7191</v>
      </c>
      <c r="E943" s="162">
        <v>1</v>
      </c>
      <c r="F943" s="168">
        <f t="shared" ref="F943:G943" si="68">SUMPRODUCT($E944:$E952,F944:F952)</f>
        <v>1283.0549999999998</v>
      </c>
      <c r="G943" s="162">
        <f t="shared" si="68"/>
        <v>139.71672000000001</v>
      </c>
    </row>
    <row r="944" spans="1:7" x14ac:dyDescent="0.25">
      <c r="A944" s="163">
        <v>10489</v>
      </c>
      <c r="B944" s="177" t="s">
        <v>410</v>
      </c>
      <c r="C944" s="164" t="s">
        <v>169</v>
      </c>
      <c r="D944" s="164" t="s">
        <v>7192</v>
      </c>
      <c r="E944" s="163">
        <v>9.1080000000000005</v>
      </c>
      <c r="F944" s="155">
        <f>IF(C944="MAT.",VLOOKUP(A944,INSUMOS_AUX!A:F,6,0),0)</f>
        <v>0</v>
      </c>
      <c r="G944" s="154">
        <f>IF(C944="M.O.",VLOOKUP(A944,INSUMOS_AUX!A:F,6,0),0)</f>
        <v>15.34</v>
      </c>
    </row>
    <row r="945" spans="1:7" x14ac:dyDescent="0.25">
      <c r="A945" s="163">
        <v>37370</v>
      </c>
      <c r="B945" s="177" t="s">
        <v>185</v>
      </c>
      <c r="C945" s="164" t="s">
        <v>166</v>
      </c>
      <c r="D945" s="164" t="s">
        <v>7192</v>
      </c>
      <c r="E945" s="163">
        <v>9</v>
      </c>
      <c r="F945" s="155">
        <f>IF(C945="MAT.",VLOOKUP(A945,INSUMOS_AUX!A:F,6,0),0)</f>
        <v>2.15</v>
      </c>
      <c r="G945" s="154">
        <f>IF(C945="M.O.",VLOOKUP(A945,INSUMOS_AUX!A:F,6,0),0)</f>
        <v>0</v>
      </c>
    </row>
    <row r="946" spans="1:7" x14ac:dyDescent="0.25">
      <c r="A946" s="163">
        <v>37371</v>
      </c>
      <c r="B946" s="177" t="s">
        <v>186</v>
      </c>
      <c r="C946" s="164" t="s">
        <v>166</v>
      </c>
      <c r="D946" s="164" t="s">
        <v>7192</v>
      </c>
      <c r="E946" s="163">
        <v>9</v>
      </c>
      <c r="F946" s="155">
        <f>IF(C946="MAT.",VLOOKUP(A946,INSUMOS_AUX!A:F,6,0),0)</f>
        <v>0.67</v>
      </c>
      <c r="G946" s="154">
        <f>IF(C946="M.O.",VLOOKUP(A946,INSUMOS_AUX!A:F,6,0),0)</f>
        <v>0</v>
      </c>
    </row>
    <row r="947" spans="1:7" x14ac:dyDescent="0.25">
      <c r="A947" s="163">
        <v>37372</v>
      </c>
      <c r="B947" s="177" t="s">
        <v>187</v>
      </c>
      <c r="C947" s="164" t="s">
        <v>166</v>
      </c>
      <c r="D947" s="164" t="s">
        <v>7192</v>
      </c>
      <c r="E947" s="163">
        <v>9</v>
      </c>
      <c r="F947" s="155">
        <f>IF(C947="MAT.",VLOOKUP(A947,INSUMOS_AUX!A:F,6,0),0)</f>
        <v>1.1399999999999999</v>
      </c>
      <c r="G947" s="154">
        <f>IF(C947="M.O.",VLOOKUP(A947,INSUMOS_AUX!A:F,6,0),0)</f>
        <v>0</v>
      </c>
    </row>
    <row r="948" spans="1:7" x14ac:dyDescent="0.25">
      <c r="A948" s="163">
        <v>37373</v>
      </c>
      <c r="B948" s="177" t="s">
        <v>188</v>
      </c>
      <c r="C948" s="164" t="s">
        <v>166</v>
      </c>
      <c r="D948" s="164" t="s">
        <v>7192</v>
      </c>
      <c r="E948" s="163">
        <v>9</v>
      </c>
      <c r="F948" s="155">
        <f>IF(C948="MAT.",VLOOKUP(A948,INSUMOS_AUX!A:F,6,0),0)</f>
        <v>0.06</v>
      </c>
      <c r="G948" s="154">
        <f>IF(C948="M.O.",VLOOKUP(A948,INSUMOS_AUX!A:F,6,0),0)</f>
        <v>0</v>
      </c>
    </row>
    <row r="949" spans="1:7" x14ac:dyDescent="0.25">
      <c r="A949" s="163">
        <v>39961</v>
      </c>
      <c r="B949" s="177" t="s">
        <v>247</v>
      </c>
      <c r="C949" s="164" t="s">
        <v>166</v>
      </c>
      <c r="D949" s="164" t="s">
        <v>7189</v>
      </c>
      <c r="E949" s="163">
        <v>1.5</v>
      </c>
      <c r="F949" s="155">
        <f>IF(C949="MAT.",VLOOKUP(A949,INSUMOS_AUX!A:F,6,0),0)</f>
        <v>26.27</v>
      </c>
      <c r="G949" s="154">
        <f>IF(C949="M.O.",VLOOKUP(A949,INSUMOS_AUX!A:F,6,0),0)</f>
        <v>0</v>
      </c>
    </row>
    <row r="950" spans="1:7" ht="21" x14ac:dyDescent="0.25">
      <c r="A950" s="163">
        <v>43465</v>
      </c>
      <c r="B950" s="177" t="s">
        <v>203</v>
      </c>
      <c r="C950" s="164" t="s">
        <v>166</v>
      </c>
      <c r="D950" s="164" t="s">
        <v>7192</v>
      </c>
      <c r="E950" s="163">
        <v>9</v>
      </c>
      <c r="F950" s="155">
        <f>IF(C950="MAT.",VLOOKUP(A950,INSUMOS_AUX!A:F,6,0),0)</f>
        <v>0.84</v>
      </c>
      <c r="G950" s="154">
        <f>IF(C950="M.O.",VLOOKUP(A950,INSUMOS_AUX!A:F,6,0),0)</f>
        <v>0</v>
      </c>
    </row>
    <row r="951" spans="1:7" ht="21" x14ac:dyDescent="0.25">
      <c r="A951" s="163">
        <v>43489</v>
      </c>
      <c r="B951" s="177" t="s">
        <v>204</v>
      </c>
      <c r="C951" s="164" t="s">
        <v>166</v>
      </c>
      <c r="D951" s="164" t="s">
        <v>7192</v>
      </c>
      <c r="E951" s="163">
        <v>9</v>
      </c>
      <c r="F951" s="155">
        <f>IF(C951="MAT.",VLOOKUP(A951,INSUMOS_AUX!A:F,6,0),0)</f>
        <v>1.17</v>
      </c>
      <c r="G951" s="154">
        <f>IF(C951="M.O.",VLOOKUP(A951,INSUMOS_AUX!A:F,6,0),0)</f>
        <v>0</v>
      </c>
    </row>
    <row r="952" spans="1:7" x14ac:dyDescent="0.25">
      <c r="A952" s="163" t="s">
        <v>7213</v>
      </c>
      <c r="B952" s="177" t="s">
        <v>7232</v>
      </c>
      <c r="C952" s="164" t="s">
        <v>166</v>
      </c>
      <c r="D952" s="164" t="s">
        <v>7191</v>
      </c>
      <c r="E952" s="163">
        <v>1.2</v>
      </c>
      <c r="F952" s="155">
        <f>IF(C952="MAT.",VLOOKUP(A952,INSUMOS_AUX!A:F,6,0),0)</f>
        <v>991.15</v>
      </c>
      <c r="G952" s="154">
        <f>IF(C952="M.O.",VLOOKUP(A952,INSUMOS_AUX!A:F,6,0),0)</f>
        <v>0</v>
      </c>
    </row>
    <row r="953" spans="1:7" x14ac:dyDescent="0.25">
      <c r="A953" s="165"/>
      <c r="B953" s="174"/>
      <c r="C953" s="166"/>
      <c r="D953" s="166"/>
      <c r="E953" s="166"/>
      <c r="F953" s="166"/>
      <c r="G953" s="166"/>
    </row>
    <row r="954" spans="1:7" ht="21" x14ac:dyDescent="0.25">
      <c r="A954" s="160" t="s">
        <v>7143</v>
      </c>
      <c r="B954" s="176" t="s">
        <v>7144</v>
      </c>
      <c r="C954" s="161" t="s">
        <v>57</v>
      </c>
      <c r="D954" s="161" t="s">
        <v>7191</v>
      </c>
      <c r="E954" s="162">
        <v>3</v>
      </c>
      <c r="F954" s="162">
        <f t="shared" ref="F954:G954" si="69">SUMPRODUCT($E955:$E963,F955:F963)</f>
        <v>867.43000000000006</v>
      </c>
      <c r="G954" s="162">
        <f t="shared" si="69"/>
        <v>124.19264</v>
      </c>
    </row>
    <row r="955" spans="1:7" x14ac:dyDescent="0.25">
      <c r="A955" s="163">
        <v>10489</v>
      </c>
      <c r="B955" s="177" t="s">
        <v>410</v>
      </c>
      <c r="C955" s="164" t="s">
        <v>169</v>
      </c>
      <c r="D955" s="164" t="s">
        <v>7192</v>
      </c>
      <c r="E955" s="163">
        <v>8.0960000000000001</v>
      </c>
      <c r="F955" s="155">
        <f>IF(C955="MAT.",VLOOKUP(A955,INSUMOS_AUX!A:F,6,0),0)</f>
        <v>0</v>
      </c>
      <c r="G955" s="154">
        <f>IF(C955="M.O.",VLOOKUP(A955,INSUMOS_AUX!A:F,6,0),0)</f>
        <v>15.34</v>
      </c>
    </row>
    <row r="956" spans="1:7" x14ac:dyDescent="0.25">
      <c r="A956" s="163">
        <v>37370</v>
      </c>
      <c r="B956" s="177" t="s">
        <v>185</v>
      </c>
      <c r="C956" s="164" t="s">
        <v>166</v>
      </c>
      <c r="D956" s="164" t="s">
        <v>7192</v>
      </c>
      <c r="E956" s="163">
        <v>8</v>
      </c>
      <c r="F956" s="155">
        <f>IF(C956="MAT.",VLOOKUP(A956,INSUMOS_AUX!A:F,6,0),0)</f>
        <v>2.15</v>
      </c>
      <c r="G956" s="154">
        <f>IF(C956="M.O.",VLOOKUP(A956,INSUMOS_AUX!A:F,6,0),0)</f>
        <v>0</v>
      </c>
    </row>
    <row r="957" spans="1:7" x14ac:dyDescent="0.25">
      <c r="A957" s="163">
        <v>37371</v>
      </c>
      <c r="B957" s="177" t="s">
        <v>186</v>
      </c>
      <c r="C957" s="164" t="s">
        <v>166</v>
      </c>
      <c r="D957" s="164" t="s">
        <v>7192</v>
      </c>
      <c r="E957" s="163">
        <v>8</v>
      </c>
      <c r="F957" s="155">
        <f>IF(C957="MAT.",VLOOKUP(A957,INSUMOS_AUX!A:F,6,0),0)</f>
        <v>0.67</v>
      </c>
      <c r="G957" s="154">
        <f>IF(C957="M.O.",VLOOKUP(A957,INSUMOS_AUX!A:F,6,0),0)</f>
        <v>0</v>
      </c>
    </row>
    <row r="958" spans="1:7" x14ac:dyDescent="0.25">
      <c r="A958" s="163">
        <v>37372</v>
      </c>
      <c r="B958" s="177" t="s">
        <v>187</v>
      </c>
      <c r="C958" s="164" t="s">
        <v>166</v>
      </c>
      <c r="D958" s="164" t="s">
        <v>7192</v>
      </c>
      <c r="E958" s="163">
        <v>8</v>
      </c>
      <c r="F958" s="155">
        <f>IF(C958="MAT.",VLOOKUP(A958,INSUMOS_AUX!A:F,6,0),0)</f>
        <v>1.1399999999999999</v>
      </c>
      <c r="G958" s="154">
        <f>IF(C958="M.O.",VLOOKUP(A958,INSUMOS_AUX!A:F,6,0),0)</f>
        <v>0</v>
      </c>
    </row>
    <row r="959" spans="1:7" x14ac:dyDescent="0.25">
      <c r="A959" s="163">
        <v>37373</v>
      </c>
      <c r="B959" s="177" t="s">
        <v>188</v>
      </c>
      <c r="C959" s="164" t="s">
        <v>166</v>
      </c>
      <c r="D959" s="164" t="s">
        <v>7192</v>
      </c>
      <c r="E959" s="163">
        <v>8</v>
      </c>
      <c r="F959" s="155">
        <f>IF(C959="MAT.",VLOOKUP(A959,INSUMOS_AUX!A:F,6,0),0)</f>
        <v>0.06</v>
      </c>
      <c r="G959" s="154">
        <f>IF(C959="M.O.",VLOOKUP(A959,INSUMOS_AUX!A:F,6,0),0)</f>
        <v>0</v>
      </c>
    </row>
    <row r="960" spans="1:7" x14ac:dyDescent="0.25">
      <c r="A960" s="163">
        <v>39961</v>
      </c>
      <c r="B960" s="177" t="s">
        <v>247</v>
      </c>
      <c r="C960" s="164" t="s">
        <v>166</v>
      </c>
      <c r="D960" s="164" t="s">
        <v>7189</v>
      </c>
      <c r="E960" s="163">
        <v>1</v>
      </c>
      <c r="F960" s="155">
        <f>IF(C960="MAT.",VLOOKUP(A960,INSUMOS_AUX!A:F,6,0),0)</f>
        <v>26.27</v>
      </c>
      <c r="G960" s="154">
        <f>IF(C960="M.O.",VLOOKUP(A960,INSUMOS_AUX!A:F,6,0),0)</f>
        <v>0</v>
      </c>
    </row>
    <row r="961" spans="1:7" ht="21" x14ac:dyDescent="0.25">
      <c r="A961" s="163">
        <v>43465</v>
      </c>
      <c r="B961" s="177" t="s">
        <v>203</v>
      </c>
      <c r="C961" s="164" t="s">
        <v>166</v>
      </c>
      <c r="D961" s="164" t="s">
        <v>7192</v>
      </c>
      <c r="E961" s="163">
        <v>8</v>
      </c>
      <c r="F961" s="155">
        <f>IF(C961="MAT.",VLOOKUP(A961,INSUMOS_AUX!A:F,6,0),0)</f>
        <v>0.84</v>
      </c>
      <c r="G961" s="154">
        <f>IF(C961="M.O.",VLOOKUP(A961,INSUMOS_AUX!A:F,6,0),0)</f>
        <v>0</v>
      </c>
    </row>
    <row r="962" spans="1:7" ht="21" x14ac:dyDescent="0.25">
      <c r="A962" s="163">
        <v>43489</v>
      </c>
      <c r="B962" s="177" t="s">
        <v>204</v>
      </c>
      <c r="C962" s="164" t="s">
        <v>166</v>
      </c>
      <c r="D962" s="164" t="s">
        <v>7192</v>
      </c>
      <c r="E962" s="163">
        <v>8</v>
      </c>
      <c r="F962" s="155">
        <f>IF(C962="MAT.",VLOOKUP(A962,INSUMOS_AUX!A:F,6,0),0)</f>
        <v>1.17</v>
      </c>
      <c r="G962" s="154">
        <f>IF(C962="M.O.",VLOOKUP(A962,INSUMOS_AUX!A:F,6,0),0)</f>
        <v>0</v>
      </c>
    </row>
    <row r="963" spans="1:7" x14ac:dyDescent="0.25">
      <c r="A963" s="163" t="s">
        <v>7213</v>
      </c>
      <c r="B963" s="177" t="s">
        <v>7232</v>
      </c>
      <c r="C963" s="164" t="s">
        <v>166</v>
      </c>
      <c r="D963" s="164" t="s">
        <v>7191</v>
      </c>
      <c r="E963" s="163">
        <v>0.8</v>
      </c>
      <c r="F963" s="155">
        <f>IF(C963="MAT.",VLOOKUP(A963,INSUMOS_AUX!A:F,6,0),0)</f>
        <v>991.15</v>
      </c>
      <c r="G963" s="154">
        <f>IF(C963="M.O.",VLOOKUP(A963,INSUMOS_AUX!A:F,6,0),0)</f>
        <v>0</v>
      </c>
    </row>
    <row r="964" spans="1:7" x14ac:dyDescent="0.25">
      <c r="A964" s="165"/>
      <c r="B964" s="174"/>
      <c r="C964" s="166"/>
      <c r="D964" s="166"/>
      <c r="E964" s="166"/>
      <c r="F964" s="166"/>
      <c r="G964" s="166"/>
    </row>
    <row r="965" spans="1:7" ht="21" x14ac:dyDescent="0.25">
      <c r="A965" s="160" t="s">
        <v>7145</v>
      </c>
      <c r="B965" s="176" t="s">
        <v>7146</v>
      </c>
      <c r="C965" s="161" t="s">
        <v>57</v>
      </c>
      <c r="D965" s="161" t="s">
        <v>7189</v>
      </c>
      <c r="E965" s="162">
        <v>2.86</v>
      </c>
      <c r="F965" s="168">
        <f t="shared" ref="F965:G965" si="70">SUMPRODUCT($E966:$E992,F966:F992)</f>
        <v>3414.3583040000003</v>
      </c>
      <c r="G965" s="162">
        <f t="shared" si="70"/>
        <v>996.40922383039992</v>
      </c>
    </row>
    <row r="966" spans="1:7" x14ac:dyDescent="0.25">
      <c r="A966" s="163">
        <v>10489</v>
      </c>
      <c r="B966" s="177" t="s">
        <v>410</v>
      </c>
      <c r="C966" s="164" t="s">
        <v>169</v>
      </c>
      <c r="D966" s="164" t="s">
        <v>7192</v>
      </c>
      <c r="E966" s="163">
        <v>2.024</v>
      </c>
      <c r="F966" s="155">
        <f>IF(C966="MAT.",VLOOKUP(A966,INSUMOS_AUX!A:F,6,0),0)</f>
        <v>0</v>
      </c>
      <c r="G966" s="154">
        <f>IF(C966="M.O.",VLOOKUP(A966,INSUMOS_AUX!A:F,6,0),0)</f>
        <v>15.34</v>
      </c>
    </row>
    <row r="967" spans="1:7" ht="21" x14ac:dyDescent="0.25">
      <c r="A967" s="163">
        <v>10691</v>
      </c>
      <c r="B967" s="177" t="s">
        <v>400</v>
      </c>
      <c r="C967" s="164" t="s">
        <v>166</v>
      </c>
      <c r="D967" s="164" t="s">
        <v>7198</v>
      </c>
      <c r="E967" s="163">
        <v>3.33</v>
      </c>
      <c r="F967" s="155">
        <f>IF(C967="MAT.",VLOOKUP(A967,INSUMOS_AUX!A:F,6,0),0)</f>
        <v>76.489999999999995</v>
      </c>
      <c r="G967" s="154">
        <f>IF(C967="M.O.",VLOOKUP(A967,INSUMOS_AUX!A:F,6,0),0)</f>
        <v>0</v>
      </c>
    </row>
    <row r="968" spans="1:7" x14ac:dyDescent="0.25">
      <c r="A968" s="163">
        <v>12868</v>
      </c>
      <c r="B968" s="177" t="s">
        <v>382</v>
      </c>
      <c r="C968" s="164" t="s">
        <v>169</v>
      </c>
      <c r="D968" s="164" t="s">
        <v>7192</v>
      </c>
      <c r="E968" s="163">
        <v>32.384</v>
      </c>
      <c r="F968" s="155">
        <f>IF(C968="MAT.",VLOOKUP(A968,INSUMOS_AUX!A:F,6,0),0)</f>
        <v>0</v>
      </c>
      <c r="G968" s="154">
        <f>IF(C968="M.O.",VLOOKUP(A968,INSUMOS_AUX!A:F,6,0),0)</f>
        <v>16.5</v>
      </c>
    </row>
    <row r="969" spans="1:7" ht="21" x14ac:dyDescent="0.25">
      <c r="A969" s="163">
        <v>1338</v>
      </c>
      <c r="B969" s="177" t="s">
        <v>357</v>
      </c>
      <c r="C969" s="164" t="s">
        <v>166</v>
      </c>
      <c r="D969" s="164" t="s">
        <v>7191</v>
      </c>
      <c r="E969" s="163">
        <v>7.59</v>
      </c>
      <c r="F969" s="155">
        <f>IF(C969="MAT.",VLOOKUP(A969,INSUMOS_AUX!A:F,6,0),0)</f>
        <v>57.11</v>
      </c>
      <c r="G969" s="154">
        <f>IF(C969="M.O.",VLOOKUP(A969,INSUMOS_AUX!A:F,6,0),0)</f>
        <v>0</v>
      </c>
    </row>
    <row r="970" spans="1:7" ht="21" x14ac:dyDescent="0.25">
      <c r="A970" s="163">
        <v>1339</v>
      </c>
      <c r="B970" s="177" t="s">
        <v>361</v>
      </c>
      <c r="C970" s="164" t="s">
        <v>166</v>
      </c>
      <c r="D970" s="164" t="s">
        <v>7193</v>
      </c>
      <c r="E970" s="163">
        <v>4.8</v>
      </c>
      <c r="F970" s="155">
        <f>IF(C970="MAT.",VLOOKUP(A970,INSUMOS_AUX!A:F,6,0),0)</f>
        <v>57.26</v>
      </c>
      <c r="G970" s="154">
        <f>IF(C970="M.O.",VLOOKUP(A970,INSUMOS_AUX!A:F,6,0),0)</f>
        <v>0</v>
      </c>
    </row>
    <row r="971" spans="1:7" x14ac:dyDescent="0.25">
      <c r="A971" s="163">
        <v>34360</v>
      </c>
      <c r="B971" s="177" t="s">
        <v>246</v>
      </c>
      <c r="C971" s="164" t="s">
        <v>166</v>
      </c>
      <c r="D971" s="164" t="s">
        <v>7193</v>
      </c>
      <c r="E971" s="163">
        <v>4.2</v>
      </c>
      <c r="F971" s="155">
        <f>IF(C971="MAT.",VLOOKUP(A971,INSUMOS_AUX!A:F,6,0),0)</f>
        <v>41.41</v>
      </c>
      <c r="G971" s="154">
        <f>IF(C971="M.O.",VLOOKUP(A971,INSUMOS_AUX!A:F,6,0),0)</f>
        <v>0</v>
      </c>
    </row>
    <row r="972" spans="1:7" x14ac:dyDescent="0.25">
      <c r="A972" s="163">
        <v>34388</v>
      </c>
      <c r="B972" s="177" t="s">
        <v>411</v>
      </c>
      <c r="C972" s="164" t="s">
        <v>166</v>
      </c>
      <c r="D972" s="164" t="s">
        <v>7191</v>
      </c>
      <c r="E972" s="163">
        <v>1.5</v>
      </c>
      <c r="F972" s="155">
        <f>IF(C972="MAT.",VLOOKUP(A972,INSUMOS_AUX!A:F,6,0),0)</f>
        <v>198.98</v>
      </c>
      <c r="G972" s="154">
        <f>IF(C972="M.O.",VLOOKUP(A972,INSUMOS_AUX!A:F,6,0),0)</f>
        <v>0</v>
      </c>
    </row>
    <row r="973" spans="1:7" ht="21" x14ac:dyDescent="0.25">
      <c r="A973" s="163">
        <v>34660</v>
      </c>
      <c r="B973" s="177" t="s">
        <v>359</v>
      </c>
      <c r="C973" s="164" t="s">
        <v>166</v>
      </c>
      <c r="D973" s="164" t="s">
        <v>7191</v>
      </c>
      <c r="E973" s="163">
        <v>7.59</v>
      </c>
      <c r="F973" s="155">
        <f>IF(C973="MAT.",VLOOKUP(A973,INSUMOS_AUX!A:F,6,0),0)</f>
        <v>57.6</v>
      </c>
      <c r="G973" s="154">
        <f>IF(C973="M.O.",VLOOKUP(A973,INSUMOS_AUX!A:F,6,0),0)</f>
        <v>0</v>
      </c>
    </row>
    <row r="974" spans="1:7" x14ac:dyDescent="0.25">
      <c r="A974" s="163">
        <v>37370</v>
      </c>
      <c r="B974" s="177" t="s">
        <v>185</v>
      </c>
      <c r="C974" s="164" t="s">
        <v>166</v>
      </c>
      <c r="D974" s="164" t="s">
        <v>7192</v>
      </c>
      <c r="E974" s="163">
        <v>68.542320000000004</v>
      </c>
      <c r="F974" s="155">
        <f>IF(C974="MAT.",VLOOKUP(A974,INSUMOS_AUX!A:F,6,0),0)</f>
        <v>2.15</v>
      </c>
      <c r="G974" s="154">
        <f>IF(C974="M.O.",VLOOKUP(A974,INSUMOS_AUX!A:F,6,0),0)</f>
        <v>0</v>
      </c>
    </row>
    <row r="975" spans="1:7" x14ac:dyDescent="0.25">
      <c r="A975" s="163">
        <v>37371</v>
      </c>
      <c r="B975" s="177" t="s">
        <v>186</v>
      </c>
      <c r="C975" s="164" t="s">
        <v>166</v>
      </c>
      <c r="D975" s="164" t="s">
        <v>7192</v>
      </c>
      <c r="E975" s="163">
        <v>68.542320000000004</v>
      </c>
      <c r="F975" s="155">
        <f>IF(C975="MAT.",VLOOKUP(A975,INSUMOS_AUX!A:F,6,0),0)</f>
        <v>0.67</v>
      </c>
      <c r="G975" s="154">
        <f>IF(C975="M.O.",VLOOKUP(A975,INSUMOS_AUX!A:F,6,0),0)</f>
        <v>0</v>
      </c>
    </row>
    <row r="976" spans="1:7" x14ac:dyDescent="0.25">
      <c r="A976" s="163">
        <v>37372</v>
      </c>
      <c r="B976" s="177" t="s">
        <v>187</v>
      </c>
      <c r="C976" s="164" t="s">
        <v>166</v>
      </c>
      <c r="D976" s="164" t="s">
        <v>7192</v>
      </c>
      <c r="E976" s="163">
        <v>68.542320000000004</v>
      </c>
      <c r="F976" s="155">
        <f>IF(C976="MAT.",VLOOKUP(A976,INSUMOS_AUX!A:F,6,0),0)</f>
        <v>1.1399999999999999</v>
      </c>
      <c r="G976" s="154">
        <f>IF(C976="M.O.",VLOOKUP(A976,INSUMOS_AUX!A:F,6,0),0)</f>
        <v>0</v>
      </c>
    </row>
    <row r="977" spans="1:7" x14ac:dyDescent="0.25">
      <c r="A977" s="163">
        <v>37373</v>
      </c>
      <c r="B977" s="177" t="s">
        <v>188</v>
      </c>
      <c r="C977" s="164" t="s">
        <v>166</v>
      </c>
      <c r="D977" s="164" t="s">
        <v>7192</v>
      </c>
      <c r="E977" s="163">
        <v>68.542320000000004</v>
      </c>
      <c r="F977" s="155">
        <f>IF(C977="MAT.",VLOOKUP(A977,INSUMOS_AUX!A:F,6,0),0)</f>
        <v>0.06</v>
      </c>
      <c r="G977" s="154">
        <f>IF(C977="M.O.",VLOOKUP(A977,INSUMOS_AUX!A:F,6,0),0)</f>
        <v>0</v>
      </c>
    </row>
    <row r="978" spans="1:7" ht="21" x14ac:dyDescent="0.25">
      <c r="A978" s="163">
        <v>43459</v>
      </c>
      <c r="B978" s="177" t="s">
        <v>190</v>
      </c>
      <c r="C978" s="164" t="s">
        <v>166</v>
      </c>
      <c r="D978" s="164" t="s">
        <v>7192</v>
      </c>
      <c r="E978" s="163">
        <v>32</v>
      </c>
      <c r="F978" s="155">
        <f>IF(C978="MAT.",VLOOKUP(A978,INSUMOS_AUX!A:F,6,0),0)</f>
        <v>0.49</v>
      </c>
      <c r="G978" s="154">
        <f>IF(C978="M.O.",VLOOKUP(A978,INSUMOS_AUX!A:F,6,0),0)</f>
        <v>0</v>
      </c>
    </row>
    <row r="979" spans="1:7" ht="21" x14ac:dyDescent="0.25">
      <c r="A979" s="163">
        <v>43465</v>
      </c>
      <c r="B979" s="177" t="s">
        <v>203</v>
      </c>
      <c r="C979" s="164" t="s">
        <v>166</v>
      </c>
      <c r="D979" s="164" t="s">
        <v>7192</v>
      </c>
      <c r="E979" s="163">
        <v>10</v>
      </c>
      <c r="F979" s="155">
        <f>IF(C979="MAT.",VLOOKUP(A979,INSUMOS_AUX!A:F,6,0),0)</f>
        <v>0.84</v>
      </c>
      <c r="G979" s="154">
        <f>IF(C979="M.O.",VLOOKUP(A979,INSUMOS_AUX!A:F,6,0),0)</f>
        <v>0</v>
      </c>
    </row>
    <row r="980" spans="1:7" ht="21" x14ac:dyDescent="0.25">
      <c r="A980" s="163">
        <v>43466</v>
      </c>
      <c r="B980" s="177" t="s">
        <v>216</v>
      </c>
      <c r="C980" s="164" t="s">
        <v>166</v>
      </c>
      <c r="D980" s="164" t="s">
        <v>7192</v>
      </c>
      <c r="E980" s="163">
        <v>0.54232000000000002</v>
      </c>
      <c r="F980" s="155">
        <f>IF(C980="MAT.",VLOOKUP(A980,INSUMOS_AUX!A:F,6,0),0)</f>
        <v>1.68</v>
      </c>
      <c r="G980" s="154">
        <f>IF(C980="M.O.",VLOOKUP(A980,INSUMOS_AUX!A:F,6,0),0)</f>
        <v>0</v>
      </c>
    </row>
    <row r="981" spans="1:7" ht="21" x14ac:dyDescent="0.25">
      <c r="A981" s="163">
        <v>43467</v>
      </c>
      <c r="B981" s="177" t="s">
        <v>192</v>
      </c>
      <c r="C981" s="164" t="s">
        <v>166</v>
      </c>
      <c r="D981" s="164" t="s">
        <v>7192</v>
      </c>
      <c r="E981" s="163">
        <v>26</v>
      </c>
      <c r="F981" s="155">
        <f>IF(C981="MAT.",VLOOKUP(A981,INSUMOS_AUX!A:F,6,0),0)</f>
        <v>0.59</v>
      </c>
      <c r="G981" s="154">
        <f>IF(C981="M.O.",VLOOKUP(A981,INSUMOS_AUX!A:F,6,0),0)</f>
        <v>0</v>
      </c>
    </row>
    <row r="982" spans="1:7" ht="21" x14ac:dyDescent="0.25">
      <c r="A982" s="163">
        <v>43483</v>
      </c>
      <c r="B982" s="177" t="s">
        <v>193</v>
      </c>
      <c r="C982" s="164" t="s">
        <v>166</v>
      </c>
      <c r="D982" s="164" t="s">
        <v>7192</v>
      </c>
      <c r="E982" s="163">
        <v>32</v>
      </c>
      <c r="F982" s="155">
        <f>IF(C982="MAT.",VLOOKUP(A982,INSUMOS_AUX!A:F,6,0),0)</f>
        <v>1.34</v>
      </c>
      <c r="G982" s="154">
        <f>IF(C982="M.O.",VLOOKUP(A982,INSUMOS_AUX!A:F,6,0),0)</f>
        <v>0</v>
      </c>
    </row>
    <row r="983" spans="1:7" ht="21" x14ac:dyDescent="0.25">
      <c r="A983" s="163">
        <v>43489</v>
      </c>
      <c r="B983" s="177" t="s">
        <v>204</v>
      </c>
      <c r="C983" s="164" t="s">
        <v>166</v>
      </c>
      <c r="D983" s="164" t="s">
        <v>7192</v>
      </c>
      <c r="E983" s="163">
        <v>10</v>
      </c>
      <c r="F983" s="155">
        <f>IF(C983="MAT.",VLOOKUP(A983,INSUMOS_AUX!A:F,6,0),0)</f>
        <v>1.17</v>
      </c>
      <c r="G983" s="154">
        <f>IF(C983="M.O.",VLOOKUP(A983,INSUMOS_AUX!A:F,6,0),0)</f>
        <v>0</v>
      </c>
    </row>
    <row r="984" spans="1:7" ht="21" x14ac:dyDescent="0.25">
      <c r="A984" s="163">
        <v>43490</v>
      </c>
      <c r="B984" s="177" t="s">
        <v>217</v>
      </c>
      <c r="C984" s="164" t="s">
        <v>166</v>
      </c>
      <c r="D984" s="164" t="s">
        <v>7192</v>
      </c>
      <c r="E984" s="163">
        <v>0.54232000000000002</v>
      </c>
      <c r="F984" s="155">
        <f>IF(C984="MAT.",VLOOKUP(A984,INSUMOS_AUX!A:F,6,0),0)</f>
        <v>1.68</v>
      </c>
      <c r="G984" s="154">
        <f>IF(C984="M.O.",VLOOKUP(A984,INSUMOS_AUX!A:F,6,0),0)</f>
        <v>0</v>
      </c>
    </row>
    <row r="985" spans="1:7" ht="21" x14ac:dyDescent="0.25">
      <c r="A985" s="163">
        <v>43491</v>
      </c>
      <c r="B985" s="177" t="s">
        <v>195</v>
      </c>
      <c r="C985" s="164" t="s">
        <v>166</v>
      </c>
      <c r="D985" s="164" t="s">
        <v>7192</v>
      </c>
      <c r="E985" s="163">
        <v>26</v>
      </c>
      <c r="F985" s="155">
        <f>IF(C985="MAT.",VLOOKUP(A985,INSUMOS_AUX!A:F,6,0),0)</f>
        <v>1.25</v>
      </c>
      <c r="G985" s="154">
        <f>IF(C985="M.O.",VLOOKUP(A985,INSUMOS_AUX!A:F,6,0),0)</f>
        <v>0</v>
      </c>
    </row>
    <row r="986" spans="1:7" x14ac:dyDescent="0.25">
      <c r="A986" s="163">
        <v>4783</v>
      </c>
      <c r="B986" s="177" t="s">
        <v>218</v>
      </c>
      <c r="C986" s="164" t="s">
        <v>169</v>
      </c>
      <c r="D986" s="164" t="s">
        <v>7192</v>
      </c>
      <c r="E986" s="163">
        <v>0.54882783999999996</v>
      </c>
      <c r="F986" s="155">
        <f>IF(C986="MAT.",VLOOKUP(A986,INSUMOS_AUX!A:F,6,0),0)</f>
        <v>0</v>
      </c>
      <c r="G986" s="154">
        <f>IF(C986="M.O.",VLOOKUP(A986,INSUMOS_AUX!A:F,6,0),0)</f>
        <v>17.809999999999999</v>
      </c>
    </row>
    <row r="987" spans="1:7" x14ac:dyDescent="0.25">
      <c r="A987" s="163">
        <v>5318</v>
      </c>
      <c r="B987" s="177" t="s">
        <v>219</v>
      </c>
      <c r="C987" s="164" t="s">
        <v>166</v>
      </c>
      <c r="D987" s="164" t="s">
        <v>7198</v>
      </c>
      <c r="E987" s="163">
        <v>1.0160000000000001E-2</v>
      </c>
      <c r="F987" s="155">
        <f>IF(C987="MAT.",VLOOKUP(A987,INSUMOS_AUX!A:F,6,0),0)</f>
        <v>19.98</v>
      </c>
      <c r="G987" s="154">
        <f>IF(C987="M.O.",VLOOKUP(A987,INSUMOS_AUX!A:F,6,0),0)</f>
        <v>0</v>
      </c>
    </row>
    <row r="988" spans="1:7" x14ac:dyDescent="0.25">
      <c r="A988" s="163">
        <v>588</v>
      </c>
      <c r="B988" s="177" t="s">
        <v>215</v>
      </c>
      <c r="C988" s="164" t="s">
        <v>166</v>
      </c>
      <c r="D988" s="164" t="s">
        <v>7196</v>
      </c>
      <c r="E988" s="163">
        <v>4</v>
      </c>
      <c r="F988" s="155">
        <f>IF(C988="MAT.",VLOOKUP(A988,INSUMOS_AUX!A:F,6,0),0)</f>
        <v>33.01</v>
      </c>
      <c r="G988" s="154">
        <f>IF(C988="M.O.",VLOOKUP(A988,INSUMOS_AUX!A:F,6,0),0)</f>
        <v>0</v>
      </c>
    </row>
    <row r="989" spans="1:7" x14ac:dyDescent="0.25">
      <c r="A989" s="163">
        <v>6110</v>
      </c>
      <c r="B989" s="177" t="s">
        <v>398</v>
      </c>
      <c r="C989" s="164" t="s">
        <v>169</v>
      </c>
      <c r="D989" s="164" t="s">
        <v>7192</v>
      </c>
      <c r="E989" s="163">
        <v>8.0752000000000006</v>
      </c>
      <c r="F989" s="155">
        <f>IF(C989="MAT.",VLOOKUP(A989,INSUMOS_AUX!A:F,6,0),0)</f>
        <v>0</v>
      </c>
      <c r="G989" s="154">
        <f>IF(C989="M.O.",VLOOKUP(A989,INSUMOS_AUX!A:F,6,0),0)</f>
        <v>17.809999999999999</v>
      </c>
    </row>
    <row r="990" spans="1:7" x14ac:dyDescent="0.25">
      <c r="A990" s="163">
        <v>6111</v>
      </c>
      <c r="B990" s="177" t="s">
        <v>201</v>
      </c>
      <c r="C990" s="164" t="s">
        <v>169</v>
      </c>
      <c r="D990" s="164" t="s">
        <v>7192</v>
      </c>
      <c r="E990" s="163">
        <v>26.447199999999999</v>
      </c>
      <c r="F990" s="155">
        <f>IF(C990="MAT.",VLOOKUP(A990,INSUMOS_AUX!A:F,6,0),0)</f>
        <v>0</v>
      </c>
      <c r="G990" s="154">
        <f>IF(C990="M.O.",VLOOKUP(A990,INSUMOS_AUX!A:F,6,0),0)</f>
        <v>10.49</v>
      </c>
    </row>
    <row r="991" spans="1:7" x14ac:dyDescent="0.25">
      <c r="A991" s="163">
        <v>7311</v>
      </c>
      <c r="B991" s="177" t="s">
        <v>406</v>
      </c>
      <c r="C991" s="164" t="s">
        <v>166</v>
      </c>
      <c r="D991" s="164" t="s">
        <v>7198</v>
      </c>
      <c r="E991" s="163">
        <v>0.10192</v>
      </c>
      <c r="F991" s="155">
        <f>IF(C991="MAT.",VLOOKUP(A991,INSUMOS_AUX!A:F,6,0),0)</f>
        <v>37.18</v>
      </c>
      <c r="G991" s="154">
        <f>IF(C991="M.O.",VLOOKUP(A991,INSUMOS_AUX!A:F,6,0),0)</f>
        <v>0</v>
      </c>
    </row>
    <row r="992" spans="1:7" x14ac:dyDescent="0.25">
      <c r="A992" s="163" t="s">
        <v>242</v>
      </c>
      <c r="B992" s="177" t="s">
        <v>7233</v>
      </c>
      <c r="C992" s="164" t="s">
        <v>166</v>
      </c>
      <c r="D992" s="164" t="s">
        <v>7189</v>
      </c>
      <c r="E992" s="163">
        <v>2.9</v>
      </c>
      <c r="F992" s="155">
        <f>IF(C992="MAT.",VLOOKUP(A992,INSUMOS_AUX!A:F,6,0),0)</f>
        <v>345.47</v>
      </c>
      <c r="G992" s="154">
        <f>IF(C992="M.O.",VLOOKUP(A992,INSUMOS_AUX!A:F,6,0),0)</f>
        <v>0</v>
      </c>
    </row>
    <row r="993" spans="1:7" x14ac:dyDescent="0.25">
      <c r="A993" s="165"/>
      <c r="B993" s="174"/>
      <c r="C993" s="166"/>
      <c r="D993" s="166"/>
      <c r="E993" s="166"/>
      <c r="F993" s="166"/>
      <c r="G993" s="166"/>
    </row>
    <row r="994" spans="1:7" x14ac:dyDescent="0.25">
      <c r="A994" s="159">
        <v>9</v>
      </c>
      <c r="B994" s="175" t="s">
        <v>7023</v>
      </c>
      <c r="C994" s="167"/>
      <c r="D994" s="167"/>
      <c r="E994" s="167"/>
      <c r="F994" s="167"/>
      <c r="G994" s="167"/>
    </row>
    <row r="995" spans="1:7" x14ac:dyDescent="0.25">
      <c r="A995" s="165"/>
      <c r="B995" s="174"/>
      <c r="C995" s="166"/>
      <c r="D995" s="166"/>
      <c r="E995" s="166"/>
      <c r="F995" s="166"/>
      <c r="G995" s="166"/>
    </row>
    <row r="996" spans="1:7" ht="21" x14ac:dyDescent="0.25">
      <c r="A996" s="160" t="s">
        <v>7147</v>
      </c>
      <c r="B996" s="176" t="s">
        <v>7148</v>
      </c>
      <c r="C996" s="161" t="s">
        <v>57</v>
      </c>
      <c r="D996" s="161" t="s">
        <v>7191</v>
      </c>
      <c r="E996" s="162">
        <v>0.1</v>
      </c>
      <c r="F996" s="162">
        <f t="shared" ref="F996:G996" si="71">SUMPRODUCT($E997:$E1009,F997:F1009)</f>
        <v>68.765133999999989</v>
      </c>
      <c r="G996" s="162">
        <f t="shared" si="71"/>
        <v>14.526847999999998</v>
      </c>
    </row>
    <row r="997" spans="1:7" x14ac:dyDescent="0.25">
      <c r="A997" s="163">
        <v>4750</v>
      </c>
      <c r="B997" s="177" t="s">
        <v>387</v>
      </c>
      <c r="C997" s="164" t="s">
        <v>169</v>
      </c>
      <c r="D997" s="164" t="s">
        <v>7192</v>
      </c>
      <c r="E997" s="163">
        <v>0.45689999999999997</v>
      </c>
      <c r="F997" s="155">
        <f>IF(C997="MAT.",VLOOKUP(A997,INSUMOS_AUX!A:F,6,0),0)</f>
        <v>0</v>
      </c>
      <c r="G997" s="154">
        <f>IF(C997="M.O.",VLOOKUP(A997,INSUMOS_AUX!A:F,6,0),0)</f>
        <v>17.809999999999999</v>
      </c>
    </row>
    <row r="998" spans="1:7" x14ac:dyDescent="0.25">
      <c r="A998" s="163">
        <v>6111</v>
      </c>
      <c r="B998" s="177" t="s">
        <v>201</v>
      </c>
      <c r="C998" s="164" t="s">
        <v>169</v>
      </c>
      <c r="D998" s="164" t="s">
        <v>7192</v>
      </c>
      <c r="E998" s="163">
        <v>0.60909999999999997</v>
      </c>
      <c r="F998" s="155">
        <f>IF(C998="MAT.",VLOOKUP(A998,INSUMOS_AUX!A:F,6,0),0)</f>
        <v>0</v>
      </c>
      <c r="G998" s="154">
        <f>IF(C998="M.O.",VLOOKUP(A998,INSUMOS_AUX!A:F,6,0),0)</f>
        <v>10.49</v>
      </c>
    </row>
    <row r="999" spans="1:7" x14ac:dyDescent="0.25">
      <c r="A999" s="163">
        <v>37370</v>
      </c>
      <c r="B999" s="177" t="s">
        <v>185</v>
      </c>
      <c r="C999" s="164" t="s">
        <v>166</v>
      </c>
      <c r="D999" s="164" t="s">
        <v>7192</v>
      </c>
      <c r="E999" s="163">
        <v>1.0659999999999998</v>
      </c>
      <c r="F999" s="155">
        <f>IF(C999="MAT.",VLOOKUP(A999,INSUMOS_AUX!A:F,6,0),0)</f>
        <v>2.15</v>
      </c>
      <c r="G999" s="154">
        <f>IF(C999="M.O.",VLOOKUP(A999,INSUMOS_AUX!A:F,6,0),0)</f>
        <v>0</v>
      </c>
    </row>
    <row r="1000" spans="1:7" x14ac:dyDescent="0.25">
      <c r="A1000" s="163">
        <v>37371</v>
      </c>
      <c r="B1000" s="177" t="s">
        <v>186</v>
      </c>
      <c r="C1000" s="164" t="s">
        <v>166</v>
      </c>
      <c r="D1000" s="164" t="s">
        <v>7192</v>
      </c>
      <c r="E1000" s="163">
        <v>1.0659999999999998</v>
      </c>
      <c r="F1000" s="155">
        <f>IF(C1000="MAT.",VLOOKUP(A1000,INSUMOS_AUX!A:F,6,0),0)</f>
        <v>0.67</v>
      </c>
      <c r="G1000" s="154">
        <f>IF(C1000="M.O.",VLOOKUP(A1000,INSUMOS_AUX!A:F,6,0),0)</f>
        <v>0</v>
      </c>
    </row>
    <row r="1001" spans="1:7" x14ac:dyDescent="0.25">
      <c r="A1001" s="163">
        <v>37372</v>
      </c>
      <c r="B1001" s="177" t="s">
        <v>187</v>
      </c>
      <c r="C1001" s="164" t="s">
        <v>166</v>
      </c>
      <c r="D1001" s="164" t="s">
        <v>7192</v>
      </c>
      <c r="E1001" s="163">
        <v>1.0659999999999998</v>
      </c>
      <c r="F1001" s="155">
        <f>IF(C1001="MAT.",VLOOKUP(A1001,INSUMOS_AUX!A:F,6,0),0)</f>
        <v>1.1399999999999999</v>
      </c>
      <c r="G1001" s="154">
        <f>IF(C1001="M.O.",VLOOKUP(A1001,INSUMOS_AUX!A:F,6,0),0)</f>
        <v>0</v>
      </c>
    </row>
    <row r="1002" spans="1:7" x14ac:dyDescent="0.25">
      <c r="A1002" s="163">
        <v>37373</v>
      </c>
      <c r="B1002" s="177" t="s">
        <v>188</v>
      </c>
      <c r="C1002" s="164" t="s">
        <v>166</v>
      </c>
      <c r="D1002" s="164" t="s">
        <v>7192</v>
      </c>
      <c r="E1002" s="163">
        <v>1.0659999999999998</v>
      </c>
      <c r="F1002" s="155">
        <f>IF(C1002="MAT.",VLOOKUP(A1002,INSUMOS_AUX!A:F,6,0),0)</f>
        <v>0.06</v>
      </c>
      <c r="G1002" s="154">
        <f>IF(C1002="M.O.",VLOOKUP(A1002,INSUMOS_AUX!A:F,6,0),0)</f>
        <v>0</v>
      </c>
    </row>
    <row r="1003" spans="1:7" ht="21" x14ac:dyDescent="0.25">
      <c r="A1003" s="163">
        <v>43467</v>
      </c>
      <c r="B1003" s="177" t="s">
        <v>192</v>
      </c>
      <c r="C1003" s="164" t="s">
        <v>166</v>
      </c>
      <c r="D1003" s="164" t="s">
        <v>7192</v>
      </c>
      <c r="E1003" s="163">
        <v>0.60909999999999997</v>
      </c>
      <c r="F1003" s="155">
        <f>IF(C1003="MAT.",VLOOKUP(A1003,INSUMOS_AUX!A:F,6,0),0)</f>
        <v>0.59</v>
      </c>
      <c r="G1003" s="154">
        <f>IF(C1003="M.O.",VLOOKUP(A1003,INSUMOS_AUX!A:F,6,0),0)</f>
        <v>0</v>
      </c>
    </row>
    <row r="1004" spans="1:7" ht="21" x14ac:dyDescent="0.25">
      <c r="A1004" s="163">
        <v>43491</v>
      </c>
      <c r="B1004" s="177" t="s">
        <v>195</v>
      </c>
      <c r="C1004" s="164" t="s">
        <v>166</v>
      </c>
      <c r="D1004" s="164" t="s">
        <v>7192</v>
      </c>
      <c r="E1004" s="163">
        <v>0.60909999999999997</v>
      </c>
      <c r="F1004" s="155">
        <f>IF(C1004="MAT.",VLOOKUP(A1004,INSUMOS_AUX!A:F,6,0),0)</f>
        <v>1.25</v>
      </c>
      <c r="G1004" s="154">
        <f>IF(C1004="M.O.",VLOOKUP(A1004,INSUMOS_AUX!A:F,6,0),0)</f>
        <v>0</v>
      </c>
    </row>
    <row r="1005" spans="1:7" ht="21" x14ac:dyDescent="0.25">
      <c r="A1005" s="163">
        <v>43465</v>
      </c>
      <c r="B1005" s="177" t="s">
        <v>203</v>
      </c>
      <c r="C1005" s="164" t="s">
        <v>166</v>
      </c>
      <c r="D1005" s="164" t="s">
        <v>7192</v>
      </c>
      <c r="E1005" s="163">
        <v>0.45689999999999997</v>
      </c>
      <c r="F1005" s="155">
        <f>IF(C1005="MAT.",VLOOKUP(A1005,INSUMOS_AUX!A:F,6,0),0)</f>
        <v>0.84</v>
      </c>
      <c r="G1005" s="154">
        <f>IF(C1005="M.O.",VLOOKUP(A1005,INSUMOS_AUX!A:F,6,0),0)</f>
        <v>0</v>
      </c>
    </row>
    <row r="1006" spans="1:7" ht="21" x14ac:dyDescent="0.25">
      <c r="A1006" s="163">
        <v>43489</v>
      </c>
      <c r="B1006" s="177" t="s">
        <v>204</v>
      </c>
      <c r="C1006" s="164" t="s">
        <v>166</v>
      </c>
      <c r="D1006" s="164" t="s">
        <v>7192</v>
      </c>
      <c r="E1006" s="163">
        <v>0.45689999999999997</v>
      </c>
      <c r="F1006" s="155">
        <f>IF(C1006="MAT.",VLOOKUP(A1006,INSUMOS_AUX!A:F,6,0),0)</f>
        <v>1.17</v>
      </c>
      <c r="G1006" s="154">
        <f>IF(C1006="M.O.",VLOOKUP(A1006,INSUMOS_AUX!A:F,6,0),0)</f>
        <v>0</v>
      </c>
    </row>
    <row r="1007" spans="1:7" ht="21" x14ac:dyDescent="0.25">
      <c r="A1007" s="163">
        <v>370</v>
      </c>
      <c r="B1007" s="177" t="s">
        <v>184</v>
      </c>
      <c r="C1007" s="164" t="s">
        <v>166</v>
      </c>
      <c r="D1007" s="164" t="s">
        <v>7195</v>
      </c>
      <c r="E1007" s="163">
        <v>2.4299999999999999E-2</v>
      </c>
      <c r="F1007" s="155">
        <f>IF(C1007="MAT.",VLOOKUP(A1007,INSUMOS_AUX!A:F,6,0),0)</f>
        <v>142.07</v>
      </c>
      <c r="G1007" s="154">
        <f>IF(C1007="M.O.",VLOOKUP(A1007,INSUMOS_AUX!A:F,6,0),0)</f>
        <v>0</v>
      </c>
    </row>
    <row r="1008" spans="1:7" x14ac:dyDescent="0.25">
      <c r="A1008" s="163">
        <v>1379</v>
      </c>
      <c r="B1008" s="177" t="s">
        <v>181</v>
      </c>
      <c r="C1008" s="164" t="s">
        <v>166</v>
      </c>
      <c r="D1008" s="164" t="s">
        <v>7193</v>
      </c>
      <c r="E1008" s="163">
        <v>17.72</v>
      </c>
      <c r="F1008" s="155">
        <f>IF(C1008="MAT.",VLOOKUP(A1008,INSUMOS_AUX!A:F,6,0),0)</f>
        <v>0.72</v>
      </c>
      <c r="G1008" s="154">
        <f>IF(C1008="M.O.",VLOOKUP(A1008,INSUMOS_AUX!A:F,6,0),0)</f>
        <v>0</v>
      </c>
    </row>
    <row r="1009" spans="1:7" ht="21" x14ac:dyDescent="0.25">
      <c r="A1009" s="163" t="s">
        <v>7214</v>
      </c>
      <c r="B1009" s="177" t="s">
        <v>7235</v>
      </c>
      <c r="C1009" s="164" t="s">
        <v>166</v>
      </c>
      <c r="D1009" s="164" t="s">
        <v>7191</v>
      </c>
      <c r="E1009" s="163">
        <v>1</v>
      </c>
      <c r="F1009" s="155">
        <f>IF(C1009="MAT.",VLOOKUP(A1009,INSUMOS_AUX!A:F,6,0),0)</f>
        <v>46.23</v>
      </c>
      <c r="G1009" s="154">
        <f>IF(C1009="M.O.",VLOOKUP(A1009,INSUMOS_AUX!A:F,6,0),0)</f>
        <v>0</v>
      </c>
    </row>
    <row r="1010" spans="1:7" x14ac:dyDescent="0.25">
      <c r="A1010" s="165"/>
      <c r="B1010" s="174"/>
      <c r="C1010" s="166"/>
      <c r="D1010" s="166"/>
      <c r="E1010" s="166"/>
      <c r="F1010" s="166"/>
      <c r="G1010" s="166"/>
    </row>
    <row r="1011" spans="1:7" ht="21" x14ac:dyDescent="0.25">
      <c r="A1011" s="160" t="s">
        <v>102</v>
      </c>
      <c r="B1011" s="176" t="s">
        <v>7024</v>
      </c>
      <c r="C1011" s="161" t="s">
        <v>57</v>
      </c>
      <c r="D1011" s="161" t="s">
        <v>7196</v>
      </c>
      <c r="E1011" s="162">
        <v>2.7</v>
      </c>
      <c r="F1011" s="162">
        <f>SUMPRODUCT($E1012:$E1020,F1012:F1020)</f>
        <v>36.068999999999996</v>
      </c>
      <c r="G1011" s="162">
        <f>SUMPRODUCT($E1012:$E1020,G1012:G1020)</f>
        <v>1.0670428000000001</v>
      </c>
    </row>
    <row r="1012" spans="1:7" x14ac:dyDescent="0.25">
      <c r="A1012" s="163">
        <v>37370</v>
      </c>
      <c r="B1012" s="177" t="s">
        <v>185</v>
      </c>
      <c r="C1012" s="164" t="s">
        <v>166</v>
      </c>
      <c r="D1012" s="164" t="s">
        <v>7192</v>
      </c>
      <c r="E1012" s="163">
        <v>0.1</v>
      </c>
      <c r="F1012" s="155">
        <f>IF(C1012="MAT.",VLOOKUP(A1012,INSUMOS_AUX!A:F,6,0),0)</f>
        <v>2.15</v>
      </c>
      <c r="G1012" s="154">
        <f>IF(C1012="M.O.",VLOOKUP(A1012,INSUMOS_AUX!A:F,6,0),0)</f>
        <v>0</v>
      </c>
    </row>
    <row r="1013" spans="1:7" x14ac:dyDescent="0.25">
      <c r="A1013" s="163">
        <v>37371</v>
      </c>
      <c r="B1013" s="177" t="s">
        <v>186</v>
      </c>
      <c r="C1013" s="164" t="s">
        <v>166</v>
      </c>
      <c r="D1013" s="164" t="s">
        <v>7192</v>
      </c>
      <c r="E1013" s="163">
        <v>0.1</v>
      </c>
      <c r="F1013" s="155">
        <f>IF(C1013="MAT.",VLOOKUP(A1013,INSUMOS_AUX!A:F,6,0),0)</f>
        <v>0.67</v>
      </c>
      <c r="G1013" s="154">
        <f>IF(C1013="M.O.",VLOOKUP(A1013,INSUMOS_AUX!A:F,6,0),0)</f>
        <v>0</v>
      </c>
    </row>
    <row r="1014" spans="1:7" x14ac:dyDescent="0.25">
      <c r="A1014" s="163">
        <v>37372</v>
      </c>
      <c r="B1014" s="177" t="s">
        <v>187</v>
      </c>
      <c r="C1014" s="164" t="s">
        <v>166</v>
      </c>
      <c r="D1014" s="164" t="s">
        <v>7192</v>
      </c>
      <c r="E1014" s="163">
        <v>0.1</v>
      </c>
      <c r="F1014" s="155">
        <f>IF(C1014="MAT.",VLOOKUP(A1014,INSUMOS_AUX!A:F,6,0),0)</f>
        <v>1.1399999999999999</v>
      </c>
      <c r="G1014" s="154">
        <f>IF(C1014="M.O.",VLOOKUP(A1014,INSUMOS_AUX!A:F,6,0),0)</f>
        <v>0</v>
      </c>
    </row>
    <row r="1015" spans="1:7" x14ac:dyDescent="0.25">
      <c r="A1015" s="163">
        <v>37373</v>
      </c>
      <c r="B1015" s="177" t="s">
        <v>188</v>
      </c>
      <c r="C1015" s="164" t="s">
        <v>166</v>
      </c>
      <c r="D1015" s="164" t="s">
        <v>7192</v>
      </c>
      <c r="E1015" s="163">
        <v>0.1</v>
      </c>
      <c r="F1015" s="155">
        <f>IF(C1015="MAT.",VLOOKUP(A1015,INSUMOS_AUX!A:F,6,0),0)</f>
        <v>0.06</v>
      </c>
      <c r="G1015" s="154">
        <f>IF(C1015="M.O.",VLOOKUP(A1015,INSUMOS_AUX!A:F,6,0),0)</f>
        <v>0</v>
      </c>
    </row>
    <row r="1016" spans="1:7" ht="21" x14ac:dyDescent="0.25">
      <c r="A1016" s="163">
        <v>43467</v>
      </c>
      <c r="B1016" s="177" t="s">
        <v>192</v>
      </c>
      <c r="C1016" s="164" t="s">
        <v>166</v>
      </c>
      <c r="D1016" s="164" t="s">
        <v>7192</v>
      </c>
      <c r="E1016" s="163">
        <v>0.1</v>
      </c>
      <c r="F1016" s="155">
        <f>IF(C1016="MAT.",VLOOKUP(A1016,INSUMOS_AUX!A:F,6,0),0)</f>
        <v>0.59</v>
      </c>
      <c r="G1016" s="154">
        <f>IF(C1016="M.O.",VLOOKUP(A1016,INSUMOS_AUX!A:F,6,0),0)</f>
        <v>0</v>
      </c>
    </row>
    <row r="1017" spans="1:7" ht="21" x14ac:dyDescent="0.25">
      <c r="A1017" s="163">
        <v>43491</v>
      </c>
      <c r="B1017" s="177" t="s">
        <v>195</v>
      </c>
      <c r="C1017" s="164" t="s">
        <v>166</v>
      </c>
      <c r="D1017" s="164" t="s">
        <v>7192</v>
      </c>
      <c r="E1017" s="163">
        <v>0.1</v>
      </c>
      <c r="F1017" s="155">
        <f>IF(C1017="MAT.",VLOOKUP(A1017,INSUMOS_AUX!A:F,6,0),0)</f>
        <v>1.25</v>
      </c>
      <c r="G1017" s="154">
        <f>IF(C1017="M.O.",VLOOKUP(A1017,INSUMOS_AUX!A:F,6,0),0)</f>
        <v>0</v>
      </c>
    </row>
    <row r="1018" spans="1:7" x14ac:dyDescent="0.25">
      <c r="A1018" s="163">
        <v>4791</v>
      </c>
      <c r="B1018" s="177" t="s">
        <v>214</v>
      </c>
      <c r="C1018" s="164" t="s">
        <v>166</v>
      </c>
      <c r="D1018" s="164" t="s">
        <v>7193</v>
      </c>
      <c r="E1018" s="163">
        <v>0.05</v>
      </c>
      <c r="F1018" s="155">
        <f>IF(C1018="MAT.",VLOOKUP(A1018,INSUMOS_AUX!A:F,6,0),0)</f>
        <v>49.46</v>
      </c>
      <c r="G1018" s="154">
        <f>IF(C1018="M.O.",VLOOKUP(A1018,INSUMOS_AUX!A:F,6,0),0)</f>
        <v>0</v>
      </c>
    </row>
    <row r="1019" spans="1:7" x14ac:dyDescent="0.25">
      <c r="A1019" s="163">
        <v>588</v>
      </c>
      <c r="B1019" s="177" t="s">
        <v>215</v>
      </c>
      <c r="C1019" s="164" t="s">
        <v>166</v>
      </c>
      <c r="D1019" s="164" t="s">
        <v>7196</v>
      </c>
      <c r="E1019" s="163">
        <v>1</v>
      </c>
      <c r="F1019" s="155">
        <f>IF(C1019="MAT.",VLOOKUP(A1019,INSUMOS_AUX!A:F,6,0),0)</f>
        <v>33.01</v>
      </c>
      <c r="G1019" s="154">
        <f>IF(C1019="M.O.",VLOOKUP(A1019,INSUMOS_AUX!A:F,6,0),0)</f>
        <v>0</v>
      </c>
    </row>
    <row r="1020" spans="1:7" x14ac:dyDescent="0.25">
      <c r="A1020" s="163">
        <v>6111</v>
      </c>
      <c r="B1020" s="177" t="s">
        <v>201</v>
      </c>
      <c r="C1020" s="164" t="s">
        <v>169</v>
      </c>
      <c r="D1020" s="164" t="s">
        <v>7192</v>
      </c>
      <c r="E1020" s="163">
        <v>0.10172</v>
      </c>
      <c r="F1020" s="155">
        <f>IF(C1020="MAT.",VLOOKUP(A1020,INSUMOS_AUX!A:F,6,0),0)</f>
        <v>0</v>
      </c>
      <c r="G1020" s="154">
        <f>IF(C1020="M.O.",VLOOKUP(A1020,INSUMOS_AUX!A:F,6,0),0)</f>
        <v>10.49</v>
      </c>
    </row>
    <row r="1021" spans="1:7" x14ac:dyDescent="0.25">
      <c r="A1021" s="165"/>
      <c r="B1021" s="174"/>
      <c r="C1021" s="166"/>
      <c r="D1021" s="166"/>
      <c r="E1021" s="166"/>
      <c r="F1021" s="166"/>
      <c r="G1021" s="166"/>
    </row>
    <row r="1022" spans="1:7" x14ac:dyDescent="0.25">
      <c r="A1022" s="160" t="s">
        <v>7025</v>
      </c>
      <c r="B1022" s="176" t="s">
        <v>7026</v>
      </c>
      <c r="C1022" s="161" t="s">
        <v>57</v>
      </c>
      <c r="D1022" s="161" t="s">
        <v>7191</v>
      </c>
      <c r="E1022" s="162">
        <v>49.76</v>
      </c>
      <c r="F1022" s="162">
        <f t="shared" ref="F1022:G1022" si="72">SUMPRODUCT($E1023:$E1030,F1023:F1030)</f>
        <v>1.5789000000000002</v>
      </c>
      <c r="G1022" s="162">
        <f t="shared" si="72"/>
        <v>1.49385992</v>
      </c>
    </row>
    <row r="1023" spans="1:7" x14ac:dyDescent="0.25">
      <c r="A1023" s="163">
        <v>3</v>
      </c>
      <c r="B1023" s="177" t="s">
        <v>7035</v>
      </c>
      <c r="C1023" s="164" t="s">
        <v>166</v>
      </c>
      <c r="D1023" s="164" t="s">
        <v>7198</v>
      </c>
      <c r="E1023" s="163">
        <v>0.05</v>
      </c>
      <c r="F1023" s="155">
        <f>IF(C1023="MAT.",VLOOKUP(A1023,INSUMOS_AUX!A:F,6,0),0)</f>
        <v>15.17</v>
      </c>
      <c r="G1023" s="154">
        <f>IF(C1023="M.O.",VLOOKUP(A1023,INSUMOS_AUX!A:F,6,0),0)</f>
        <v>0</v>
      </c>
    </row>
    <row r="1024" spans="1:7" x14ac:dyDescent="0.25">
      <c r="A1024" s="163">
        <v>37370</v>
      </c>
      <c r="B1024" s="177" t="s">
        <v>185</v>
      </c>
      <c r="C1024" s="164" t="s">
        <v>166</v>
      </c>
      <c r="D1024" s="164" t="s">
        <v>7192</v>
      </c>
      <c r="E1024" s="163">
        <v>0.14000000000000001</v>
      </c>
      <c r="F1024" s="155">
        <f>IF(C1024="MAT.",VLOOKUP(A1024,INSUMOS_AUX!A:F,6,0),0)</f>
        <v>2.15</v>
      </c>
      <c r="G1024" s="154">
        <f>IF(C1024="M.O.",VLOOKUP(A1024,INSUMOS_AUX!A:F,6,0),0)</f>
        <v>0</v>
      </c>
    </row>
    <row r="1025" spans="1:7" x14ac:dyDescent="0.25">
      <c r="A1025" s="163">
        <v>37371</v>
      </c>
      <c r="B1025" s="177" t="s">
        <v>186</v>
      </c>
      <c r="C1025" s="164" t="s">
        <v>166</v>
      </c>
      <c r="D1025" s="164" t="s">
        <v>7192</v>
      </c>
      <c r="E1025" s="163">
        <v>0.14000000000000001</v>
      </c>
      <c r="F1025" s="155">
        <f>IF(C1025="MAT.",VLOOKUP(A1025,INSUMOS_AUX!A:F,6,0),0)</f>
        <v>0.67</v>
      </c>
      <c r="G1025" s="154">
        <f>IF(C1025="M.O.",VLOOKUP(A1025,INSUMOS_AUX!A:F,6,0),0)</f>
        <v>0</v>
      </c>
    </row>
    <row r="1026" spans="1:7" x14ac:dyDescent="0.25">
      <c r="A1026" s="163">
        <v>37372</v>
      </c>
      <c r="B1026" s="177" t="s">
        <v>187</v>
      </c>
      <c r="C1026" s="164" t="s">
        <v>166</v>
      </c>
      <c r="D1026" s="164" t="s">
        <v>7192</v>
      </c>
      <c r="E1026" s="163">
        <v>0.14000000000000001</v>
      </c>
      <c r="F1026" s="155">
        <f>IF(C1026="MAT.",VLOOKUP(A1026,INSUMOS_AUX!A:F,6,0),0)</f>
        <v>1.1399999999999999</v>
      </c>
      <c r="G1026" s="154">
        <f>IF(C1026="M.O.",VLOOKUP(A1026,INSUMOS_AUX!A:F,6,0),0)</f>
        <v>0</v>
      </c>
    </row>
    <row r="1027" spans="1:7" x14ac:dyDescent="0.25">
      <c r="A1027" s="163">
        <v>37373</v>
      </c>
      <c r="B1027" s="177" t="s">
        <v>188</v>
      </c>
      <c r="C1027" s="164" t="s">
        <v>166</v>
      </c>
      <c r="D1027" s="164" t="s">
        <v>7192</v>
      </c>
      <c r="E1027" s="163">
        <v>0.14000000000000001</v>
      </c>
      <c r="F1027" s="155">
        <f>IF(C1027="MAT.",VLOOKUP(A1027,INSUMOS_AUX!A:F,6,0),0)</f>
        <v>0.06</v>
      </c>
      <c r="G1027" s="154">
        <f>IF(C1027="M.O.",VLOOKUP(A1027,INSUMOS_AUX!A:F,6,0),0)</f>
        <v>0</v>
      </c>
    </row>
    <row r="1028" spans="1:7" ht="21" x14ac:dyDescent="0.25">
      <c r="A1028" s="163">
        <v>43467</v>
      </c>
      <c r="B1028" s="177" t="s">
        <v>192</v>
      </c>
      <c r="C1028" s="164" t="s">
        <v>166</v>
      </c>
      <c r="D1028" s="164" t="s">
        <v>7192</v>
      </c>
      <c r="E1028" s="163">
        <v>0.14000000000000001</v>
      </c>
      <c r="F1028" s="155">
        <f>IF(C1028="MAT.",VLOOKUP(A1028,INSUMOS_AUX!A:F,6,0),0)</f>
        <v>0.59</v>
      </c>
      <c r="G1028" s="154">
        <f>IF(C1028="M.O.",VLOOKUP(A1028,INSUMOS_AUX!A:F,6,0),0)</f>
        <v>0</v>
      </c>
    </row>
    <row r="1029" spans="1:7" ht="21" x14ac:dyDescent="0.25">
      <c r="A1029" s="163">
        <v>43491</v>
      </c>
      <c r="B1029" s="177" t="s">
        <v>195</v>
      </c>
      <c r="C1029" s="164" t="s">
        <v>166</v>
      </c>
      <c r="D1029" s="164" t="s">
        <v>7192</v>
      </c>
      <c r="E1029" s="163">
        <v>0.14000000000000001</v>
      </c>
      <c r="F1029" s="155">
        <f>IF(C1029="MAT.",VLOOKUP(A1029,INSUMOS_AUX!A:F,6,0),0)</f>
        <v>1.25</v>
      </c>
      <c r="G1029" s="154">
        <f>IF(C1029="M.O.",VLOOKUP(A1029,INSUMOS_AUX!A:F,6,0),0)</f>
        <v>0</v>
      </c>
    </row>
    <row r="1030" spans="1:7" x14ac:dyDescent="0.25">
      <c r="A1030" s="163">
        <v>6111</v>
      </c>
      <c r="B1030" s="177" t="s">
        <v>201</v>
      </c>
      <c r="C1030" s="164" t="s">
        <v>169</v>
      </c>
      <c r="D1030" s="164" t="s">
        <v>7192</v>
      </c>
      <c r="E1030" s="163">
        <v>0.14240800000000001</v>
      </c>
      <c r="F1030" s="155">
        <f>IF(C1030="MAT.",VLOOKUP(A1030,INSUMOS_AUX!A:F,6,0),0)</f>
        <v>0</v>
      </c>
      <c r="G1030" s="154">
        <f>IF(C1030="M.O.",VLOOKUP(A1030,INSUMOS_AUX!A:F,6,0),0)</f>
        <v>10.49</v>
      </c>
    </row>
    <row r="1031" spans="1:7" x14ac:dyDescent="0.25">
      <c r="A1031" s="165"/>
      <c r="B1031" s="174"/>
      <c r="C1031" s="166"/>
      <c r="D1031" s="166"/>
      <c r="E1031" s="166"/>
      <c r="F1031" s="166"/>
      <c r="G1031" s="166"/>
    </row>
    <row r="1032" spans="1:7" x14ac:dyDescent="0.25">
      <c r="A1032" s="160" t="s">
        <v>144</v>
      </c>
      <c r="B1032" s="176" t="s">
        <v>145</v>
      </c>
      <c r="C1032" s="161" t="s">
        <v>57</v>
      </c>
      <c r="D1032" s="161" t="s">
        <v>7189</v>
      </c>
      <c r="E1032" s="162">
        <v>1</v>
      </c>
      <c r="F1032" s="162">
        <f t="shared" ref="F1032:G1032" si="73">SUMPRODUCT($E1033:$E1041,F1033:F1041)</f>
        <v>907.24750000000006</v>
      </c>
      <c r="G1032" s="162">
        <f t="shared" si="73"/>
        <v>4.529083</v>
      </c>
    </row>
    <row r="1033" spans="1:7" x14ac:dyDescent="0.25">
      <c r="A1033" s="163">
        <v>10848</v>
      </c>
      <c r="B1033" s="177" t="s">
        <v>248</v>
      </c>
      <c r="C1033" s="164" t="s">
        <v>166</v>
      </c>
      <c r="D1033" s="164" t="s">
        <v>7189</v>
      </c>
      <c r="E1033" s="163">
        <v>1</v>
      </c>
      <c r="F1033" s="155">
        <f>IF(C1033="MAT.",VLOOKUP(A1033,INSUMOS_AUX!A:F,6,0),0)</f>
        <v>904.5</v>
      </c>
      <c r="G1033" s="154">
        <f>IF(C1033="M.O.",VLOOKUP(A1033,INSUMOS_AUX!A:F,6,0),0)</f>
        <v>0</v>
      </c>
    </row>
    <row r="1034" spans="1:7" ht="31.5" x14ac:dyDescent="0.25">
      <c r="A1034" s="163">
        <v>11950</v>
      </c>
      <c r="B1034" s="177" t="s">
        <v>245</v>
      </c>
      <c r="C1034" s="164" t="s">
        <v>166</v>
      </c>
      <c r="D1034" s="164" t="s">
        <v>7189</v>
      </c>
      <c r="E1034" s="163">
        <v>4</v>
      </c>
      <c r="F1034" s="155">
        <f>IF(C1034="MAT.",VLOOKUP(A1034,INSUMOS_AUX!A:F,6,0),0)</f>
        <v>0.31</v>
      </c>
      <c r="G1034" s="154">
        <f>IF(C1034="M.O.",VLOOKUP(A1034,INSUMOS_AUX!A:F,6,0),0)</f>
        <v>0</v>
      </c>
    </row>
    <row r="1035" spans="1:7" x14ac:dyDescent="0.25">
      <c r="A1035" s="163">
        <v>37370</v>
      </c>
      <c r="B1035" s="177" t="s">
        <v>185</v>
      </c>
      <c r="C1035" s="164" t="s">
        <v>166</v>
      </c>
      <c r="D1035" s="164" t="s">
        <v>7192</v>
      </c>
      <c r="E1035" s="163">
        <v>0.25</v>
      </c>
      <c r="F1035" s="155">
        <f>IF(C1035="MAT.",VLOOKUP(A1035,INSUMOS_AUX!A:F,6,0),0)</f>
        <v>2.15</v>
      </c>
      <c r="G1035" s="154">
        <f>IF(C1035="M.O.",VLOOKUP(A1035,INSUMOS_AUX!A:F,6,0),0)</f>
        <v>0</v>
      </c>
    </row>
    <row r="1036" spans="1:7" x14ac:dyDescent="0.25">
      <c r="A1036" s="163">
        <v>37371</v>
      </c>
      <c r="B1036" s="177" t="s">
        <v>186</v>
      </c>
      <c r="C1036" s="164" t="s">
        <v>166</v>
      </c>
      <c r="D1036" s="164" t="s">
        <v>7192</v>
      </c>
      <c r="E1036" s="163">
        <v>0.25</v>
      </c>
      <c r="F1036" s="155">
        <f>IF(C1036="MAT.",VLOOKUP(A1036,INSUMOS_AUX!A:F,6,0),0)</f>
        <v>0.67</v>
      </c>
      <c r="G1036" s="154">
        <f>IF(C1036="M.O.",VLOOKUP(A1036,INSUMOS_AUX!A:F,6,0),0)</f>
        <v>0</v>
      </c>
    </row>
    <row r="1037" spans="1:7" x14ac:dyDescent="0.25">
      <c r="A1037" s="163">
        <v>37372</v>
      </c>
      <c r="B1037" s="177" t="s">
        <v>187</v>
      </c>
      <c r="C1037" s="164" t="s">
        <v>166</v>
      </c>
      <c r="D1037" s="164" t="s">
        <v>7192</v>
      </c>
      <c r="E1037" s="163">
        <v>0.25</v>
      </c>
      <c r="F1037" s="155">
        <f>IF(C1037="MAT.",VLOOKUP(A1037,INSUMOS_AUX!A:F,6,0),0)</f>
        <v>1.1399999999999999</v>
      </c>
      <c r="G1037" s="154">
        <f>IF(C1037="M.O.",VLOOKUP(A1037,INSUMOS_AUX!A:F,6,0),0)</f>
        <v>0</v>
      </c>
    </row>
    <row r="1038" spans="1:7" x14ac:dyDescent="0.25">
      <c r="A1038" s="163">
        <v>37373</v>
      </c>
      <c r="B1038" s="177" t="s">
        <v>188</v>
      </c>
      <c r="C1038" s="164" t="s">
        <v>166</v>
      </c>
      <c r="D1038" s="164" t="s">
        <v>7192</v>
      </c>
      <c r="E1038" s="163">
        <v>0.25</v>
      </c>
      <c r="F1038" s="155">
        <f>IF(C1038="MAT.",VLOOKUP(A1038,INSUMOS_AUX!A:F,6,0),0)</f>
        <v>0.06</v>
      </c>
      <c r="G1038" s="154">
        <f>IF(C1038="M.O.",VLOOKUP(A1038,INSUMOS_AUX!A:F,6,0),0)</f>
        <v>0</v>
      </c>
    </row>
    <row r="1039" spans="1:7" ht="21" x14ac:dyDescent="0.25">
      <c r="A1039" s="163">
        <v>43465</v>
      </c>
      <c r="B1039" s="177" t="s">
        <v>203</v>
      </c>
      <c r="C1039" s="164" t="s">
        <v>166</v>
      </c>
      <c r="D1039" s="164" t="s">
        <v>7192</v>
      </c>
      <c r="E1039" s="163">
        <v>0.25</v>
      </c>
      <c r="F1039" s="155">
        <f>IF(C1039="MAT.",VLOOKUP(A1039,INSUMOS_AUX!A:F,6,0),0)</f>
        <v>0.84</v>
      </c>
      <c r="G1039" s="154">
        <f>IF(C1039="M.O.",VLOOKUP(A1039,INSUMOS_AUX!A:F,6,0),0)</f>
        <v>0</v>
      </c>
    </row>
    <row r="1040" spans="1:7" ht="21" x14ac:dyDescent="0.25">
      <c r="A1040" s="163">
        <v>43489</v>
      </c>
      <c r="B1040" s="177" t="s">
        <v>204</v>
      </c>
      <c r="C1040" s="164" t="s">
        <v>166</v>
      </c>
      <c r="D1040" s="164" t="s">
        <v>7192</v>
      </c>
      <c r="E1040" s="163">
        <v>0.25</v>
      </c>
      <c r="F1040" s="155">
        <f>IF(C1040="MAT.",VLOOKUP(A1040,INSUMOS_AUX!A:F,6,0),0)</f>
        <v>1.17</v>
      </c>
      <c r="G1040" s="154">
        <f>IF(C1040="M.O.",VLOOKUP(A1040,INSUMOS_AUX!A:F,6,0),0)</f>
        <v>0</v>
      </c>
    </row>
    <row r="1041" spans="1:7" x14ac:dyDescent="0.25">
      <c r="A1041" s="163">
        <v>4750</v>
      </c>
      <c r="B1041" s="177" t="s">
        <v>387</v>
      </c>
      <c r="C1041" s="164" t="s">
        <v>169</v>
      </c>
      <c r="D1041" s="164" t="s">
        <v>7192</v>
      </c>
      <c r="E1041" s="163">
        <v>0.25430000000000003</v>
      </c>
      <c r="F1041" s="155">
        <f>IF(C1041="MAT.",VLOOKUP(A1041,INSUMOS_AUX!A:F,6,0),0)</f>
        <v>0</v>
      </c>
      <c r="G1041" s="154">
        <f>IF(C1041="M.O.",VLOOKUP(A1041,INSUMOS_AUX!A:F,6,0),0)</f>
        <v>17.809999999999999</v>
      </c>
    </row>
  </sheetData>
  <autoFilter ref="A5:G1041" xr:uid="{00000000-0009-0000-0000-000003000000}"/>
  <mergeCells count="3">
    <mergeCell ref="A1:B3"/>
    <mergeCell ref="C1:G1"/>
    <mergeCell ref="C2:F3"/>
  </mergeCells>
  <pageMargins left="0.51180555555555496" right="0.51180555555555496" top="0.78749999999999998" bottom="0.78749999999999998" header="0.51180555555555496" footer="0.51180555555555496"/>
  <pageSetup paperSize="9" scale="56" firstPageNumber="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558ED5"/>
    <pageSetUpPr fitToPage="1"/>
  </sheetPr>
  <dimension ref="A1:AMK151"/>
  <sheetViews>
    <sheetView view="pageBreakPreview" zoomScale="70" zoomScaleNormal="85" zoomScaleSheetLayoutView="70" zoomScalePageLayoutView="85" workbookViewId="0">
      <selection activeCell="W14" sqref="W14"/>
    </sheetView>
  </sheetViews>
  <sheetFormatPr defaultRowHeight="15" x14ac:dyDescent="0.25"/>
  <cols>
    <col min="1" max="1" width="34.42578125" style="48" customWidth="1"/>
    <col min="2" max="2" width="16.85546875" style="48" customWidth="1"/>
    <col min="3" max="3" width="65.85546875" style="48" customWidth="1"/>
    <col min="4" max="4" width="15.140625" style="48" customWidth="1"/>
    <col min="5" max="5" width="14.42578125" style="48" customWidth="1"/>
    <col min="6" max="6" width="16.5703125" style="48" customWidth="1"/>
    <col min="7" max="7" width="21.85546875" style="48" customWidth="1"/>
    <col min="8" max="9" width="9.140625" style="103" customWidth="1"/>
    <col min="10" max="10" width="15" style="103" customWidth="1"/>
    <col min="11" max="1025" width="9.140625" style="103" customWidth="1"/>
  </cols>
  <sheetData>
    <row r="1" spans="1:19" ht="12.75" customHeight="1" x14ac:dyDescent="0.25">
      <c r="A1" s="299" t="s">
        <v>153</v>
      </c>
      <c r="B1" s="299"/>
      <c r="C1" s="299"/>
      <c r="D1" s="299" t="s">
        <v>19</v>
      </c>
      <c r="E1" s="299"/>
      <c r="F1" s="299"/>
      <c r="G1" s="299"/>
    </row>
    <row r="2" spans="1:19" x14ac:dyDescent="0.25">
      <c r="A2" s="299"/>
      <c r="B2" s="299"/>
      <c r="C2" s="299"/>
      <c r="D2" s="317" t="str">
        <f>'01_SINTETICO'!D2</f>
        <v>OBRA: EXECUÇÃO DE ESTUDIO DE TV</v>
      </c>
      <c r="E2" s="317"/>
      <c r="F2" s="317"/>
      <c r="G2" s="228">
        <f>'01_SINTETICO'!J2</f>
        <v>44957</v>
      </c>
      <c r="J2" s="104"/>
    </row>
    <row r="3" spans="1:19" ht="27" customHeight="1" x14ac:dyDescent="0.25">
      <c r="A3" s="299"/>
      <c r="B3" s="299"/>
      <c r="C3" s="299"/>
      <c r="D3" s="317"/>
      <c r="E3" s="317"/>
      <c r="F3" s="317"/>
      <c r="G3" s="229" t="str">
        <f>'CAPA-DADOS'!E16</f>
        <v>SINAPI-DEZ/2022</v>
      </c>
      <c r="I3"/>
      <c r="J3"/>
      <c r="K3"/>
      <c r="L3"/>
      <c r="M3"/>
      <c r="N3"/>
      <c r="O3"/>
      <c r="P3"/>
      <c r="Q3"/>
      <c r="R3"/>
      <c r="S3"/>
    </row>
    <row r="4" spans="1:19" ht="12.75" customHeight="1" x14ac:dyDescent="0.25">
      <c r="A4" s="318" t="s">
        <v>249</v>
      </c>
      <c r="B4" s="318"/>
      <c r="C4" s="318"/>
      <c r="D4" s="318"/>
      <c r="E4" s="318"/>
      <c r="F4" s="318"/>
      <c r="G4" s="318"/>
      <c r="I4"/>
      <c r="J4"/>
      <c r="K4"/>
      <c r="L4"/>
      <c r="M4"/>
      <c r="N4"/>
      <c r="O4"/>
      <c r="P4"/>
      <c r="Q4"/>
      <c r="R4"/>
      <c r="S4"/>
    </row>
    <row r="5" spans="1:19" x14ac:dyDescent="0.25">
      <c r="A5" s="318"/>
      <c r="B5" s="318"/>
      <c r="C5" s="318"/>
      <c r="D5" s="318"/>
      <c r="E5" s="318"/>
      <c r="F5" s="318"/>
      <c r="G5" s="318"/>
      <c r="I5"/>
      <c r="J5"/>
      <c r="K5"/>
      <c r="L5"/>
      <c r="M5"/>
      <c r="N5"/>
      <c r="O5"/>
      <c r="P5"/>
      <c r="Q5"/>
      <c r="R5"/>
      <c r="S5"/>
    </row>
    <row r="6" spans="1:19" x14ac:dyDescent="0.25">
      <c r="A6" s="105"/>
      <c r="B6" s="105"/>
      <c r="C6" s="105"/>
      <c r="D6" s="106"/>
      <c r="E6" s="106"/>
      <c r="F6" s="106"/>
      <c r="I6"/>
      <c r="J6"/>
      <c r="K6"/>
      <c r="L6"/>
      <c r="M6"/>
      <c r="N6"/>
      <c r="O6"/>
      <c r="P6"/>
      <c r="Q6"/>
      <c r="R6"/>
      <c r="S6"/>
    </row>
    <row r="7" spans="1:19" x14ac:dyDescent="0.25">
      <c r="A7" s="107" t="s">
        <v>25</v>
      </c>
      <c r="B7" s="107" t="s">
        <v>250</v>
      </c>
      <c r="C7" s="311" t="s">
        <v>251</v>
      </c>
      <c r="D7" s="311"/>
      <c r="E7" s="311"/>
      <c r="F7" s="107" t="s">
        <v>252</v>
      </c>
      <c r="G7" s="107" t="s">
        <v>253</v>
      </c>
      <c r="H7" s="108"/>
      <c r="I7"/>
      <c r="J7"/>
      <c r="K7"/>
      <c r="L7"/>
      <c r="M7"/>
      <c r="N7"/>
      <c r="O7"/>
      <c r="P7"/>
      <c r="Q7"/>
      <c r="R7"/>
      <c r="S7"/>
    </row>
    <row r="8" spans="1:19" x14ac:dyDescent="0.25">
      <c r="A8" s="109" t="s">
        <v>176</v>
      </c>
      <c r="B8" s="110" t="s">
        <v>166</v>
      </c>
      <c r="C8" s="315" t="s">
        <v>177</v>
      </c>
      <c r="D8" s="315"/>
      <c r="E8" s="315"/>
      <c r="F8" s="111" t="s">
        <v>28</v>
      </c>
      <c r="G8" s="112">
        <f>F11</f>
        <v>36.6</v>
      </c>
    </row>
    <row r="9" spans="1:19" x14ac:dyDescent="0.25">
      <c r="A9" s="310" t="s">
        <v>254</v>
      </c>
      <c r="B9" s="310" t="s">
        <v>255</v>
      </c>
      <c r="C9" s="310" t="s">
        <v>256</v>
      </c>
      <c r="D9" s="310" t="s">
        <v>257</v>
      </c>
      <c r="E9" s="310" t="s">
        <v>258</v>
      </c>
      <c r="F9" s="310" t="s">
        <v>259</v>
      </c>
      <c r="G9" s="310"/>
    </row>
    <row r="10" spans="1:19" x14ac:dyDescent="0.25">
      <c r="A10" s="310"/>
      <c r="B10" s="310"/>
      <c r="C10" s="310"/>
      <c r="D10" s="310"/>
      <c r="E10" s="310"/>
      <c r="F10" s="113" t="s">
        <v>260</v>
      </c>
      <c r="G10" s="114" t="s">
        <v>261</v>
      </c>
    </row>
    <row r="11" spans="1:19" x14ac:dyDescent="0.25">
      <c r="A11" s="115" t="s">
        <v>262</v>
      </c>
      <c r="B11" s="116" t="s">
        <v>263</v>
      </c>
      <c r="C11" s="116"/>
      <c r="D11" s="181">
        <v>30</v>
      </c>
      <c r="E11" s="302">
        <f>AVERAGE(D11:D13)</f>
        <v>36.6</v>
      </c>
      <c r="F11" s="302">
        <f>E11</f>
        <v>36.6</v>
      </c>
      <c r="G11" s="303" t="s">
        <v>264</v>
      </c>
    </row>
    <row r="12" spans="1:19" x14ac:dyDescent="0.25">
      <c r="A12" s="115" t="s">
        <v>265</v>
      </c>
      <c r="B12" s="116" t="s">
        <v>266</v>
      </c>
      <c r="C12" s="116"/>
      <c r="D12" s="181">
        <v>39.9</v>
      </c>
      <c r="E12" s="302"/>
      <c r="F12" s="302"/>
      <c r="G12" s="303"/>
    </row>
    <row r="13" spans="1:19" x14ac:dyDescent="0.25">
      <c r="A13" s="115" t="s">
        <v>267</v>
      </c>
      <c r="B13" s="116" t="s">
        <v>268</v>
      </c>
      <c r="C13" s="116"/>
      <c r="D13" s="181">
        <v>39.9</v>
      </c>
      <c r="E13" s="302"/>
      <c r="F13" s="302"/>
      <c r="G13" s="303"/>
    </row>
    <row r="14" spans="1:19" x14ac:dyDescent="0.25">
      <c r="A14" s="207"/>
      <c r="B14" s="208"/>
      <c r="C14" s="208"/>
      <c r="D14" s="209"/>
      <c r="E14" s="209"/>
      <c r="F14" s="210"/>
      <c r="G14" s="211"/>
    </row>
    <row r="15" spans="1:19" x14ac:dyDescent="0.25">
      <c r="A15" s="107" t="s">
        <v>25</v>
      </c>
      <c r="B15" s="107" t="s">
        <v>250</v>
      </c>
      <c r="C15" s="311" t="s">
        <v>251</v>
      </c>
      <c r="D15" s="311"/>
      <c r="E15" s="311"/>
      <c r="F15" s="107" t="s">
        <v>252</v>
      </c>
      <c r="G15" s="107" t="s">
        <v>253</v>
      </c>
    </row>
    <row r="16" spans="1:19" x14ac:dyDescent="0.25">
      <c r="A16" s="179" t="s">
        <v>175</v>
      </c>
      <c r="B16" s="116" t="s">
        <v>166</v>
      </c>
      <c r="C16" s="316" t="s">
        <v>64</v>
      </c>
      <c r="D16" s="316"/>
      <c r="E16" s="316"/>
      <c r="F16" s="116" t="s">
        <v>28</v>
      </c>
      <c r="G16" s="180">
        <f>F19</f>
        <v>233.94</v>
      </c>
    </row>
    <row r="17" spans="1:7" x14ac:dyDescent="0.25">
      <c r="A17" s="301" t="s">
        <v>254</v>
      </c>
      <c r="B17" s="301" t="s">
        <v>255</v>
      </c>
      <c r="C17" s="301" t="s">
        <v>256</v>
      </c>
      <c r="D17" s="301" t="s">
        <v>257</v>
      </c>
      <c r="E17" s="310" t="s">
        <v>258</v>
      </c>
      <c r="F17" s="301" t="s">
        <v>259</v>
      </c>
      <c r="G17" s="301"/>
    </row>
    <row r="18" spans="1:7" x14ac:dyDescent="0.25">
      <c r="A18" s="301"/>
      <c r="B18" s="301"/>
      <c r="C18" s="301"/>
      <c r="D18" s="301"/>
      <c r="E18" s="310"/>
      <c r="F18" s="113" t="s">
        <v>260</v>
      </c>
      <c r="G18" s="114" t="s">
        <v>261</v>
      </c>
    </row>
    <row r="19" spans="1:7" x14ac:dyDescent="0.25">
      <c r="A19" s="115" t="s">
        <v>7042</v>
      </c>
      <c r="B19" s="116" t="s">
        <v>7043</v>
      </c>
      <c r="C19" s="116" t="s">
        <v>7044</v>
      </c>
      <c r="D19" s="181">
        <v>233.94</v>
      </c>
      <c r="E19" s="302">
        <f>LARGE(D19:D21,1)</f>
        <v>233.94</v>
      </c>
      <c r="F19" s="302">
        <f>E19</f>
        <v>233.94</v>
      </c>
      <c r="G19" s="303" t="s">
        <v>264</v>
      </c>
    </row>
    <row r="20" spans="1:7" x14ac:dyDescent="0.25">
      <c r="A20" s="115"/>
      <c r="B20" s="116"/>
      <c r="C20" s="116"/>
      <c r="D20" s="181"/>
      <c r="E20" s="302"/>
      <c r="F20" s="302"/>
      <c r="G20" s="303"/>
    </row>
    <row r="21" spans="1:7" x14ac:dyDescent="0.25">
      <c r="A21" s="115"/>
      <c r="B21" s="116"/>
      <c r="C21" s="116"/>
      <c r="D21" s="181"/>
      <c r="E21" s="302"/>
      <c r="F21" s="302"/>
      <c r="G21" s="303"/>
    </row>
    <row r="22" spans="1:7" x14ac:dyDescent="0.25">
      <c r="A22" s="211"/>
      <c r="B22" s="210"/>
      <c r="C22" s="212" t="s">
        <v>12702</v>
      </c>
      <c r="D22" s="213"/>
      <c r="E22" s="214"/>
      <c r="F22" s="214"/>
      <c r="G22" s="210"/>
    </row>
    <row r="23" spans="1:7" x14ac:dyDescent="0.25">
      <c r="A23" s="211"/>
      <c r="B23" s="210"/>
      <c r="C23" s="212"/>
      <c r="D23" s="213"/>
      <c r="E23" s="214"/>
      <c r="F23" s="214"/>
      <c r="G23" s="210"/>
    </row>
    <row r="24" spans="1:7" x14ac:dyDescent="0.25">
      <c r="A24" s="107" t="s">
        <v>25</v>
      </c>
      <c r="B24" s="107" t="s">
        <v>250</v>
      </c>
      <c r="C24" s="311" t="s">
        <v>251</v>
      </c>
      <c r="D24" s="311"/>
      <c r="E24" s="311"/>
      <c r="F24" s="107" t="s">
        <v>252</v>
      </c>
      <c r="G24" s="107" t="s">
        <v>253</v>
      </c>
    </row>
    <row r="25" spans="1:7" x14ac:dyDescent="0.25">
      <c r="A25" s="215" t="s">
        <v>12703</v>
      </c>
      <c r="B25" s="116" t="s">
        <v>166</v>
      </c>
      <c r="C25" s="315" t="s">
        <v>7218</v>
      </c>
      <c r="D25" s="315"/>
      <c r="E25" s="315"/>
      <c r="F25" s="116" t="s">
        <v>72</v>
      </c>
      <c r="G25" s="180">
        <f>F28</f>
        <v>371.69666666666666</v>
      </c>
    </row>
    <row r="26" spans="1:7" x14ac:dyDescent="0.25">
      <c r="A26" s="301" t="s">
        <v>254</v>
      </c>
      <c r="B26" s="301" t="s">
        <v>255</v>
      </c>
      <c r="C26" s="301" t="s">
        <v>256</v>
      </c>
      <c r="D26" s="301" t="s">
        <v>257</v>
      </c>
      <c r="E26" s="310" t="s">
        <v>258</v>
      </c>
      <c r="F26" s="301" t="s">
        <v>259</v>
      </c>
      <c r="G26" s="301"/>
    </row>
    <row r="27" spans="1:7" x14ac:dyDescent="0.25">
      <c r="A27" s="301"/>
      <c r="B27" s="301"/>
      <c r="C27" s="301"/>
      <c r="D27" s="301"/>
      <c r="E27" s="310"/>
      <c r="F27" s="113" t="s">
        <v>260</v>
      </c>
      <c r="G27" s="114" t="s">
        <v>261</v>
      </c>
    </row>
    <row r="28" spans="1:7" x14ac:dyDescent="0.25">
      <c r="A28" s="115" t="s">
        <v>12704</v>
      </c>
      <c r="B28" s="116" t="s">
        <v>12705</v>
      </c>
      <c r="C28" s="216" t="s">
        <v>12706</v>
      </c>
      <c r="D28" s="181">
        <v>452.68</v>
      </c>
      <c r="E28" s="302">
        <f>AVERAGE(D28:D30)</f>
        <v>371.69666666666666</v>
      </c>
      <c r="F28" s="302">
        <f>E28</f>
        <v>371.69666666666666</v>
      </c>
      <c r="G28" s="302" t="s">
        <v>264</v>
      </c>
    </row>
    <row r="29" spans="1:7" x14ac:dyDescent="0.25">
      <c r="A29" s="115" t="s">
        <v>12707</v>
      </c>
      <c r="B29" s="116" t="s">
        <v>12708</v>
      </c>
      <c r="C29" s="216" t="s">
        <v>12709</v>
      </c>
      <c r="D29" s="181">
        <v>313.33999999999997</v>
      </c>
      <c r="E29" s="302"/>
      <c r="F29" s="302"/>
      <c r="G29" s="302"/>
    </row>
    <row r="30" spans="1:7" x14ac:dyDescent="0.25">
      <c r="A30" s="115" t="s">
        <v>12710</v>
      </c>
      <c r="B30" s="116" t="s">
        <v>12711</v>
      </c>
      <c r="C30" s="216" t="s">
        <v>12712</v>
      </c>
      <c r="D30" s="181">
        <v>349.07</v>
      </c>
      <c r="E30" s="302"/>
      <c r="F30" s="302"/>
      <c r="G30" s="302"/>
    </row>
    <row r="31" spans="1:7" x14ac:dyDescent="0.25">
      <c r="A31" s="211"/>
      <c r="B31" s="210"/>
      <c r="C31" s="212"/>
      <c r="D31" s="213"/>
      <c r="E31" s="214"/>
      <c r="F31" s="214"/>
      <c r="G31" s="210"/>
    </row>
    <row r="32" spans="1:7" x14ac:dyDescent="0.25">
      <c r="A32" s="107" t="s">
        <v>25</v>
      </c>
      <c r="B32" s="107" t="s">
        <v>250</v>
      </c>
      <c r="C32" s="311" t="s">
        <v>251</v>
      </c>
      <c r="D32" s="311"/>
      <c r="E32" s="311"/>
      <c r="F32" s="107" t="s">
        <v>252</v>
      </c>
      <c r="G32" s="107" t="s">
        <v>253</v>
      </c>
    </row>
    <row r="33" spans="1:7" ht="42.75" customHeight="1" x14ac:dyDescent="0.25">
      <c r="A33" s="215" t="s">
        <v>7202</v>
      </c>
      <c r="B33" s="116" t="s">
        <v>166</v>
      </c>
      <c r="C33" s="315" t="s">
        <v>12713</v>
      </c>
      <c r="D33" s="315"/>
      <c r="E33" s="315"/>
      <c r="F33" s="116" t="s">
        <v>72</v>
      </c>
      <c r="G33" s="180">
        <f>F36</f>
        <v>327.85570586194933</v>
      </c>
    </row>
    <row r="34" spans="1:7" x14ac:dyDescent="0.25">
      <c r="A34" s="301" t="s">
        <v>254</v>
      </c>
      <c r="B34" s="301" t="s">
        <v>255</v>
      </c>
      <c r="C34" s="301" t="s">
        <v>256</v>
      </c>
      <c r="D34" s="301" t="s">
        <v>257</v>
      </c>
      <c r="E34" s="310" t="s">
        <v>258</v>
      </c>
      <c r="F34" s="301" t="s">
        <v>259</v>
      </c>
      <c r="G34" s="301"/>
    </row>
    <row r="35" spans="1:7" x14ac:dyDescent="0.25">
      <c r="A35" s="301"/>
      <c r="B35" s="301"/>
      <c r="C35" s="301"/>
      <c r="D35" s="301"/>
      <c r="E35" s="310"/>
      <c r="F35" s="113" t="s">
        <v>260</v>
      </c>
      <c r="G35" s="114" t="s">
        <v>261</v>
      </c>
    </row>
    <row r="36" spans="1:7" ht="30" x14ac:dyDescent="0.25">
      <c r="A36" s="115" t="s">
        <v>12714</v>
      </c>
      <c r="B36" s="116" t="s">
        <v>12715</v>
      </c>
      <c r="C36" s="217" t="s">
        <v>12716</v>
      </c>
      <c r="D36" s="181">
        <v>328</v>
      </c>
      <c r="E36" s="302">
        <f>AVERAGE(D36:D38)</f>
        <v>327.85570586194933</v>
      </c>
      <c r="F36" s="302">
        <f>E36</f>
        <v>327.85570586194933</v>
      </c>
      <c r="G36" s="303" t="s">
        <v>264</v>
      </c>
    </row>
    <row r="37" spans="1:7" x14ac:dyDescent="0.25">
      <c r="A37" s="115" t="s">
        <v>12717</v>
      </c>
      <c r="B37" s="116" t="s">
        <v>12718</v>
      </c>
      <c r="C37" s="116" t="s">
        <v>12719</v>
      </c>
      <c r="D37" s="181">
        <f>1/(0.62*0.62)*122</f>
        <v>317.37773152965661</v>
      </c>
      <c r="E37" s="302"/>
      <c r="F37" s="302"/>
      <c r="G37" s="303"/>
    </row>
    <row r="38" spans="1:7" ht="60" x14ac:dyDescent="0.25">
      <c r="A38" s="115" t="s">
        <v>12720</v>
      </c>
      <c r="B38" s="116"/>
      <c r="C38" s="217" t="s">
        <v>12721</v>
      </c>
      <c r="D38" s="181">
        <f>1/(0.62*0.62)*130</f>
        <v>338.18938605619144</v>
      </c>
      <c r="E38" s="302"/>
      <c r="F38" s="302"/>
      <c r="G38" s="303"/>
    </row>
    <row r="39" spans="1:7" x14ac:dyDescent="0.25">
      <c r="A39" s="211"/>
      <c r="B39" s="210"/>
      <c r="C39" s="212"/>
      <c r="D39" s="213"/>
      <c r="E39" s="214"/>
      <c r="F39" s="214"/>
      <c r="G39" s="210"/>
    </row>
    <row r="40" spans="1:7" x14ac:dyDescent="0.25">
      <c r="A40" s="107" t="s">
        <v>25</v>
      </c>
      <c r="B40" s="107" t="s">
        <v>250</v>
      </c>
      <c r="C40" s="311" t="s">
        <v>251</v>
      </c>
      <c r="D40" s="311"/>
      <c r="E40" s="311"/>
      <c r="F40" s="107" t="s">
        <v>252</v>
      </c>
      <c r="G40" s="107" t="s">
        <v>253</v>
      </c>
    </row>
    <row r="41" spans="1:7" x14ac:dyDescent="0.25">
      <c r="A41" s="215" t="s">
        <v>211</v>
      </c>
      <c r="B41" s="116" t="s">
        <v>166</v>
      </c>
      <c r="C41" s="315" t="s">
        <v>91</v>
      </c>
      <c r="D41" s="315"/>
      <c r="E41" s="315"/>
      <c r="F41" s="116" t="s">
        <v>252</v>
      </c>
      <c r="G41" s="180">
        <f>F44</f>
        <v>393.33333333333331</v>
      </c>
    </row>
    <row r="42" spans="1:7" x14ac:dyDescent="0.25">
      <c r="A42" s="301" t="s">
        <v>254</v>
      </c>
      <c r="B42" s="301" t="s">
        <v>255</v>
      </c>
      <c r="C42" s="301" t="s">
        <v>256</v>
      </c>
      <c r="D42" s="301" t="s">
        <v>257</v>
      </c>
      <c r="E42" s="310" t="s">
        <v>258</v>
      </c>
      <c r="F42" s="301" t="s">
        <v>259</v>
      </c>
      <c r="G42" s="301"/>
    </row>
    <row r="43" spans="1:7" x14ac:dyDescent="0.25">
      <c r="A43" s="301"/>
      <c r="B43" s="301"/>
      <c r="C43" s="301"/>
      <c r="D43" s="301"/>
      <c r="E43" s="310"/>
      <c r="F43" s="113" t="s">
        <v>260</v>
      </c>
      <c r="G43" s="114" t="s">
        <v>261</v>
      </c>
    </row>
    <row r="44" spans="1:7" x14ac:dyDescent="0.25">
      <c r="A44" s="115" t="s">
        <v>7045</v>
      </c>
      <c r="B44" s="116" t="s">
        <v>7046</v>
      </c>
      <c r="C44" s="116" t="s">
        <v>7047</v>
      </c>
      <c r="D44" s="181">
        <v>380</v>
      </c>
      <c r="E44" s="302">
        <f>AVERAGE(D44:D46)</f>
        <v>393.33333333333331</v>
      </c>
      <c r="F44" s="302">
        <f>E44</f>
        <v>393.33333333333331</v>
      </c>
      <c r="G44" s="303" t="s">
        <v>264</v>
      </c>
    </row>
    <row r="45" spans="1:7" x14ac:dyDescent="0.25">
      <c r="A45" s="115" t="s">
        <v>7048</v>
      </c>
      <c r="B45" s="116" t="s">
        <v>7049</v>
      </c>
      <c r="C45" s="116" t="s">
        <v>7050</v>
      </c>
      <c r="D45" s="181">
        <v>400</v>
      </c>
      <c r="E45" s="302"/>
      <c r="F45" s="302"/>
      <c r="G45" s="303"/>
    </row>
    <row r="46" spans="1:7" x14ac:dyDescent="0.25">
      <c r="A46" s="115" t="s">
        <v>7051</v>
      </c>
      <c r="B46" s="116" t="s">
        <v>7052</v>
      </c>
      <c r="C46" s="116" t="s">
        <v>7053</v>
      </c>
      <c r="D46" s="181">
        <v>400</v>
      </c>
      <c r="E46" s="302"/>
      <c r="F46" s="302"/>
      <c r="G46" s="303"/>
    </row>
    <row r="47" spans="1:7" x14ac:dyDescent="0.25">
      <c r="A47" s="211"/>
      <c r="B47" s="210"/>
      <c r="C47" s="212"/>
      <c r="D47" s="213"/>
      <c r="E47" s="214"/>
      <c r="F47" s="214"/>
      <c r="G47" s="210"/>
    </row>
    <row r="48" spans="1:7" x14ac:dyDescent="0.25">
      <c r="A48" s="107" t="s">
        <v>25</v>
      </c>
      <c r="B48" s="107" t="s">
        <v>250</v>
      </c>
      <c r="C48" s="311" t="s">
        <v>251</v>
      </c>
      <c r="D48" s="311"/>
      <c r="E48" s="311"/>
      <c r="F48" s="107" t="s">
        <v>252</v>
      </c>
      <c r="G48" s="107" t="s">
        <v>253</v>
      </c>
    </row>
    <row r="49" spans="1:7" x14ac:dyDescent="0.25">
      <c r="A49" s="215" t="s">
        <v>224</v>
      </c>
      <c r="B49" s="116" t="s">
        <v>166</v>
      </c>
      <c r="C49" s="315" t="s">
        <v>12722</v>
      </c>
      <c r="D49" s="315"/>
      <c r="E49" s="315"/>
      <c r="F49" s="116" t="s">
        <v>220</v>
      </c>
      <c r="G49" s="180">
        <f>F52</f>
        <v>32.312962962962963</v>
      </c>
    </row>
    <row r="50" spans="1:7" x14ac:dyDescent="0.25">
      <c r="A50" s="301" t="s">
        <v>254</v>
      </c>
      <c r="B50" s="301" t="s">
        <v>255</v>
      </c>
      <c r="C50" s="301" t="s">
        <v>256</v>
      </c>
      <c r="D50" s="301" t="s">
        <v>257</v>
      </c>
      <c r="E50" s="310" t="s">
        <v>258</v>
      </c>
      <c r="F50" s="301" t="s">
        <v>259</v>
      </c>
      <c r="G50" s="301"/>
    </row>
    <row r="51" spans="1:7" x14ac:dyDescent="0.25">
      <c r="A51" s="301"/>
      <c r="B51" s="301"/>
      <c r="C51" s="301"/>
      <c r="D51" s="301"/>
      <c r="E51" s="310"/>
      <c r="F51" s="113" t="s">
        <v>260</v>
      </c>
      <c r="G51" s="114" t="s">
        <v>261</v>
      </c>
    </row>
    <row r="52" spans="1:7" x14ac:dyDescent="0.25">
      <c r="A52" s="115" t="s">
        <v>7054</v>
      </c>
      <c r="B52" s="116" t="s">
        <v>7055</v>
      </c>
      <c r="C52" s="111" t="s">
        <v>7056</v>
      </c>
      <c r="D52" s="182">
        <f>575/18</f>
        <v>31.944444444444443</v>
      </c>
      <c r="E52" s="302">
        <f>AVERAGE(D52:D54)</f>
        <v>32.312962962962963</v>
      </c>
      <c r="F52" s="302">
        <f>E52</f>
        <v>32.312962962962963</v>
      </c>
      <c r="G52" s="303" t="s">
        <v>264</v>
      </c>
    </row>
    <row r="53" spans="1:7" x14ac:dyDescent="0.25">
      <c r="A53" s="115" t="s">
        <v>7057</v>
      </c>
      <c r="B53" s="116" t="s">
        <v>7058</v>
      </c>
      <c r="C53" s="111" t="s">
        <v>7059</v>
      </c>
      <c r="D53" s="182">
        <f>587.9/18</f>
        <v>32.661111111111111</v>
      </c>
      <c r="E53" s="302"/>
      <c r="F53" s="302"/>
      <c r="G53" s="303"/>
    </row>
    <row r="54" spans="1:7" x14ac:dyDescent="0.25">
      <c r="A54" s="183" t="s">
        <v>7060</v>
      </c>
      <c r="B54" s="116" t="s">
        <v>7061</v>
      </c>
      <c r="C54" s="111" t="s">
        <v>7062</v>
      </c>
      <c r="D54" s="182">
        <f>582/18</f>
        <v>32.333333333333336</v>
      </c>
      <c r="E54" s="302"/>
      <c r="F54" s="302"/>
      <c r="G54" s="303"/>
    </row>
    <row r="55" spans="1:7" x14ac:dyDescent="0.25">
      <c r="A55" s="107" t="s">
        <v>25</v>
      </c>
      <c r="B55" s="107" t="s">
        <v>250</v>
      </c>
      <c r="C55" s="311" t="s">
        <v>251</v>
      </c>
      <c r="D55" s="311"/>
      <c r="E55" s="311"/>
      <c r="F55" s="107" t="s">
        <v>252</v>
      </c>
      <c r="G55" s="107" t="s">
        <v>253</v>
      </c>
    </row>
    <row r="56" spans="1:7" ht="25.5" x14ac:dyDescent="0.25">
      <c r="A56" s="215" t="s">
        <v>12723</v>
      </c>
      <c r="B56" s="116" t="s">
        <v>166</v>
      </c>
      <c r="C56" s="315" t="s">
        <v>12724</v>
      </c>
      <c r="D56" s="315"/>
      <c r="E56" s="315"/>
      <c r="F56" s="116" t="s">
        <v>252</v>
      </c>
      <c r="G56" s="180">
        <f>F59</f>
        <v>40.843333333333334</v>
      </c>
    </row>
    <row r="57" spans="1:7" x14ac:dyDescent="0.25">
      <c r="A57" s="301" t="s">
        <v>254</v>
      </c>
      <c r="B57" s="301" t="s">
        <v>255</v>
      </c>
      <c r="C57" s="301" t="s">
        <v>256</v>
      </c>
      <c r="D57" s="301" t="s">
        <v>257</v>
      </c>
      <c r="E57" s="310" t="s">
        <v>258</v>
      </c>
      <c r="F57" s="301" t="s">
        <v>259</v>
      </c>
      <c r="G57" s="301"/>
    </row>
    <row r="58" spans="1:7" x14ac:dyDescent="0.25">
      <c r="A58" s="301"/>
      <c r="B58" s="301"/>
      <c r="C58" s="301"/>
      <c r="D58" s="301"/>
      <c r="E58" s="310"/>
      <c r="F58" s="113" t="s">
        <v>260</v>
      </c>
      <c r="G58" s="114" t="s">
        <v>261</v>
      </c>
    </row>
    <row r="59" spans="1:7" ht="38.25" x14ac:dyDescent="0.25">
      <c r="A59" s="115" t="s">
        <v>12725</v>
      </c>
      <c r="B59" s="116" t="s">
        <v>12726</v>
      </c>
      <c r="C59" s="111" t="s">
        <v>12727</v>
      </c>
      <c r="D59" s="182">
        <v>37.659999999999997</v>
      </c>
      <c r="E59" s="302">
        <f>AVERAGE(D59:D61)</f>
        <v>40.843333333333334</v>
      </c>
      <c r="F59" s="302">
        <f>E59</f>
        <v>40.843333333333334</v>
      </c>
      <c r="G59" s="303" t="s">
        <v>264</v>
      </c>
    </row>
    <row r="60" spans="1:7" ht="63.75" x14ac:dyDescent="0.25">
      <c r="A60" s="115" t="s">
        <v>12728</v>
      </c>
      <c r="B60" s="116" t="s">
        <v>12729</v>
      </c>
      <c r="C60" s="111" t="s">
        <v>12730</v>
      </c>
      <c r="D60" s="182">
        <v>40.97</v>
      </c>
      <c r="E60" s="302"/>
      <c r="F60" s="302"/>
      <c r="G60" s="303"/>
    </row>
    <row r="61" spans="1:7" ht="38.25" x14ac:dyDescent="0.25">
      <c r="A61" s="183" t="s">
        <v>12731</v>
      </c>
      <c r="B61" s="116" t="s">
        <v>7061</v>
      </c>
      <c r="C61" s="111" t="s">
        <v>12732</v>
      </c>
      <c r="D61" s="182">
        <v>43.9</v>
      </c>
      <c r="E61" s="302"/>
      <c r="F61" s="302"/>
      <c r="G61" s="303"/>
    </row>
    <row r="62" spans="1:7" x14ac:dyDescent="0.25">
      <c r="A62" s="218"/>
      <c r="B62" s="218"/>
      <c r="C62" s="218"/>
      <c r="D62" s="218"/>
      <c r="E62" s="218"/>
      <c r="F62" s="218"/>
      <c r="G62" s="218"/>
    </row>
    <row r="63" spans="1:7" x14ac:dyDescent="0.25">
      <c r="A63" s="107" t="s">
        <v>25</v>
      </c>
      <c r="B63" s="107" t="s">
        <v>250</v>
      </c>
      <c r="C63" s="311" t="s">
        <v>251</v>
      </c>
      <c r="D63" s="311"/>
      <c r="E63" s="311"/>
      <c r="F63" s="107" t="s">
        <v>252</v>
      </c>
      <c r="G63" s="107" t="s">
        <v>253</v>
      </c>
    </row>
    <row r="64" spans="1:7" ht="52.5" customHeight="1" x14ac:dyDescent="0.25">
      <c r="A64" s="215" t="s">
        <v>7200</v>
      </c>
      <c r="B64" s="116" t="s">
        <v>166</v>
      </c>
      <c r="C64" s="315" t="s">
        <v>12733</v>
      </c>
      <c r="D64" s="315"/>
      <c r="E64" s="315"/>
      <c r="F64" s="116" t="s">
        <v>252</v>
      </c>
      <c r="G64" s="180">
        <f>F67</f>
        <v>3005</v>
      </c>
    </row>
    <row r="65" spans="1:7" x14ac:dyDescent="0.25">
      <c r="A65" s="301" t="s">
        <v>254</v>
      </c>
      <c r="B65" s="301" t="s">
        <v>255</v>
      </c>
      <c r="C65" s="301" t="s">
        <v>256</v>
      </c>
      <c r="D65" s="301" t="s">
        <v>257</v>
      </c>
      <c r="E65" s="310" t="s">
        <v>258</v>
      </c>
      <c r="F65" s="301" t="s">
        <v>259</v>
      </c>
      <c r="G65" s="301"/>
    </row>
    <row r="66" spans="1:7" x14ac:dyDescent="0.25">
      <c r="A66" s="301"/>
      <c r="B66" s="301"/>
      <c r="C66" s="301"/>
      <c r="D66" s="301"/>
      <c r="E66" s="310"/>
      <c r="F66" s="113" t="s">
        <v>260</v>
      </c>
      <c r="G66" s="114" t="s">
        <v>261</v>
      </c>
    </row>
    <row r="67" spans="1:7" x14ac:dyDescent="0.25">
      <c r="A67" s="115" t="s">
        <v>12734</v>
      </c>
      <c r="B67" s="116" t="s">
        <v>12735</v>
      </c>
      <c r="C67" s="111" t="s">
        <v>12736</v>
      </c>
      <c r="D67" s="182">
        <v>2875</v>
      </c>
      <c r="E67" s="302">
        <f>AVERAGE(D67:D69)</f>
        <v>3005</v>
      </c>
      <c r="F67" s="302">
        <f>E67</f>
        <v>3005</v>
      </c>
      <c r="G67" s="303" t="s">
        <v>264</v>
      </c>
    </row>
    <row r="68" spans="1:7" x14ac:dyDescent="0.25">
      <c r="A68" s="219" t="s">
        <v>12737</v>
      </c>
      <c r="B68" s="116" t="s">
        <v>12738</v>
      </c>
      <c r="C68" s="111" t="s">
        <v>12739</v>
      </c>
      <c r="D68" s="182">
        <v>2890</v>
      </c>
      <c r="E68" s="302"/>
      <c r="F68" s="302"/>
      <c r="G68" s="303"/>
    </row>
    <row r="69" spans="1:7" x14ac:dyDescent="0.25">
      <c r="A69" s="183" t="s">
        <v>12740</v>
      </c>
      <c r="B69" s="116" t="s">
        <v>12741</v>
      </c>
      <c r="C69" s="111" t="s">
        <v>12742</v>
      </c>
      <c r="D69" s="182">
        <v>3250</v>
      </c>
      <c r="E69" s="302"/>
      <c r="F69" s="302"/>
      <c r="G69" s="303"/>
    </row>
    <row r="70" spans="1:7" x14ac:dyDescent="0.25">
      <c r="A70" s="183"/>
      <c r="B70" s="116"/>
      <c r="C70" s="111"/>
      <c r="D70" s="182"/>
      <c r="E70" s="180"/>
      <c r="F70" s="180"/>
      <c r="G70" s="116"/>
    </row>
    <row r="71" spans="1:7" x14ac:dyDescent="0.25">
      <c r="A71" s="107" t="s">
        <v>25</v>
      </c>
      <c r="B71" s="107" t="s">
        <v>250</v>
      </c>
      <c r="C71" s="311" t="s">
        <v>251</v>
      </c>
      <c r="D71" s="311"/>
      <c r="E71" s="311"/>
      <c r="F71" s="107" t="s">
        <v>252</v>
      </c>
      <c r="G71" s="107" t="s">
        <v>253</v>
      </c>
    </row>
    <row r="72" spans="1:7" ht="38.25" customHeight="1" x14ac:dyDescent="0.25">
      <c r="A72" s="215" t="s">
        <v>12743</v>
      </c>
      <c r="B72" s="116" t="s">
        <v>166</v>
      </c>
      <c r="C72" s="312" t="s">
        <v>12744</v>
      </c>
      <c r="D72" s="313"/>
      <c r="E72" s="314"/>
      <c r="F72" s="116" t="s">
        <v>252</v>
      </c>
      <c r="G72" s="180">
        <f>F75</f>
        <v>2140.3366666666666</v>
      </c>
    </row>
    <row r="73" spans="1:7" x14ac:dyDescent="0.25">
      <c r="A73" s="301" t="s">
        <v>254</v>
      </c>
      <c r="B73" s="301" t="s">
        <v>255</v>
      </c>
      <c r="C73" s="308" t="s">
        <v>256</v>
      </c>
      <c r="D73" s="301" t="s">
        <v>257</v>
      </c>
      <c r="E73" s="310" t="s">
        <v>258</v>
      </c>
      <c r="F73" s="301" t="s">
        <v>259</v>
      </c>
      <c r="G73" s="301"/>
    </row>
    <row r="74" spans="1:7" x14ac:dyDescent="0.25">
      <c r="A74" s="301"/>
      <c r="B74" s="301"/>
      <c r="C74" s="309"/>
      <c r="D74" s="301"/>
      <c r="E74" s="310"/>
      <c r="F74" s="113" t="s">
        <v>260</v>
      </c>
      <c r="G74" s="114" t="s">
        <v>261</v>
      </c>
    </row>
    <row r="75" spans="1:7" ht="127.5" x14ac:dyDescent="0.25">
      <c r="A75" s="115" t="s">
        <v>12745</v>
      </c>
      <c r="B75" s="116"/>
      <c r="C75" s="111" t="s">
        <v>12746</v>
      </c>
      <c r="D75" s="182">
        <v>2350</v>
      </c>
      <c r="E75" s="302">
        <f>AVERAGE(D75:D77)</f>
        <v>2140.3366666666666</v>
      </c>
      <c r="F75" s="302">
        <f>E75</f>
        <v>2140.3366666666666</v>
      </c>
      <c r="G75" s="303" t="s">
        <v>264</v>
      </c>
    </row>
    <row r="76" spans="1:7" ht="25.5" x14ac:dyDescent="0.25">
      <c r="A76" s="219" t="s">
        <v>12747</v>
      </c>
      <c r="B76" s="116"/>
      <c r="C76" s="111" t="s">
        <v>12748</v>
      </c>
      <c r="D76" s="182">
        <f>1490+91.01</f>
        <v>1581.01</v>
      </c>
      <c r="E76" s="302"/>
      <c r="F76" s="302"/>
      <c r="G76" s="303"/>
    </row>
    <row r="77" spans="1:7" ht="51" x14ac:dyDescent="0.25">
      <c r="A77" s="183" t="s">
        <v>12749</v>
      </c>
      <c r="B77" s="116"/>
      <c r="C77" s="111" t="s">
        <v>12750</v>
      </c>
      <c r="D77" s="182">
        <v>2490</v>
      </c>
      <c r="E77" s="302"/>
      <c r="F77" s="302"/>
      <c r="G77" s="303"/>
    </row>
    <row r="78" spans="1:7" ht="15.75" x14ac:dyDescent="0.3">
      <c r="A78" s="218"/>
      <c r="B78" s="218"/>
      <c r="C78" s="220"/>
      <c r="D78" s="220"/>
      <c r="E78" s="218"/>
      <c r="F78" s="218"/>
      <c r="G78" s="218"/>
    </row>
    <row r="79" spans="1:7" x14ac:dyDescent="0.25">
      <c r="A79" s="107" t="s">
        <v>25</v>
      </c>
      <c r="B79" s="107" t="s">
        <v>250</v>
      </c>
      <c r="C79" s="311" t="s">
        <v>251</v>
      </c>
      <c r="D79" s="311"/>
      <c r="E79" s="311"/>
      <c r="F79" s="107" t="s">
        <v>252</v>
      </c>
      <c r="G79" s="107" t="s">
        <v>253</v>
      </c>
    </row>
    <row r="80" spans="1:7" x14ac:dyDescent="0.25">
      <c r="A80" s="215" t="s">
        <v>12751</v>
      </c>
      <c r="B80" s="116" t="s">
        <v>166</v>
      </c>
      <c r="C80" s="312" t="s">
        <v>7226</v>
      </c>
      <c r="D80" s="313"/>
      <c r="E80" s="314"/>
      <c r="F80" s="116" t="s">
        <v>252</v>
      </c>
      <c r="G80" s="180">
        <f>F83</f>
        <v>153.73666666666668</v>
      </c>
    </row>
    <row r="81" spans="1:7" x14ac:dyDescent="0.25">
      <c r="A81" s="301" t="s">
        <v>254</v>
      </c>
      <c r="B81" s="301" t="s">
        <v>255</v>
      </c>
      <c r="C81" s="308" t="s">
        <v>256</v>
      </c>
      <c r="D81" s="301" t="s">
        <v>257</v>
      </c>
      <c r="E81" s="310" t="s">
        <v>258</v>
      </c>
      <c r="F81" s="301" t="s">
        <v>259</v>
      </c>
      <c r="G81" s="301"/>
    </row>
    <row r="82" spans="1:7" x14ac:dyDescent="0.25">
      <c r="A82" s="301"/>
      <c r="B82" s="301"/>
      <c r="C82" s="309"/>
      <c r="D82" s="301"/>
      <c r="E82" s="310"/>
      <c r="F82" s="113" t="s">
        <v>260</v>
      </c>
      <c r="G82" s="114" t="s">
        <v>261</v>
      </c>
    </row>
    <row r="83" spans="1:7" ht="127.5" x14ac:dyDescent="0.25">
      <c r="A83" s="115" t="s">
        <v>12745</v>
      </c>
      <c r="B83" s="116"/>
      <c r="C83" s="111" t="s">
        <v>12752</v>
      </c>
      <c r="D83" s="182">
        <v>142.31</v>
      </c>
      <c r="E83" s="302">
        <f>AVERAGE(D83:D85)</f>
        <v>153.73666666666668</v>
      </c>
      <c r="F83" s="302">
        <f>E83</f>
        <v>153.73666666666668</v>
      </c>
      <c r="G83" s="303" t="s">
        <v>264</v>
      </c>
    </row>
    <row r="84" spans="1:7" ht="76.5" x14ac:dyDescent="0.25">
      <c r="A84" s="219" t="s">
        <v>12753</v>
      </c>
      <c r="B84" s="116"/>
      <c r="C84" s="111" t="s">
        <v>12754</v>
      </c>
      <c r="D84" s="182">
        <v>139.9</v>
      </c>
      <c r="E84" s="302"/>
      <c r="F84" s="302"/>
      <c r="G84" s="303"/>
    </row>
    <row r="85" spans="1:7" ht="127.5" x14ac:dyDescent="0.25">
      <c r="A85" s="115" t="s">
        <v>12755</v>
      </c>
      <c r="B85" s="116"/>
      <c r="C85" s="111" t="s">
        <v>12756</v>
      </c>
      <c r="D85" s="182">
        <v>179</v>
      </c>
      <c r="E85" s="302"/>
      <c r="F85" s="302"/>
      <c r="G85" s="303"/>
    </row>
    <row r="86" spans="1:7" ht="15.75" x14ac:dyDescent="0.3">
      <c r="A86" s="218"/>
      <c r="B86" s="218"/>
      <c r="C86" s="220"/>
      <c r="D86" s="220"/>
      <c r="E86" s="218"/>
      <c r="F86" s="218"/>
      <c r="G86" s="218"/>
    </row>
    <row r="87" spans="1:7" x14ac:dyDescent="0.25">
      <c r="A87" s="107" t="s">
        <v>25</v>
      </c>
      <c r="B87" s="107" t="s">
        <v>250</v>
      </c>
      <c r="C87" s="311" t="s">
        <v>251</v>
      </c>
      <c r="D87" s="311"/>
      <c r="E87" s="311"/>
      <c r="F87" s="107" t="s">
        <v>252</v>
      </c>
      <c r="G87" s="107" t="s">
        <v>253</v>
      </c>
    </row>
    <row r="88" spans="1:7" ht="36.75" customHeight="1" x14ac:dyDescent="0.25">
      <c r="A88" s="221" t="s">
        <v>7204</v>
      </c>
      <c r="B88" s="222" t="s">
        <v>166</v>
      </c>
      <c r="C88" s="305" t="s">
        <v>12757</v>
      </c>
      <c r="D88" s="306"/>
      <c r="E88" s="307"/>
      <c r="F88" s="222" t="s">
        <v>252</v>
      </c>
      <c r="G88" s="223">
        <f>F91</f>
        <v>3219.75</v>
      </c>
    </row>
    <row r="89" spans="1:7" x14ac:dyDescent="0.25">
      <c r="A89" s="301" t="s">
        <v>254</v>
      </c>
      <c r="B89" s="301" t="s">
        <v>255</v>
      </c>
      <c r="C89" s="308" t="s">
        <v>256</v>
      </c>
      <c r="D89" s="301" t="s">
        <v>257</v>
      </c>
      <c r="E89" s="310" t="s">
        <v>258</v>
      </c>
      <c r="F89" s="301" t="s">
        <v>259</v>
      </c>
      <c r="G89" s="301"/>
    </row>
    <row r="90" spans="1:7" x14ac:dyDescent="0.25">
      <c r="A90" s="301"/>
      <c r="B90" s="301"/>
      <c r="C90" s="309"/>
      <c r="D90" s="301"/>
      <c r="E90" s="310"/>
      <c r="F90" s="224" t="s">
        <v>260</v>
      </c>
      <c r="G90" s="193" t="s">
        <v>261</v>
      </c>
    </row>
    <row r="91" spans="1:7" ht="63.75" x14ac:dyDescent="0.25">
      <c r="A91" s="115" t="s">
        <v>12758</v>
      </c>
      <c r="B91" s="116"/>
      <c r="C91" s="111" t="s">
        <v>12759</v>
      </c>
      <c r="D91" s="182">
        <f>2290+156*4+38+21</f>
        <v>2973</v>
      </c>
      <c r="E91" s="302">
        <f>AVERAGE(D91:D93)</f>
        <v>3219.75</v>
      </c>
      <c r="F91" s="302">
        <f>E91</f>
        <v>3219.75</v>
      </c>
      <c r="G91" s="303" t="s">
        <v>264</v>
      </c>
    </row>
    <row r="92" spans="1:7" ht="51" x14ac:dyDescent="0.25">
      <c r="A92" s="115" t="s">
        <v>12760</v>
      </c>
      <c r="B92" s="116"/>
      <c r="C92" s="111" t="s">
        <v>12761</v>
      </c>
      <c r="D92" s="182">
        <f>2505+156*4+38+21</f>
        <v>3188</v>
      </c>
      <c r="E92" s="302"/>
      <c r="F92" s="302"/>
      <c r="G92" s="303"/>
    </row>
    <row r="93" spans="1:7" x14ac:dyDescent="0.25">
      <c r="A93" s="115" t="s">
        <v>12762</v>
      </c>
      <c r="B93" s="116" t="s">
        <v>12738</v>
      </c>
      <c r="C93" s="111" t="s">
        <v>12763</v>
      </c>
      <c r="D93" s="182">
        <v>3498.25</v>
      </c>
      <c r="E93" s="302"/>
      <c r="F93" s="302"/>
      <c r="G93" s="303"/>
    </row>
    <row r="94" spans="1:7" ht="15.75" x14ac:dyDescent="0.3">
      <c r="A94" s="218"/>
      <c r="B94" s="218"/>
      <c r="C94" s="220"/>
      <c r="D94" s="220"/>
      <c r="E94" s="218"/>
      <c r="F94" s="218"/>
      <c r="G94" s="218"/>
    </row>
    <row r="95" spans="1:7" x14ac:dyDescent="0.25">
      <c r="A95" s="225" t="s">
        <v>25</v>
      </c>
      <c r="B95" s="225" t="s">
        <v>250</v>
      </c>
      <c r="C95" s="304" t="s">
        <v>251</v>
      </c>
      <c r="D95" s="304"/>
      <c r="E95" s="304"/>
      <c r="F95" s="225" t="s">
        <v>252</v>
      </c>
      <c r="G95" s="225" t="s">
        <v>253</v>
      </c>
    </row>
    <row r="96" spans="1:7" x14ac:dyDescent="0.25">
      <c r="A96" s="221" t="s">
        <v>12764</v>
      </c>
      <c r="B96" s="222" t="s">
        <v>166</v>
      </c>
      <c r="C96" s="305" t="s">
        <v>12765</v>
      </c>
      <c r="D96" s="306"/>
      <c r="E96" s="307"/>
      <c r="F96" s="222" t="s">
        <v>72</v>
      </c>
      <c r="G96" s="223">
        <f>F99</f>
        <v>991.14833333333343</v>
      </c>
    </row>
    <row r="97" spans="1:7" x14ac:dyDescent="0.25">
      <c r="A97" s="301" t="s">
        <v>254</v>
      </c>
      <c r="B97" s="301" t="s">
        <v>255</v>
      </c>
      <c r="C97" s="308" t="s">
        <v>256</v>
      </c>
      <c r="D97" s="301" t="s">
        <v>257</v>
      </c>
      <c r="E97" s="310" t="s">
        <v>258</v>
      </c>
      <c r="F97" s="301" t="s">
        <v>259</v>
      </c>
      <c r="G97" s="301"/>
    </row>
    <row r="98" spans="1:7" x14ac:dyDescent="0.25">
      <c r="A98" s="301"/>
      <c r="B98" s="301"/>
      <c r="C98" s="309"/>
      <c r="D98" s="301"/>
      <c r="E98" s="310"/>
      <c r="F98" s="224" t="s">
        <v>260</v>
      </c>
      <c r="G98" s="193" t="s">
        <v>261</v>
      </c>
    </row>
    <row r="99" spans="1:7" ht="63.75" x14ac:dyDescent="0.25">
      <c r="A99" s="115" t="s">
        <v>12766</v>
      </c>
      <c r="B99" s="116" t="s">
        <v>12767</v>
      </c>
      <c r="C99" s="111" t="s">
        <v>12768</v>
      </c>
      <c r="D99" s="182">
        <f>2557.07/2</f>
        <v>1278.5350000000001</v>
      </c>
      <c r="E99" s="302">
        <f>AVERAGE(D99:D101)</f>
        <v>991.14833333333343</v>
      </c>
      <c r="F99" s="302">
        <f>E99</f>
        <v>991.14833333333343</v>
      </c>
      <c r="G99" s="303" t="s">
        <v>264</v>
      </c>
    </row>
    <row r="100" spans="1:7" ht="30" x14ac:dyDescent="0.25">
      <c r="A100" s="219" t="s">
        <v>12769</v>
      </c>
      <c r="B100" s="116" t="s">
        <v>12770</v>
      </c>
      <c r="C100" s="227" t="s">
        <v>12771</v>
      </c>
      <c r="D100" s="182">
        <v>846.91</v>
      </c>
      <c r="E100" s="302"/>
      <c r="F100" s="302"/>
      <c r="G100" s="303"/>
    </row>
    <row r="101" spans="1:7" ht="25.5" x14ac:dyDescent="0.25">
      <c r="A101" s="115" t="s">
        <v>12772</v>
      </c>
      <c r="B101" s="116" t="s">
        <v>12773</v>
      </c>
      <c r="C101" s="111" t="s">
        <v>12774</v>
      </c>
      <c r="D101" s="182">
        <f>1466/2+115</f>
        <v>848</v>
      </c>
      <c r="E101" s="302"/>
      <c r="F101" s="302"/>
      <c r="G101" s="303"/>
    </row>
    <row r="102" spans="1:7" x14ac:dyDescent="0.25">
      <c r="A102" s="226"/>
      <c r="B102" s="226"/>
      <c r="C102" s="226"/>
      <c r="D102" s="226"/>
      <c r="E102" s="226"/>
      <c r="F102" s="226"/>
      <c r="G102" s="226"/>
    </row>
    <row r="103" spans="1:7" x14ac:dyDescent="0.25">
      <c r="A103" s="225" t="s">
        <v>25</v>
      </c>
      <c r="B103" s="225" t="s">
        <v>250</v>
      </c>
      <c r="C103" s="304" t="s">
        <v>251</v>
      </c>
      <c r="D103" s="304"/>
      <c r="E103" s="304"/>
      <c r="F103" s="225" t="s">
        <v>252</v>
      </c>
      <c r="G103" s="225" t="s">
        <v>253</v>
      </c>
    </row>
    <row r="104" spans="1:7" x14ac:dyDescent="0.25">
      <c r="A104" s="221" t="s">
        <v>12778</v>
      </c>
      <c r="B104" s="222" t="s">
        <v>166</v>
      </c>
      <c r="C104" s="305" t="s">
        <v>7225</v>
      </c>
      <c r="D104" s="306"/>
      <c r="E104" s="307"/>
      <c r="F104" s="222" t="s">
        <v>252</v>
      </c>
      <c r="G104" s="223">
        <f>F107</f>
        <v>474.2166666666667</v>
      </c>
    </row>
    <row r="105" spans="1:7" x14ac:dyDescent="0.25">
      <c r="A105" s="301" t="s">
        <v>254</v>
      </c>
      <c r="B105" s="301" t="s">
        <v>255</v>
      </c>
      <c r="C105" s="308" t="s">
        <v>256</v>
      </c>
      <c r="D105" s="301" t="s">
        <v>257</v>
      </c>
      <c r="E105" s="310" t="s">
        <v>258</v>
      </c>
      <c r="F105" s="301" t="s">
        <v>259</v>
      </c>
      <c r="G105" s="301"/>
    </row>
    <row r="106" spans="1:7" x14ac:dyDescent="0.25">
      <c r="A106" s="301"/>
      <c r="B106" s="301"/>
      <c r="C106" s="309"/>
      <c r="D106" s="301"/>
      <c r="E106" s="310"/>
      <c r="F106" s="224" t="s">
        <v>260</v>
      </c>
      <c r="G106" s="193" t="s">
        <v>261</v>
      </c>
    </row>
    <row r="107" spans="1:7" ht="60" x14ac:dyDescent="0.25">
      <c r="A107" s="115" t="s">
        <v>7063</v>
      </c>
      <c r="B107" s="116" t="s">
        <v>12776</v>
      </c>
      <c r="C107" s="227" t="s">
        <v>12779</v>
      </c>
      <c r="D107" s="182">
        <f>438.24+114.68</f>
        <v>552.92000000000007</v>
      </c>
      <c r="E107" s="302">
        <f>AVERAGE(D107:D109)</f>
        <v>474.2166666666667</v>
      </c>
      <c r="F107" s="302">
        <f>E107</f>
        <v>474.2166666666667</v>
      </c>
      <c r="G107" s="303" t="s">
        <v>264</v>
      </c>
    </row>
    <row r="108" spans="1:7" ht="90" x14ac:dyDescent="0.25">
      <c r="A108" s="219" t="s">
        <v>12780</v>
      </c>
      <c r="B108" s="116" t="s">
        <v>12776</v>
      </c>
      <c r="C108" s="227" t="s">
        <v>12781</v>
      </c>
      <c r="D108" s="182">
        <v>392.08</v>
      </c>
      <c r="E108" s="302"/>
      <c r="F108" s="302"/>
      <c r="G108" s="303"/>
    </row>
    <row r="109" spans="1:7" ht="45" x14ac:dyDescent="0.25">
      <c r="A109" s="219" t="s">
        <v>12782</v>
      </c>
      <c r="B109" s="116" t="s">
        <v>12776</v>
      </c>
      <c r="C109" s="227" t="s">
        <v>12777</v>
      </c>
      <c r="D109" s="182">
        <f>444.36+33.29</f>
        <v>477.65000000000003</v>
      </c>
      <c r="E109" s="302"/>
      <c r="F109" s="302"/>
      <c r="G109" s="303"/>
    </row>
    <row r="110" spans="1:7" x14ac:dyDescent="0.25">
      <c r="A110" s="225" t="s">
        <v>25</v>
      </c>
      <c r="B110" s="225" t="s">
        <v>250</v>
      </c>
      <c r="C110" s="304" t="s">
        <v>251</v>
      </c>
      <c r="D110" s="304"/>
      <c r="E110" s="304"/>
      <c r="F110" s="225" t="s">
        <v>252</v>
      </c>
      <c r="G110" s="225" t="s">
        <v>253</v>
      </c>
    </row>
    <row r="111" spans="1:7" x14ac:dyDescent="0.25">
      <c r="A111" s="221" t="s">
        <v>12783</v>
      </c>
      <c r="B111" s="222" t="s">
        <v>166</v>
      </c>
      <c r="C111" s="305" t="s">
        <v>12784</v>
      </c>
      <c r="D111" s="306"/>
      <c r="E111" s="307"/>
      <c r="F111" s="222" t="s">
        <v>252</v>
      </c>
      <c r="G111" s="223">
        <f>F114</f>
        <v>1461.0833333333333</v>
      </c>
    </row>
    <row r="112" spans="1:7" x14ac:dyDescent="0.25">
      <c r="A112" s="301" t="s">
        <v>254</v>
      </c>
      <c r="B112" s="301" t="s">
        <v>255</v>
      </c>
      <c r="C112" s="308" t="s">
        <v>256</v>
      </c>
      <c r="D112" s="301" t="s">
        <v>257</v>
      </c>
      <c r="E112" s="310" t="s">
        <v>258</v>
      </c>
      <c r="F112" s="301" t="s">
        <v>259</v>
      </c>
      <c r="G112" s="301"/>
    </row>
    <row r="113" spans="1:7" x14ac:dyDescent="0.25">
      <c r="A113" s="301"/>
      <c r="B113" s="301"/>
      <c r="C113" s="309"/>
      <c r="D113" s="301"/>
      <c r="E113" s="310"/>
      <c r="F113" s="224" t="s">
        <v>260</v>
      </c>
      <c r="G113" s="193" t="s">
        <v>261</v>
      </c>
    </row>
    <row r="114" spans="1:7" ht="90" x14ac:dyDescent="0.25">
      <c r="A114" s="115" t="s">
        <v>7064</v>
      </c>
      <c r="B114" s="116" t="s">
        <v>12776</v>
      </c>
      <c r="C114" s="227" t="s">
        <v>12785</v>
      </c>
      <c r="D114" s="182">
        <f>1085.6+59</f>
        <v>1144.5999999999999</v>
      </c>
      <c r="E114" s="302">
        <f>AVERAGE(D114:D116)</f>
        <v>1461.0833333333333</v>
      </c>
      <c r="F114" s="302">
        <f>E114</f>
        <v>1461.0833333333333</v>
      </c>
      <c r="G114" s="303" t="s">
        <v>264</v>
      </c>
    </row>
    <row r="115" spans="1:7" ht="45" x14ac:dyDescent="0.25">
      <c r="A115" s="219" t="s">
        <v>12786</v>
      </c>
      <c r="B115" s="116" t="s">
        <v>12776</v>
      </c>
      <c r="C115" s="227" t="s">
        <v>12787</v>
      </c>
      <c r="D115" s="182">
        <f>1561.46+116.71</f>
        <v>1678.17</v>
      </c>
      <c r="E115" s="302"/>
      <c r="F115" s="302"/>
      <c r="G115" s="303"/>
    </row>
    <row r="116" spans="1:7" ht="60" x14ac:dyDescent="0.25">
      <c r="A116" s="219" t="s">
        <v>12749</v>
      </c>
      <c r="B116" s="116" t="s">
        <v>12776</v>
      </c>
      <c r="C116" s="227" t="s">
        <v>12788</v>
      </c>
      <c r="D116" s="182">
        <f>1539.04+21.44</f>
        <v>1560.48</v>
      </c>
      <c r="E116" s="302"/>
      <c r="F116" s="302"/>
      <c r="G116" s="303"/>
    </row>
    <row r="117" spans="1:7" x14ac:dyDescent="0.25">
      <c r="A117" s="225" t="s">
        <v>25</v>
      </c>
      <c r="B117" s="225" t="s">
        <v>250</v>
      </c>
      <c r="C117" s="304" t="s">
        <v>251</v>
      </c>
      <c r="D117" s="304"/>
      <c r="E117" s="304"/>
      <c r="F117" s="225" t="s">
        <v>252</v>
      </c>
      <c r="G117" s="225" t="s">
        <v>253</v>
      </c>
    </row>
    <row r="118" spans="1:7" x14ac:dyDescent="0.25">
      <c r="A118" s="221" t="s">
        <v>7205</v>
      </c>
      <c r="B118" s="222" t="s">
        <v>166</v>
      </c>
      <c r="C118" s="305" t="s">
        <v>12789</v>
      </c>
      <c r="D118" s="306"/>
      <c r="E118" s="307"/>
      <c r="F118" s="222" t="s">
        <v>252</v>
      </c>
      <c r="G118" s="223">
        <f>F121</f>
        <v>78.489999999999995</v>
      </c>
    </row>
    <row r="119" spans="1:7" x14ac:dyDescent="0.25">
      <c r="A119" s="301" t="s">
        <v>254</v>
      </c>
      <c r="B119" s="301" t="s">
        <v>255</v>
      </c>
      <c r="C119" s="308" t="s">
        <v>256</v>
      </c>
      <c r="D119" s="301" t="s">
        <v>257</v>
      </c>
      <c r="E119" s="310" t="s">
        <v>258</v>
      </c>
      <c r="F119" s="301" t="s">
        <v>259</v>
      </c>
      <c r="G119" s="301"/>
    </row>
    <row r="120" spans="1:7" x14ac:dyDescent="0.25">
      <c r="A120" s="301"/>
      <c r="B120" s="301"/>
      <c r="C120" s="309"/>
      <c r="D120" s="301"/>
      <c r="E120" s="310"/>
      <c r="F120" s="224" t="s">
        <v>260</v>
      </c>
      <c r="G120" s="193" t="s">
        <v>261</v>
      </c>
    </row>
    <row r="121" spans="1:7" ht="45" x14ac:dyDescent="0.25">
      <c r="A121" s="115" t="s">
        <v>7064</v>
      </c>
      <c r="B121" s="116" t="s">
        <v>12776</v>
      </c>
      <c r="C121" s="227" t="s">
        <v>12790</v>
      </c>
      <c r="D121" s="182">
        <f>53.01+29.9</f>
        <v>82.91</v>
      </c>
      <c r="E121" s="302">
        <f>AVERAGE(D121:D123)</f>
        <v>78.489999999999995</v>
      </c>
      <c r="F121" s="302">
        <f>E121</f>
        <v>78.489999999999995</v>
      </c>
      <c r="G121" s="303" t="s">
        <v>264</v>
      </c>
    </row>
    <row r="122" spans="1:7" ht="60" x14ac:dyDescent="0.25">
      <c r="A122" s="219" t="s">
        <v>12791</v>
      </c>
      <c r="B122" s="116" t="s">
        <v>12776</v>
      </c>
      <c r="C122" s="227" t="s">
        <v>12792</v>
      </c>
      <c r="D122" s="182">
        <f>54.9+21.38</f>
        <v>76.28</v>
      </c>
      <c r="E122" s="302"/>
      <c r="F122" s="302"/>
      <c r="G122" s="303"/>
    </row>
    <row r="123" spans="1:7" ht="60" x14ac:dyDescent="0.25">
      <c r="A123" s="219" t="s">
        <v>12749</v>
      </c>
      <c r="B123" s="116" t="s">
        <v>12776</v>
      </c>
      <c r="C123" s="227" t="s">
        <v>12793</v>
      </c>
      <c r="D123" s="182">
        <f>54.9+21.38</f>
        <v>76.28</v>
      </c>
      <c r="E123" s="302"/>
      <c r="F123" s="302"/>
      <c r="G123" s="303"/>
    </row>
    <row r="124" spans="1:7" x14ac:dyDescent="0.25">
      <c r="A124" s="225" t="s">
        <v>25</v>
      </c>
      <c r="B124" s="225" t="s">
        <v>250</v>
      </c>
      <c r="C124" s="304" t="s">
        <v>251</v>
      </c>
      <c r="D124" s="304"/>
      <c r="E124" s="304"/>
      <c r="F124" s="225" t="s">
        <v>252</v>
      </c>
      <c r="G124" s="225" t="s">
        <v>253</v>
      </c>
    </row>
    <row r="125" spans="1:7" x14ac:dyDescent="0.25">
      <c r="A125" s="221" t="s">
        <v>12794</v>
      </c>
      <c r="B125" s="222" t="s">
        <v>166</v>
      </c>
      <c r="C125" s="305" t="s">
        <v>12795</v>
      </c>
      <c r="D125" s="306"/>
      <c r="E125" s="307"/>
      <c r="F125" s="222" t="s">
        <v>252</v>
      </c>
      <c r="G125" s="223">
        <f>F128</f>
        <v>8.2799999999999994</v>
      </c>
    </row>
    <row r="126" spans="1:7" x14ac:dyDescent="0.25">
      <c r="A126" s="301" t="s">
        <v>254</v>
      </c>
      <c r="B126" s="301" t="s">
        <v>255</v>
      </c>
      <c r="C126" s="308" t="s">
        <v>256</v>
      </c>
      <c r="D126" s="301" t="s">
        <v>257</v>
      </c>
      <c r="E126" s="310" t="s">
        <v>258</v>
      </c>
      <c r="F126" s="301" t="s">
        <v>259</v>
      </c>
      <c r="G126" s="301"/>
    </row>
    <row r="127" spans="1:7" x14ac:dyDescent="0.25">
      <c r="A127" s="301"/>
      <c r="B127" s="301"/>
      <c r="C127" s="309"/>
      <c r="D127" s="301"/>
      <c r="E127" s="310"/>
      <c r="F127" s="224" t="s">
        <v>260</v>
      </c>
      <c r="G127" s="193" t="s">
        <v>261</v>
      </c>
    </row>
    <row r="128" spans="1:7" ht="30" x14ac:dyDescent="0.25">
      <c r="A128" s="115" t="s">
        <v>7064</v>
      </c>
      <c r="B128" s="116" t="s">
        <v>12776</v>
      </c>
      <c r="C128" s="227" t="s">
        <v>12796</v>
      </c>
      <c r="D128" s="182">
        <v>15.04</v>
      </c>
      <c r="E128" s="302">
        <f>AVERAGE(D128:D130)</f>
        <v>8.2799999999999994</v>
      </c>
      <c r="F128" s="302">
        <f>E128</f>
        <v>8.2799999999999994</v>
      </c>
      <c r="G128" s="303" t="s">
        <v>264</v>
      </c>
    </row>
    <row r="129" spans="1:7" ht="30" x14ac:dyDescent="0.25">
      <c r="A129" s="219" t="s">
        <v>7063</v>
      </c>
      <c r="B129" s="116" t="s">
        <v>12776</v>
      </c>
      <c r="C129" s="227" t="s">
        <v>12797</v>
      </c>
      <c r="D129" s="182">
        <v>4.7</v>
      </c>
      <c r="E129" s="302"/>
      <c r="F129" s="302"/>
      <c r="G129" s="303"/>
    </row>
    <row r="130" spans="1:7" ht="30" x14ac:dyDescent="0.25">
      <c r="A130" s="115" t="s">
        <v>12798</v>
      </c>
      <c r="B130" s="116" t="s">
        <v>12776</v>
      </c>
      <c r="C130" s="227" t="s">
        <v>12799</v>
      </c>
      <c r="D130" s="182">
        <v>5.0999999999999996</v>
      </c>
      <c r="E130" s="302"/>
      <c r="F130" s="302"/>
      <c r="G130" s="303"/>
    </row>
    <row r="131" spans="1:7" x14ac:dyDescent="0.25">
      <c r="A131" s="225" t="s">
        <v>25</v>
      </c>
      <c r="B131" s="225" t="s">
        <v>250</v>
      </c>
      <c r="C131" s="304" t="s">
        <v>251</v>
      </c>
      <c r="D131" s="304"/>
      <c r="E131" s="304"/>
      <c r="F131" s="225" t="s">
        <v>252</v>
      </c>
      <c r="G131" s="225" t="s">
        <v>253</v>
      </c>
    </row>
    <row r="132" spans="1:7" x14ac:dyDescent="0.25">
      <c r="A132" s="221" t="s">
        <v>7210</v>
      </c>
      <c r="B132" s="222" t="s">
        <v>166</v>
      </c>
      <c r="C132" s="305" t="s">
        <v>7125</v>
      </c>
      <c r="D132" s="306"/>
      <c r="E132" s="307"/>
      <c r="F132" s="222" t="s">
        <v>252</v>
      </c>
      <c r="G132" s="223">
        <f>F135</f>
        <v>62.343333333333334</v>
      </c>
    </row>
    <row r="133" spans="1:7" x14ac:dyDescent="0.25">
      <c r="A133" s="301" t="s">
        <v>254</v>
      </c>
      <c r="B133" s="301" t="s">
        <v>255</v>
      </c>
      <c r="C133" s="308" t="s">
        <v>256</v>
      </c>
      <c r="D133" s="301" t="s">
        <v>257</v>
      </c>
      <c r="E133" s="310" t="s">
        <v>258</v>
      </c>
      <c r="F133" s="301" t="s">
        <v>259</v>
      </c>
      <c r="G133" s="301"/>
    </row>
    <row r="134" spans="1:7" x14ac:dyDescent="0.25">
      <c r="A134" s="301"/>
      <c r="B134" s="301"/>
      <c r="C134" s="309"/>
      <c r="D134" s="301"/>
      <c r="E134" s="310"/>
      <c r="F134" s="224" t="s">
        <v>260</v>
      </c>
      <c r="G134" s="193" t="s">
        <v>261</v>
      </c>
    </row>
    <row r="135" spans="1:7" ht="30" x14ac:dyDescent="0.25">
      <c r="A135" s="115" t="s">
        <v>7064</v>
      </c>
      <c r="B135" s="116" t="s">
        <v>12776</v>
      </c>
      <c r="C135" s="227" t="s">
        <v>12800</v>
      </c>
      <c r="D135" s="182">
        <v>69.19</v>
      </c>
      <c r="E135" s="302">
        <f>AVERAGE(D135:D137)</f>
        <v>62.343333333333334</v>
      </c>
      <c r="F135" s="302">
        <f>E135</f>
        <v>62.343333333333334</v>
      </c>
      <c r="G135" s="303" t="s">
        <v>264</v>
      </c>
    </row>
    <row r="136" spans="1:7" ht="30" x14ac:dyDescent="0.25">
      <c r="A136" s="219" t="s">
        <v>12801</v>
      </c>
      <c r="B136" s="116" t="s">
        <v>12776</v>
      </c>
      <c r="C136" s="227" t="s">
        <v>12802</v>
      </c>
      <c r="D136" s="182">
        <v>59.06</v>
      </c>
      <c r="E136" s="302"/>
      <c r="F136" s="302"/>
      <c r="G136" s="303"/>
    </row>
    <row r="137" spans="1:7" ht="30" x14ac:dyDescent="0.25">
      <c r="A137" s="115" t="s">
        <v>12803</v>
      </c>
      <c r="B137" s="116" t="s">
        <v>12776</v>
      </c>
      <c r="C137" s="227" t="s">
        <v>12804</v>
      </c>
      <c r="D137" s="182">
        <v>58.78</v>
      </c>
      <c r="E137" s="302"/>
      <c r="F137" s="302"/>
      <c r="G137" s="303"/>
    </row>
    <row r="138" spans="1:7" x14ac:dyDescent="0.25">
      <c r="A138" s="225" t="s">
        <v>25</v>
      </c>
      <c r="B138" s="225" t="s">
        <v>250</v>
      </c>
      <c r="C138" s="304" t="s">
        <v>251</v>
      </c>
      <c r="D138" s="304"/>
      <c r="E138" s="304"/>
      <c r="F138" s="225" t="s">
        <v>252</v>
      </c>
      <c r="G138" s="225" t="s">
        <v>253</v>
      </c>
    </row>
    <row r="139" spans="1:7" x14ac:dyDescent="0.25">
      <c r="A139" s="221" t="s">
        <v>12820</v>
      </c>
      <c r="B139" s="222" t="s">
        <v>166</v>
      </c>
      <c r="C139" s="305" t="s">
        <v>12828</v>
      </c>
      <c r="D139" s="306"/>
      <c r="E139" s="307"/>
      <c r="F139" s="222" t="s">
        <v>12829</v>
      </c>
      <c r="G139" s="223">
        <f>F142</f>
        <v>28.39</v>
      </c>
    </row>
    <row r="140" spans="1:7" x14ac:dyDescent="0.25">
      <c r="A140" s="301" t="s">
        <v>254</v>
      </c>
      <c r="B140" s="301" t="s">
        <v>255</v>
      </c>
      <c r="C140" s="308" t="s">
        <v>256</v>
      </c>
      <c r="D140" s="301" t="s">
        <v>257</v>
      </c>
      <c r="E140" s="310" t="s">
        <v>258</v>
      </c>
      <c r="F140" s="301" t="s">
        <v>259</v>
      </c>
      <c r="G140" s="301"/>
    </row>
    <row r="141" spans="1:7" x14ac:dyDescent="0.25">
      <c r="A141" s="301"/>
      <c r="B141" s="301"/>
      <c r="C141" s="309"/>
      <c r="D141" s="301"/>
      <c r="E141" s="310"/>
      <c r="F141" s="224" t="s">
        <v>260</v>
      </c>
      <c r="G141" s="193" t="s">
        <v>261</v>
      </c>
    </row>
    <row r="142" spans="1:7" ht="30" x14ac:dyDescent="0.25">
      <c r="A142" s="115" t="s">
        <v>7065</v>
      </c>
      <c r="B142" s="116" t="s">
        <v>12776</v>
      </c>
      <c r="C142" s="227" t="s">
        <v>12830</v>
      </c>
      <c r="D142" s="182">
        <v>34.35</v>
      </c>
      <c r="E142" s="302">
        <f>AVERAGE(D142:D144)</f>
        <v>28.39</v>
      </c>
      <c r="F142" s="302">
        <f>E142</f>
        <v>28.39</v>
      </c>
      <c r="G142" s="303" t="s">
        <v>264</v>
      </c>
    </row>
    <row r="143" spans="1:7" ht="120" x14ac:dyDescent="0.25">
      <c r="A143" s="219" t="s">
        <v>12775</v>
      </c>
      <c r="B143" s="116" t="s">
        <v>12776</v>
      </c>
      <c r="C143" s="227" t="s">
        <v>12831</v>
      </c>
      <c r="D143" s="182">
        <v>25.6</v>
      </c>
      <c r="E143" s="302"/>
      <c r="F143" s="302"/>
      <c r="G143" s="303"/>
    </row>
    <row r="144" spans="1:7" ht="90" x14ac:dyDescent="0.25">
      <c r="A144" s="115" t="s">
        <v>7066</v>
      </c>
      <c r="B144" s="116" t="s">
        <v>12776</v>
      </c>
      <c r="C144" s="227" t="s">
        <v>12832</v>
      </c>
      <c r="D144" s="182">
        <v>25.22</v>
      </c>
      <c r="E144" s="302"/>
      <c r="F144" s="302"/>
      <c r="G144" s="303"/>
    </row>
    <row r="145" spans="1:7" x14ac:dyDescent="0.25">
      <c r="A145" s="225" t="s">
        <v>25</v>
      </c>
      <c r="B145" s="225" t="s">
        <v>250</v>
      </c>
      <c r="C145" s="304" t="s">
        <v>251</v>
      </c>
      <c r="D145" s="304"/>
      <c r="E145" s="304"/>
      <c r="F145" s="225" t="s">
        <v>252</v>
      </c>
      <c r="G145" s="225" t="s">
        <v>253</v>
      </c>
    </row>
    <row r="146" spans="1:7" x14ac:dyDescent="0.25">
      <c r="A146" s="221" t="s">
        <v>12826</v>
      </c>
      <c r="B146" s="222" t="s">
        <v>166</v>
      </c>
      <c r="C146" s="305" t="s">
        <v>12833</v>
      </c>
      <c r="D146" s="306"/>
      <c r="E146" s="307"/>
      <c r="F146" s="222" t="s">
        <v>12829</v>
      </c>
      <c r="G146" s="223">
        <f>F149</f>
        <v>68.993333333333339</v>
      </c>
    </row>
    <row r="147" spans="1:7" x14ac:dyDescent="0.25">
      <c r="A147" s="301" t="s">
        <v>254</v>
      </c>
      <c r="B147" s="301" t="s">
        <v>255</v>
      </c>
      <c r="C147" s="308" t="s">
        <v>256</v>
      </c>
      <c r="D147" s="301" t="s">
        <v>257</v>
      </c>
      <c r="E147" s="310" t="s">
        <v>258</v>
      </c>
      <c r="F147" s="301" t="s">
        <v>259</v>
      </c>
      <c r="G147" s="301"/>
    </row>
    <row r="148" spans="1:7" x14ac:dyDescent="0.25">
      <c r="A148" s="301"/>
      <c r="B148" s="301"/>
      <c r="C148" s="309"/>
      <c r="D148" s="301"/>
      <c r="E148" s="310"/>
      <c r="F148" s="224" t="s">
        <v>260</v>
      </c>
      <c r="G148" s="193" t="s">
        <v>261</v>
      </c>
    </row>
    <row r="149" spans="1:7" ht="105" x14ac:dyDescent="0.25">
      <c r="A149" s="115" t="s">
        <v>12834</v>
      </c>
      <c r="B149" s="116" t="s">
        <v>12776</v>
      </c>
      <c r="C149" s="227" t="s">
        <v>12835</v>
      </c>
      <c r="D149" s="182">
        <v>70.22</v>
      </c>
      <c r="E149" s="302">
        <f>AVERAGE(D149:D151)</f>
        <v>68.993333333333339</v>
      </c>
      <c r="F149" s="302">
        <f>E149</f>
        <v>68.993333333333339</v>
      </c>
      <c r="G149" s="303" t="s">
        <v>264</v>
      </c>
    </row>
    <row r="150" spans="1:7" ht="135" x14ac:dyDescent="0.25">
      <c r="A150" s="219" t="s">
        <v>7063</v>
      </c>
      <c r="B150" s="116" t="s">
        <v>12776</v>
      </c>
      <c r="C150" s="227" t="s">
        <v>12836</v>
      </c>
      <c r="D150" s="182">
        <v>82.76</v>
      </c>
      <c r="E150" s="302"/>
      <c r="F150" s="302"/>
      <c r="G150" s="303"/>
    </row>
    <row r="151" spans="1:7" ht="105" x14ac:dyDescent="0.25">
      <c r="A151" s="115" t="s">
        <v>12780</v>
      </c>
      <c r="B151" s="116" t="s">
        <v>12776</v>
      </c>
      <c r="C151" s="227" t="s">
        <v>12837</v>
      </c>
      <c r="D151" s="182">
        <v>54</v>
      </c>
      <c r="E151" s="302"/>
      <c r="F151" s="302"/>
      <c r="G151" s="303"/>
    </row>
  </sheetData>
  <autoFilter ref="A7:G7" xr:uid="{00000000-0009-0000-0000-000004000000}"/>
  <mergeCells count="213">
    <mergeCell ref="A1:C3"/>
    <mergeCell ref="D1:G1"/>
    <mergeCell ref="D2:F3"/>
    <mergeCell ref="A4:G5"/>
    <mergeCell ref="C7:E7"/>
    <mergeCell ref="C8:E8"/>
    <mergeCell ref="A9:A10"/>
    <mergeCell ref="B9:B10"/>
    <mergeCell ref="C9:C10"/>
    <mergeCell ref="D9:D10"/>
    <mergeCell ref="E9:E10"/>
    <mergeCell ref="F9:G9"/>
    <mergeCell ref="F17:G17"/>
    <mergeCell ref="E19:E21"/>
    <mergeCell ref="F19:F21"/>
    <mergeCell ref="G19:G21"/>
    <mergeCell ref="C24:E24"/>
    <mergeCell ref="C16:E16"/>
    <mergeCell ref="E11:E13"/>
    <mergeCell ref="F11:F13"/>
    <mergeCell ref="C15:E15"/>
    <mergeCell ref="G11:G13"/>
    <mergeCell ref="C25:E25"/>
    <mergeCell ref="A17:A18"/>
    <mergeCell ref="B17:B18"/>
    <mergeCell ref="C17:C18"/>
    <mergeCell ref="D17:D18"/>
    <mergeCell ref="E17:E18"/>
    <mergeCell ref="A26:A27"/>
    <mergeCell ref="B26:B27"/>
    <mergeCell ref="C26:C27"/>
    <mergeCell ref="D26:D27"/>
    <mergeCell ref="E26:E27"/>
    <mergeCell ref="F26:G26"/>
    <mergeCell ref="E28:E30"/>
    <mergeCell ref="F28:F30"/>
    <mergeCell ref="G28:G30"/>
    <mergeCell ref="A50:A51"/>
    <mergeCell ref="B50:B51"/>
    <mergeCell ref="C50:C51"/>
    <mergeCell ref="D50:D51"/>
    <mergeCell ref="E50:E51"/>
    <mergeCell ref="F50:G50"/>
    <mergeCell ref="C34:C35"/>
    <mergeCell ref="D34:D35"/>
    <mergeCell ref="E34:E35"/>
    <mergeCell ref="F34:G34"/>
    <mergeCell ref="E36:E38"/>
    <mergeCell ref="F36:F38"/>
    <mergeCell ref="G36:G38"/>
    <mergeCell ref="C40:E40"/>
    <mergeCell ref="C41:E41"/>
    <mergeCell ref="C32:E32"/>
    <mergeCell ref="C33:E33"/>
    <mergeCell ref="A34:A35"/>
    <mergeCell ref="B34:B35"/>
    <mergeCell ref="A42:A43"/>
    <mergeCell ref="B42:B43"/>
    <mergeCell ref="C42:C43"/>
    <mergeCell ref="D42:D43"/>
    <mergeCell ref="E42:E43"/>
    <mergeCell ref="F42:G42"/>
    <mergeCell ref="F65:G65"/>
    <mergeCell ref="A57:A58"/>
    <mergeCell ref="B57:B58"/>
    <mergeCell ref="F67:F69"/>
    <mergeCell ref="G67:G69"/>
    <mergeCell ref="C63:E63"/>
    <mergeCell ref="E59:E61"/>
    <mergeCell ref="F59:F61"/>
    <mergeCell ref="G59:G61"/>
    <mergeCell ref="E44:E46"/>
    <mergeCell ref="F44:F46"/>
    <mergeCell ref="G44:G46"/>
    <mergeCell ref="C48:E48"/>
    <mergeCell ref="C49:E49"/>
    <mergeCell ref="G52:G54"/>
    <mergeCell ref="C55:E55"/>
    <mergeCell ref="C56:E56"/>
    <mergeCell ref="C57:C58"/>
    <mergeCell ref="D57:D58"/>
    <mergeCell ref="A73:A74"/>
    <mergeCell ref="B73:B74"/>
    <mergeCell ref="C73:C74"/>
    <mergeCell ref="D73:D74"/>
    <mergeCell ref="E73:E74"/>
    <mergeCell ref="C71:E71"/>
    <mergeCell ref="C64:E64"/>
    <mergeCell ref="A65:A66"/>
    <mergeCell ref="B65:B66"/>
    <mergeCell ref="C65:C66"/>
    <mergeCell ref="D65:D66"/>
    <mergeCell ref="E65:E66"/>
    <mergeCell ref="E67:E69"/>
    <mergeCell ref="E57:E58"/>
    <mergeCell ref="F57:G57"/>
    <mergeCell ref="F73:G73"/>
    <mergeCell ref="E75:E77"/>
    <mergeCell ref="F75:F77"/>
    <mergeCell ref="G75:G77"/>
    <mergeCell ref="C80:E80"/>
    <mergeCell ref="C79:E79"/>
    <mergeCell ref="E52:E54"/>
    <mergeCell ref="F52:F54"/>
    <mergeCell ref="C72:E72"/>
    <mergeCell ref="A81:A82"/>
    <mergeCell ref="B81:B82"/>
    <mergeCell ref="C81:C82"/>
    <mergeCell ref="D81:D82"/>
    <mergeCell ref="E81:E82"/>
    <mergeCell ref="F81:G81"/>
    <mergeCell ref="A97:A98"/>
    <mergeCell ref="B97:B98"/>
    <mergeCell ref="C97:C98"/>
    <mergeCell ref="D97:D98"/>
    <mergeCell ref="E97:E98"/>
    <mergeCell ref="E83:E85"/>
    <mergeCell ref="F83:F85"/>
    <mergeCell ref="G83:G85"/>
    <mergeCell ref="C89:C90"/>
    <mergeCell ref="D89:D90"/>
    <mergeCell ref="E89:E90"/>
    <mergeCell ref="F89:G89"/>
    <mergeCell ref="C87:E87"/>
    <mergeCell ref="C88:E88"/>
    <mergeCell ref="A89:A90"/>
    <mergeCell ref="B89:B90"/>
    <mergeCell ref="D133:D134"/>
    <mergeCell ref="E133:E134"/>
    <mergeCell ref="F133:G133"/>
    <mergeCell ref="C117:E117"/>
    <mergeCell ref="E107:E109"/>
    <mergeCell ref="F107:F109"/>
    <mergeCell ref="G107:G109"/>
    <mergeCell ref="C110:E110"/>
    <mergeCell ref="C111:E111"/>
    <mergeCell ref="C112:C113"/>
    <mergeCell ref="D112:D113"/>
    <mergeCell ref="E112:E113"/>
    <mergeCell ref="F112:G112"/>
    <mergeCell ref="E114:E116"/>
    <mergeCell ref="F114:F116"/>
    <mergeCell ref="E91:E93"/>
    <mergeCell ref="F91:F93"/>
    <mergeCell ref="G91:G93"/>
    <mergeCell ref="F97:G97"/>
    <mergeCell ref="F99:F101"/>
    <mergeCell ref="G99:G101"/>
    <mergeCell ref="C95:E95"/>
    <mergeCell ref="A126:A127"/>
    <mergeCell ref="B126:B127"/>
    <mergeCell ref="C126:C127"/>
    <mergeCell ref="D126:D127"/>
    <mergeCell ref="E126:E127"/>
    <mergeCell ref="F126:G126"/>
    <mergeCell ref="A112:A113"/>
    <mergeCell ref="B112:B113"/>
    <mergeCell ref="C103:E103"/>
    <mergeCell ref="C104:E104"/>
    <mergeCell ref="A105:A106"/>
    <mergeCell ref="B105:B106"/>
    <mergeCell ref="C105:C106"/>
    <mergeCell ref="D105:D106"/>
    <mergeCell ref="E105:E106"/>
    <mergeCell ref="F105:G105"/>
    <mergeCell ref="C96:E96"/>
    <mergeCell ref="E99:E101"/>
    <mergeCell ref="E135:E137"/>
    <mergeCell ref="F135:F137"/>
    <mergeCell ref="G135:G137"/>
    <mergeCell ref="G114:G116"/>
    <mergeCell ref="C118:E118"/>
    <mergeCell ref="A119:A120"/>
    <mergeCell ref="B119:B120"/>
    <mergeCell ref="C119:C120"/>
    <mergeCell ref="D119:D120"/>
    <mergeCell ref="E119:E120"/>
    <mergeCell ref="F119:G119"/>
    <mergeCell ref="E121:E123"/>
    <mergeCell ref="F121:F123"/>
    <mergeCell ref="G121:G123"/>
    <mergeCell ref="E128:E130"/>
    <mergeCell ref="F128:F130"/>
    <mergeCell ref="G128:G130"/>
    <mergeCell ref="C131:E131"/>
    <mergeCell ref="C132:E132"/>
    <mergeCell ref="A133:A134"/>
    <mergeCell ref="B133:B134"/>
    <mergeCell ref="C133:C134"/>
    <mergeCell ref="C124:E124"/>
    <mergeCell ref="C125:E125"/>
    <mergeCell ref="E149:E151"/>
    <mergeCell ref="F149:F151"/>
    <mergeCell ref="G149:G151"/>
    <mergeCell ref="A147:A148"/>
    <mergeCell ref="B147:B148"/>
    <mergeCell ref="C147:C148"/>
    <mergeCell ref="D147:D148"/>
    <mergeCell ref="E147:E148"/>
    <mergeCell ref="F147:G147"/>
    <mergeCell ref="F140:G140"/>
    <mergeCell ref="E142:E144"/>
    <mergeCell ref="F142:F144"/>
    <mergeCell ref="G142:G144"/>
    <mergeCell ref="C145:E145"/>
    <mergeCell ref="C146:E146"/>
    <mergeCell ref="C138:E138"/>
    <mergeCell ref="C139:E139"/>
    <mergeCell ref="A140:A141"/>
    <mergeCell ref="B140:B141"/>
    <mergeCell ref="C140:C141"/>
    <mergeCell ref="D140:D141"/>
    <mergeCell ref="E140:E141"/>
  </mergeCells>
  <hyperlinks>
    <hyperlink ref="C19" r:id="rId1" xr:uid="{00000000-0004-0000-0400-000000000000}"/>
    <hyperlink ref="B44" r:id="rId2" xr:uid="{00000000-0004-0000-0400-000001000000}"/>
    <hyperlink ref="B45" r:id="rId3" xr:uid="{00000000-0004-0000-0400-000002000000}"/>
    <hyperlink ref="B46" r:id="rId4" xr:uid="{00000000-0004-0000-0400-000003000000}"/>
    <hyperlink ref="C28" r:id="rId5" xr:uid="{00000000-0004-0000-0400-000004000000}"/>
    <hyperlink ref="C29" r:id="rId6" xr:uid="{00000000-0004-0000-0400-000005000000}"/>
    <hyperlink ref="C30" r:id="rId7" xr:uid="{00000000-0004-0000-0400-000006000000}"/>
    <hyperlink ref="B67" r:id="rId8" display="https://wa.me/551122221143?text=Oi%21%20Estou%20entrando%20em%20contato%20pelo%20chat%20WhatsApp%20do%20seu%20web%20site.%20Poderia%20me%20ajudar%3F" xr:uid="{00000000-0004-0000-0400-000007000000}"/>
    <hyperlink ref="B68" r:id="rId9" display="tel:047 30454340  -  047 996874422 (whatsapp)" xr:uid="{00000000-0004-0000-0400-000008000000}"/>
    <hyperlink ref="C68" r:id="rId10" display="mailto:vilabarbaraacustica@gmail.com" xr:uid="{00000000-0004-0000-0400-000009000000}"/>
    <hyperlink ref="B37" r:id="rId11" display="https://www.google.com/search?q=espuma%20acustica%20goiania&amp;rlz=1C1GCEU_pt-BRBR849BR858&amp;ei=Mzs0Y-GNMvX41sQPxYyoyAY&amp;ved=2ahUKEwi45_zlu7f6AhVVpZUCHbxiAt0QvS56BAgJEAE&amp;uact=5&amp;oq=espuma+acustica+goiania&amp;gs_lcp=Cgdnd3Mtd2l6EAMyBQgAEIAEMgYIABAeEBY6CggAEEcQ1gQQsAM6BwgAELADEEM6DQgAEOQCENYEELADGAE6FQguEMcBENEDENQCEMgDELADEEMYAjoSCC4QxwEQ0QMQyAMQsAMQQxgCOhIILhDHARCvARDIAxCwAxBDGAI6CAgAEB4QDxAWSgQIQRgASgQIRhgBUEhY_RZgthhoAnABeACAAa8BiAG2CZIBAzAuOZgBAKABAcgBE8ABAdoBBggBEAEYCdoBBggCEAEYCA&amp;sclient=gws-wiz&amp;tbs=lf:1,lf_ui:2&amp;tbm=lcl&amp;rflfq=1&amp;num=10&amp;rldimm=5370904888845777908&amp;lqi=Chdlc3B1bWEgYWN1c3RpY2EgZ29pYW5pYVoZIhdlc3B1bWEgYWN1c3RpY2EgZ29pYW5pYZIBGmluc3VsYXRpb25fbWF0ZXJpYWxzX3N0b3JlqgEXEAEqEyIPZXNwdW1hIGFjdXN0aWNhKAw&amp;sa=X&amp;rlst=f" xr:uid="{00000000-0004-0000-0400-00000A000000}"/>
    <hyperlink ref="C36" r:id="rId12" xr:uid="{00000000-0004-0000-0400-00000B000000}"/>
    <hyperlink ref="C38" r:id="rId13" xr:uid="{00000000-0004-0000-0400-00000C000000}"/>
    <hyperlink ref="B93" r:id="rId14" display="tel:047 30454340  -  047 996874422 (whatsapp)" xr:uid="{00000000-0004-0000-0400-00000D000000}"/>
    <hyperlink ref="C91" display="https://www.ffequipamentos.com/produtos/iluminador-linepro-lp-4-3200-5600k/?pf=gs&amp;utm_source=google&amp;utm_medium=cpc&amp;device=c&amp;matchtype=&amp;network=x&amp;adposition=&amp;targetid=&amp;gclid=CjwKCAjw4c-ZBhAEEiwAZ105RbN3G9FIV3w4bSu7VO_9ugETt6AreQ0pZZT_PN9vppvHqVfJqVkiaRoC5t" xr:uid="{00000000-0004-0000-0400-00000E000000}"/>
    <hyperlink ref="B99" r:id="rId15" display="https://wa.me/556285627000" xr:uid="{00000000-0004-0000-0400-00000F000000}"/>
    <hyperlink ref="B101" r:id="rId16" display="https://www.google.com/search?q=sams+club+goiania&amp;rlz=1C1GCEU_pt-BRBR849BR858&amp;ei=5h43Y7PwE4yp1sQPrLmI6As&amp;ved=0ahUKEwiz-_eZ_bz6AhWMlJUCHawcAr0Q4dUDCA4&amp;uact=5&amp;oq=sams+club+goiania&amp;gs_lcp=Cgdnd3Mtd2l6EAMyCgguEMcBEK8BEAoyBggAEB4QFjIGCAAQHhAWMgYIABAeEBYyCAgAEB4QFhAKMgIIJjICCCY6CggAEEcQ1gQQsAM6BwgAELADEEM6CQgAELADEAoQQzoNCAAQ5AIQ1gQQsAMYAToMCC4QyAMQsAMQQxgCOhIILhDHARDRAxDIAxCwAxBDGAI6DQguEIAEEMcBEK8BEAo6BQgAEIAEOgoIABCxAxCDARAKOgcIABCABBAKOhEILhCABBCxAxCDARDHARCvAToECAAQCkoECEEYAEoECEYYAVDtA1ihEGDzEWgBcAF4AYABkwSIAfwMkgEHMC43LjUtMZgBAKABAcgBE8ABAdoBBggBEAEYCdoBBggCEAEYCA&amp;sclient=gws-wiz" xr:uid="{00000000-0004-0000-0400-000010000000}"/>
    <hyperlink ref="B100" r:id="rId17" display="https://wa.me/556285627000" xr:uid="{00000000-0004-0000-0400-000011000000}"/>
    <hyperlink ref="C100" r:id="rId18" xr:uid="{00000000-0004-0000-0400-000012000000}"/>
  </hyperlinks>
  <pageMargins left="0.39374999999999999" right="0.39374999999999999" top="0.31527777777777799" bottom="0.39374999999999999" header="0.51180555555555496" footer="0.51180555555555496"/>
  <pageSetup paperSize="9" scale="75" firstPageNumber="0" fitToHeight="0" orientation="landscape" horizontalDpi="300" verticalDpi="300" r:id="rId1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rgb="FF558ED5"/>
    <pageSetUpPr fitToPage="1"/>
  </sheetPr>
  <dimension ref="A1:AMJ44"/>
  <sheetViews>
    <sheetView view="pageBreakPreview" zoomScale="70" zoomScaleNormal="90" zoomScalePageLayoutView="70" workbookViewId="0">
      <selection activeCell="W14" sqref="W14"/>
    </sheetView>
  </sheetViews>
  <sheetFormatPr defaultRowHeight="15" x14ac:dyDescent="0.25"/>
  <cols>
    <col min="1" max="1" width="3.5703125" style="53" customWidth="1"/>
    <col min="2" max="2" width="52.5703125" style="53" customWidth="1"/>
    <col min="3" max="4" width="28.5703125" style="53" customWidth="1"/>
    <col min="5" max="5" width="3.5703125" style="53" customWidth="1"/>
    <col min="6" max="6" width="12.28515625" style="117" customWidth="1"/>
    <col min="7" max="10" width="12.5703125" style="53" customWidth="1"/>
    <col min="11" max="1024" width="9.140625" style="53" customWidth="1"/>
  </cols>
  <sheetData>
    <row r="1" spans="2:13" ht="18" x14ac:dyDescent="0.25">
      <c r="B1" s="321" t="s">
        <v>269</v>
      </c>
      <c r="C1" s="321"/>
      <c r="D1" s="321"/>
    </row>
    <row r="2" spans="2:13" ht="18" x14ac:dyDescent="0.25">
      <c r="B2" s="321" t="s">
        <v>0</v>
      </c>
      <c r="C2" s="321"/>
      <c r="D2" s="321"/>
    </row>
    <row r="3" spans="2:13" ht="18" x14ac:dyDescent="0.25">
      <c r="B3" s="321" t="s">
        <v>1</v>
      </c>
      <c r="C3" s="321"/>
      <c r="D3" s="321"/>
    </row>
    <row r="4" spans="2:13" ht="18" x14ac:dyDescent="0.25">
      <c r="B4" s="321" t="s">
        <v>2</v>
      </c>
      <c r="C4" s="321"/>
      <c r="D4" s="321"/>
    </row>
    <row r="5" spans="2:13" ht="18" x14ac:dyDescent="0.25">
      <c r="B5" s="118"/>
      <c r="C5" s="118"/>
      <c r="D5" s="118"/>
    </row>
    <row r="6" spans="2:13" ht="18" x14ac:dyDescent="0.25">
      <c r="B6" s="118"/>
      <c r="C6" s="118" t="s">
        <v>270</v>
      </c>
      <c r="D6" s="118"/>
    </row>
    <row r="7" spans="2:13" ht="18" x14ac:dyDescent="0.25">
      <c r="B7" s="118"/>
      <c r="C7" s="118"/>
      <c r="D7" s="118"/>
    </row>
    <row r="8" spans="2:13" ht="34.5" customHeight="1" x14ac:dyDescent="0.25">
      <c r="B8" s="322" t="s">
        <v>271</v>
      </c>
      <c r="C8" s="322"/>
      <c r="D8" s="322"/>
    </row>
    <row r="9" spans="2:13" x14ac:dyDescent="0.25">
      <c r="B9" s="60"/>
      <c r="G9" s="119"/>
      <c r="H9" s="119"/>
      <c r="I9" s="120"/>
      <c r="J9" s="120"/>
    </row>
    <row r="10" spans="2:13" x14ac:dyDescent="0.25">
      <c r="B10" s="121">
        <v>0.05</v>
      </c>
      <c r="C10" s="78" t="s">
        <v>272</v>
      </c>
      <c r="G10" s="119"/>
      <c r="H10" s="319" t="s">
        <v>273</v>
      </c>
      <c r="I10" s="319"/>
      <c r="J10" s="319"/>
    </row>
    <row r="11" spans="2:13" x14ac:dyDescent="0.25">
      <c r="B11" s="60"/>
      <c r="G11" s="119"/>
      <c r="H11" s="119"/>
      <c r="I11" s="120"/>
      <c r="J11" s="120"/>
    </row>
    <row r="12" spans="2:13" x14ac:dyDescent="0.25">
      <c r="B12" s="122" t="s">
        <v>26</v>
      </c>
      <c r="C12" s="123" t="s">
        <v>274</v>
      </c>
      <c r="D12" s="123" t="s">
        <v>275</v>
      </c>
      <c r="G12" s="119"/>
      <c r="H12" s="119" t="s">
        <v>276</v>
      </c>
      <c r="I12" s="119" t="s">
        <v>277</v>
      </c>
      <c r="J12" s="119" t="s">
        <v>278</v>
      </c>
      <c r="K12" s="60"/>
    </row>
    <row r="13" spans="2:13" x14ac:dyDescent="0.25">
      <c r="B13" s="124" t="s">
        <v>279</v>
      </c>
      <c r="C13" s="125">
        <v>0.03</v>
      </c>
      <c r="D13" s="125">
        <f>C13</f>
        <v>0.03</v>
      </c>
      <c r="G13" s="119" t="s">
        <v>280</v>
      </c>
      <c r="H13" s="125">
        <v>0.03</v>
      </c>
      <c r="I13" s="125">
        <v>0.04</v>
      </c>
      <c r="J13" s="125">
        <v>5.5E-2</v>
      </c>
      <c r="L13" s="53" t="s">
        <v>281</v>
      </c>
      <c r="M13" s="126">
        <f>0.97/100</f>
        <v>9.7000000000000003E-3</v>
      </c>
    </row>
    <row r="14" spans="2:13" x14ac:dyDescent="0.25">
      <c r="B14" s="124" t="s">
        <v>282</v>
      </c>
      <c r="C14" s="125">
        <v>4.0000000000000001E-3</v>
      </c>
      <c r="D14" s="125">
        <f>C14</f>
        <v>4.0000000000000001E-3</v>
      </c>
      <c r="G14" s="119"/>
      <c r="H14" s="125"/>
      <c r="I14" s="125"/>
      <c r="J14" s="125"/>
    </row>
    <row r="15" spans="2:13" x14ac:dyDescent="0.25">
      <c r="B15" s="124" t="s">
        <v>283</v>
      </c>
      <c r="C15" s="125">
        <v>4.0000000000000001E-3</v>
      </c>
      <c r="D15" s="125">
        <f>C15</f>
        <v>4.0000000000000001E-3</v>
      </c>
      <c r="G15" s="119" t="s">
        <v>284</v>
      </c>
      <c r="H15" s="125">
        <v>8.0000000000000002E-3</v>
      </c>
      <c r="I15" s="125">
        <v>8.0000000000000002E-3</v>
      </c>
      <c r="J15" s="125">
        <v>0.01</v>
      </c>
    </row>
    <row r="16" spans="2:13" x14ac:dyDescent="0.25">
      <c r="B16" s="124" t="s">
        <v>285</v>
      </c>
      <c r="C16" s="125">
        <v>9.7000000000000003E-3</v>
      </c>
      <c r="D16" s="125">
        <f>C16</f>
        <v>9.7000000000000003E-3</v>
      </c>
      <c r="G16" s="119" t="s">
        <v>286</v>
      </c>
      <c r="H16" s="125">
        <v>9.7000000000000003E-3</v>
      </c>
      <c r="I16" s="125">
        <v>1.2699999999999999E-2</v>
      </c>
      <c r="J16" s="125">
        <v>1.2699999999999999E-2</v>
      </c>
    </row>
    <row r="17" spans="2:11" x14ac:dyDescent="0.25">
      <c r="B17" s="127" t="s">
        <v>287</v>
      </c>
      <c r="C17" s="128">
        <f>SUM(C13:C16)</f>
        <v>4.7700000000000006E-2</v>
      </c>
      <c r="D17" s="128">
        <f>SUM(D13:D16)</f>
        <v>4.7700000000000006E-2</v>
      </c>
      <c r="G17" s="119"/>
      <c r="H17" s="125"/>
      <c r="I17" s="125"/>
      <c r="J17" s="125"/>
    </row>
    <row r="18" spans="2:11" x14ac:dyDescent="0.25">
      <c r="B18" s="124" t="s">
        <v>288</v>
      </c>
      <c r="C18" s="125">
        <v>5.8999999999999999E-3</v>
      </c>
      <c r="D18" s="125">
        <f>C18</f>
        <v>5.8999999999999999E-3</v>
      </c>
      <c r="G18" s="119"/>
      <c r="H18" s="125"/>
      <c r="I18" s="125"/>
      <c r="J18" s="125"/>
    </row>
    <row r="19" spans="2:11" x14ac:dyDescent="0.25">
      <c r="B19" s="127" t="s">
        <v>289</v>
      </c>
      <c r="C19" s="129">
        <f>C18</f>
        <v>5.8999999999999999E-3</v>
      </c>
      <c r="D19" s="129">
        <f>D18</f>
        <v>5.8999999999999999E-3</v>
      </c>
      <c r="G19" s="119" t="s">
        <v>290</v>
      </c>
      <c r="H19" s="125">
        <v>5.8999999999999999E-3</v>
      </c>
      <c r="I19" s="125">
        <v>1.23E-2</v>
      </c>
      <c r="J19" s="125">
        <v>1.3899999999999999E-2</v>
      </c>
    </row>
    <row r="20" spans="2:11" x14ac:dyDescent="0.25">
      <c r="B20" s="124" t="s">
        <v>291</v>
      </c>
      <c r="C20" s="125">
        <v>6.1600000000000002E-2</v>
      </c>
      <c r="D20" s="125">
        <v>6.1600000000000002E-2</v>
      </c>
      <c r="G20" s="119"/>
      <c r="H20" s="125"/>
      <c r="I20" s="125"/>
      <c r="J20" s="125"/>
    </row>
    <row r="21" spans="2:11" x14ac:dyDescent="0.25">
      <c r="B21" s="127" t="s">
        <v>292</v>
      </c>
      <c r="C21" s="130">
        <f>C20</f>
        <v>6.1600000000000002E-2</v>
      </c>
      <c r="D21" s="130">
        <f>D20</f>
        <v>6.1600000000000002E-2</v>
      </c>
      <c r="G21" s="119" t="s">
        <v>220</v>
      </c>
      <c r="H21" s="125">
        <v>6.1600000000000002E-2</v>
      </c>
      <c r="I21" s="125">
        <v>7.3999999999999996E-2</v>
      </c>
      <c r="J21" s="125">
        <v>8.9599999999999999E-2</v>
      </c>
      <c r="K21" s="131"/>
    </row>
    <row r="22" spans="2:11" x14ac:dyDescent="0.25">
      <c r="B22" s="132" t="s">
        <v>293</v>
      </c>
      <c r="C22" s="133">
        <f>(1+C17)*(1+C19)*(1+C21)</f>
        <v>1.1188005260880003</v>
      </c>
      <c r="D22" s="133">
        <f>(1+D17)*(1+D19)*(1+D21)</f>
        <v>1.1188005260880003</v>
      </c>
      <c r="G22" s="119"/>
      <c r="H22" s="125"/>
      <c r="I22" s="125"/>
      <c r="J22" s="125"/>
    </row>
    <row r="23" spans="2:11" x14ac:dyDescent="0.25">
      <c r="B23" s="124" t="s">
        <v>294</v>
      </c>
      <c r="C23" s="125">
        <v>6.4999999999999997E-3</v>
      </c>
      <c r="D23" s="125">
        <f>C23</f>
        <v>6.4999999999999997E-3</v>
      </c>
      <c r="G23" s="119"/>
      <c r="H23" s="125"/>
      <c r="I23" s="125"/>
      <c r="J23" s="125"/>
    </row>
    <row r="24" spans="2:11" x14ac:dyDescent="0.25">
      <c r="B24" s="124" t="s">
        <v>295</v>
      </c>
      <c r="C24" s="125">
        <v>0.03</v>
      </c>
      <c r="D24" s="125">
        <f>C24</f>
        <v>0.03</v>
      </c>
      <c r="G24" s="119"/>
      <c r="H24" s="125"/>
      <c r="I24" s="125"/>
      <c r="J24" s="125"/>
    </row>
    <row r="25" spans="2:11" x14ac:dyDescent="0.25">
      <c r="B25" s="124" t="s">
        <v>296</v>
      </c>
      <c r="C25" s="125"/>
      <c r="D25" s="125">
        <v>0.05</v>
      </c>
      <c r="G25" s="119"/>
      <c r="H25" s="125">
        <v>0.02</v>
      </c>
      <c r="I25" s="125"/>
      <c r="J25" s="125">
        <v>0.05</v>
      </c>
      <c r="K25" s="53" t="s">
        <v>297</v>
      </c>
    </row>
    <row r="26" spans="2:11" x14ac:dyDescent="0.25">
      <c r="B26" s="124" t="s">
        <v>298</v>
      </c>
      <c r="C26" s="125">
        <v>4.4999999999999998E-2</v>
      </c>
      <c r="D26" s="125">
        <v>4.4999999999999998E-2</v>
      </c>
      <c r="G26" s="119"/>
      <c r="H26" s="125"/>
      <c r="I26" s="125"/>
      <c r="J26" s="125"/>
    </row>
    <row r="27" spans="2:11" x14ac:dyDescent="0.25">
      <c r="B27" s="132" t="s">
        <v>299</v>
      </c>
      <c r="C27" s="134">
        <f>1-SUM(C23:C26)</f>
        <v>0.91849999999999998</v>
      </c>
      <c r="D27" s="134">
        <f>1-SUM(D23:D26)</f>
        <v>0.86850000000000005</v>
      </c>
      <c r="G27" s="119"/>
      <c r="H27" s="125"/>
      <c r="I27" s="125"/>
      <c r="J27" s="125"/>
    </row>
    <row r="28" spans="2:11" ht="18" x14ac:dyDescent="0.25">
      <c r="C28" s="135">
        <f>ROUND(C22/C27-1,4)</f>
        <v>0.21809999999999999</v>
      </c>
      <c r="D28" s="135">
        <f>ROUND(D22/D27-1,4)</f>
        <v>0.28820000000000001</v>
      </c>
      <c r="G28" s="119" t="s">
        <v>149</v>
      </c>
      <c r="H28" s="136">
        <v>0.2034</v>
      </c>
      <c r="I28" s="136">
        <v>0.22120000000000001</v>
      </c>
      <c r="J28" s="136">
        <v>0.25</v>
      </c>
    </row>
    <row r="29" spans="2:11" ht="18" x14ac:dyDescent="0.25">
      <c r="C29" s="135"/>
      <c r="D29" s="135"/>
      <c r="G29" s="60"/>
      <c r="H29" s="131"/>
      <c r="I29" s="131"/>
      <c r="J29" s="131"/>
    </row>
    <row r="30" spans="2:11" x14ac:dyDescent="0.25">
      <c r="B30" s="53" t="s">
        <v>300</v>
      </c>
      <c r="H30" s="131" t="s">
        <v>301</v>
      </c>
      <c r="I30" s="131"/>
      <c r="J30" s="131"/>
    </row>
    <row r="31" spans="2:11" x14ac:dyDescent="0.25">
      <c r="H31" s="131"/>
      <c r="I31" s="131"/>
      <c r="J31" s="131"/>
    </row>
    <row r="44" spans="2:4" ht="41.25" customHeight="1" x14ac:dyDescent="0.25">
      <c r="B44" s="320" t="s">
        <v>302</v>
      </c>
      <c r="C44" s="320"/>
      <c r="D44" s="320"/>
    </row>
  </sheetData>
  <mergeCells count="7">
    <mergeCell ref="H10:J10"/>
    <mergeCell ref="B44:D44"/>
    <mergeCell ref="B1:D1"/>
    <mergeCell ref="B2:D2"/>
    <mergeCell ref="B3:D3"/>
    <mergeCell ref="B4:D4"/>
    <mergeCell ref="B8:D8"/>
  </mergeCells>
  <printOptions horizontalCentered="1"/>
  <pageMargins left="0.98402777777777795" right="0.78749999999999998" top="0.98402777777777795" bottom="0.78749999999999998" header="0.51180555555555496" footer="0.51180555555555496"/>
  <pageSetup paperSize="9" scale="70"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558ED5"/>
    <pageSetUpPr fitToPage="1"/>
  </sheetPr>
  <dimension ref="A1:G60"/>
  <sheetViews>
    <sheetView view="pageBreakPreview" topLeftCell="A16" zoomScale="80" zoomScaleNormal="85" zoomScalePageLayoutView="80" workbookViewId="0">
      <selection activeCell="W14" sqref="W14"/>
    </sheetView>
  </sheetViews>
  <sheetFormatPr defaultRowHeight="15" x14ac:dyDescent="0.25"/>
  <cols>
    <col min="1" max="3" width="18.140625" customWidth="1"/>
    <col min="4" max="6" width="14.85546875" customWidth="1"/>
    <col min="7" max="7" width="24.140625" customWidth="1"/>
    <col min="8" max="1025" width="8.7109375" customWidth="1"/>
  </cols>
  <sheetData>
    <row r="1" spans="1:7" ht="15" customHeight="1" x14ac:dyDescent="0.25">
      <c r="A1" s="323" t="s">
        <v>153</v>
      </c>
      <c r="B1" s="323"/>
      <c r="C1" s="323"/>
      <c r="D1" s="323" t="s">
        <v>21</v>
      </c>
      <c r="E1" s="323"/>
      <c r="F1" s="323"/>
      <c r="G1" s="323"/>
    </row>
    <row r="2" spans="1:7" x14ac:dyDescent="0.25">
      <c r="A2" s="323"/>
      <c r="B2" s="323"/>
      <c r="C2" s="323"/>
      <c r="D2" s="324" t="str">
        <f>'01_SINTETICO'!D2</f>
        <v>OBRA: EXECUÇÃO DE ESTUDIO DE TV</v>
      </c>
      <c r="E2" s="324"/>
      <c r="F2" s="324"/>
      <c r="G2" s="137">
        <f>'01_SINTETICO'!J2</f>
        <v>44957</v>
      </c>
    </row>
    <row r="3" spans="1:7" ht="30.75" customHeight="1" x14ac:dyDescent="0.25">
      <c r="A3" s="323"/>
      <c r="B3" s="323"/>
      <c r="C3" s="323"/>
      <c r="D3" s="324"/>
      <c r="E3" s="324"/>
      <c r="F3" s="324"/>
      <c r="G3" s="138" t="str">
        <f>'CAPA-DADOS'!E16</f>
        <v>SINAPI-DEZ/2022</v>
      </c>
    </row>
    <row r="4" spans="1:7" x14ac:dyDescent="0.25">
      <c r="A4" s="139"/>
      <c r="B4" s="140"/>
      <c r="C4" s="140"/>
      <c r="D4" s="140"/>
      <c r="E4" s="140"/>
      <c r="F4" s="140"/>
      <c r="G4" s="141"/>
    </row>
    <row r="5" spans="1:7" x14ac:dyDescent="0.25">
      <c r="A5" s="142"/>
      <c r="G5" s="143"/>
    </row>
    <row r="6" spans="1:7" x14ac:dyDescent="0.25">
      <c r="A6" s="142"/>
      <c r="G6" s="143"/>
    </row>
    <row r="7" spans="1:7" x14ac:dyDescent="0.25">
      <c r="A7" s="142"/>
      <c r="G7" s="143"/>
    </row>
    <row r="8" spans="1:7" x14ac:dyDescent="0.25">
      <c r="A8" s="142"/>
      <c r="G8" s="143"/>
    </row>
    <row r="9" spans="1:7" x14ac:dyDescent="0.25">
      <c r="A9" s="142"/>
      <c r="G9" s="143"/>
    </row>
    <row r="10" spans="1:7" x14ac:dyDescent="0.25">
      <c r="A10" s="142"/>
      <c r="G10" s="143"/>
    </row>
    <row r="11" spans="1:7" x14ac:dyDescent="0.25">
      <c r="A11" s="142"/>
      <c r="G11" s="143"/>
    </row>
    <row r="12" spans="1:7" x14ac:dyDescent="0.25">
      <c r="A12" s="142"/>
      <c r="G12" s="143"/>
    </row>
    <row r="13" spans="1:7" x14ac:dyDescent="0.25">
      <c r="A13" s="142"/>
      <c r="G13" s="143"/>
    </row>
    <row r="14" spans="1:7" x14ac:dyDescent="0.25">
      <c r="A14" s="142"/>
      <c r="G14" s="143"/>
    </row>
    <row r="15" spans="1:7" x14ac:dyDescent="0.25">
      <c r="A15" s="142"/>
      <c r="G15" s="143"/>
    </row>
    <row r="16" spans="1:7" x14ac:dyDescent="0.25">
      <c r="A16" s="142"/>
      <c r="G16" s="143"/>
    </row>
    <row r="17" spans="1:7" x14ac:dyDescent="0.25">
      <c r="A17" s="142"/>
      <c r="G17" s="143"/>
    </row>
    <row r="18" spans="1:7" x14ac:dyDescent="0.25">
      <c r="A18" s="142"/>
      <c r="G18" s="143"/>
    </row>
    <row r="19" spans="1:7" x14ac:dyDescent="0.25">
      <c r="A19" s="142"/>
      <c r="G19" s="143"/>
    </row>
    <row r="20" spans="1:7" x14ac:dyDescent="0.25">
      <c r="A20" s="142"/>
      <c r="G20" s="143"/>
    </row>
    <row r="21" spans="1:7" x14ac:dyDescent="0.25">
      <c r="A21" s="142"/>
      <c r="G21" s="143"/>
    </row>
    <row r="22" spans="1:7" x14ac:dyDescent="0.25">
      <c r="A22" s="142"/>
      <c r="G22" s="143"/>
    </row>
    <row r="23" spans="1:7" x14ac:dyDescent="0.25">
      <c r="A23" s="142"/>
      <c r="G23" s="143"/>
    </row>
    <row r="24" spans="1:7" x14ac:dyDescent="0.25">
      <c r="A24" s="142"/>
      <c r="G24" s="143"/>
    </row>
    <row r="25" spans="1:7" x14ac:dyDescent="0.25">
      <c r="A25" s="142"/>
      <c r="G25" s="143"/>
    </row>
    <row r="26" spans="1:7" x14ac:dyDescent="0.25">
      <c r="A26" s="142"/>
      <c r="G26" s="143"/>
    </row>
    <row r="27" spans="1:7" x14ac:dyDescent="0.25">
      <c r="A27" s="142"/>
      <c r="G27" s="143"/>
    </row>
    <row r="28" spans="1:7" x14ac:dyDescent="0.25">
      <c r="A28" s="142"/>
      <c r="G28" s="143"/>
    </row>
    <row r="29" spans="1:7" x14ac:dyDescent="0.25">
      <c r="A29" s="142"/>
      <c r="G29" s="143"/>
    </row>
    <row r="30" spans="1:7" x14ac:dyDescent="0.25">
      <c r="A30" s="142"/>
      <c r="G30" s="143"/>
    </row>
    <row r="31" spans="1:7" x14ac:dyDescent="0.25">
      <c r="A31" s="142"/>
      <c r="G31" s="143"/>
    </row>
    <row r="32" spans="1:7" x14ac:dyDescent="0.25">
      <c r="A32" s="142"/>
      <c r="G32" s="143"/>
    </row>
    <row r="33" spans="1:7" x14ac:dyDescent="0.25">
      <c r="A33" s="142"/>
      <c r="G33" s="143"/>
    </row>
    <row r="34" spans="1:7" x14ac:dyDescent="0.25">
      <c r="A34" s="142"/>
      <c r="G34" s="143"/>
    </row>
    <row r="35" spans="1:7" x14ac:dyDescent="0.25">
      <c r="A35" s="142"/>
      <c r="G35" s="143"/>
    </row>
    <row r="36" spans="1:7" x14ac:dyDescent="0.25">
      <c r="A36" s="142"/>
      <c r="G36" s="143"/>
    </row>
    <row r="37" spans="1:7" x14ac:dyDescent="0.25">
      <c r="A37" s="142"/>
      <c r="G37" s="143"/>
    </row>
    <row r="38" spans="1:7" x14ac:dyDescent="0.25">
      <c r="A38" s="142"/>
      <c r="G38" s="143"/>
    </row>
    <row r="39" spans="1:7" x14ac:dyDescent="0.25">
      <c r="A39" s="142"/>
      <c r="G39" s="143"/>
    </row>
    <row r="40" spans="1:7" x14ac:dyDescent="0.25">
      <c r="A40" s="142"/>
      <c r="G40" s="143"/>
    </row>
    <row r="41" spans="1:7" x14ac:dyDescent="0.25">
      <c r="A41" s="142"/>
      <c r="G41" s="143"/>
    </row>
    <row r="42" spans="1:7" x14ac:dyDescent="0.25">
      <c r="A42" s="142"/>
      <c r="G42" s="143"/>
    </row>
    <row r="43" spans="1:7" x14ac:dyDescent="0.25">
      <c r="A43" s="142"/>
      <c r="G43" s="143"/>
    </row>
    <row r="44" spans="1:7" x14ac:dyDescent="0.25">
      <c r="A44" s="142"/>
      <c r="G44" s="143"/>
    </row>
    <row r="45" spans="1:7" x14ac:dyDescent="0.25">
      <c r="A45" s="142"/>
      <c r="G45" s="143"/>
    </row>
    <row r="46" spans="1:7" x14ac:dyDescent="0.25">
      <c r="A46" s="142"/>
      <c r="G46" s="143"/>
    </row>
    <row r="47" spans="1:7" x14ac:dyDescent="0.25">
      <c r="A47" s="142"/>
      <c r="G47" s="143"/>
    </row>
    <row r="48" spans="1:7" x14ac:dyDescent="0.25">
      <c r="A48" s="142"/>
      <c r="G48" s="143"/>
    </row>
    <row r="49" spans="1:7" x14ac:dyDescent="0.25">
      <c r="A49" s="142"/>
      <c r="G49" s="143"/>
    </row>
    <row r="50" spans="1:7" x14ac:dyDescent="0.25">
      <c r="A50" s="142"/>
      <c r="G50" s="143"/>
    </row>
    <row r="51" spans="1:7" x14ac:dyDescent="0.25">
      <c r="A51" s="142"/>
      <c r="G51" s="143"/>
    </row>
    <row r="52" spans="1:7" x14ac:dyDescent="0.25">
      <c r="A52" s="142"/>
      <c r="G52" s="143"/>
    </row>
    <row r="53" spans="1:7" x14ac:dyDescent="0.25">
      <c r="A53" s="142"/>
      <c r="G53" s="143"/>
    </row>
    <row r="54" spans="1:7" x14ac:dyDescent="0.25">
      <c r="A54" s="142"/>
      <c r="G54" s="143"/>
    </row>
    <row r="55" spans="1:7" x14ac:dyDescent="0.25">
      <c r="A55" s="142"/>
      <c r="G55" s="143"/>
    </row>
    <row r="56" spans="1:7" x14ac:dyDescent="0.25">
      <c r="A56" s="142"/>
      <c r="G56" s="143"/>
    </row>
    <row r="57" spans="1:7" x14ac:dyDescent="0.25">
      <c r="A57" s="142"/>
      <c r="G57" s="143"/>
    </row>
    <row r="58" spans="1:7" x14ac:dyDescent="0.25">
      <c r="A58" s="142" t="s">
        <v>303</v>
      </c>
      <c r="G58" s="143"/>
    </row>
    <row r="59" spans="1:7" x14ac:dyDescent="0.25">
      <c r="A59" s="142"/>
      <c r="G59" s="143"/>
    </row>
    <row r="60" spans="1:7" x14ac:dyDescent="0.25">
      <c r="A60" s="144"/>
      <c r="B60" s="145"/>
      <c r="C60" s="145"/>
      <c r="D60" s="145"/>
      <c r="E60" s="145"/>
      <c r="F60" s="145"/>
      <c r="G60" s="146"/>
    </row>
  </sheetData>
  <mergeCells count="3">
    <mergeCell ref="A1:C3"/>
    <mergeCell ref="D1:G1"/>
    <mergeCell ref="D2:F3"/>
  </mergeCells>
  <pageMargins left="0.25" right="0.25" top="0.75" bottom="0.75" header="0.51180555555555496" footer="0.51180555555555496"/>
  <pageSetup paperSize="9" scale="80" firstPageNumber="0"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558ED5"/>
    <pageSetUpPr fitToPage="1"/>
  </sheetPr>
  <dimension ref="A1:O86"/>
  <sheetViews>
    <sheetView view="pageBreakPreview" zoomScale="85" zoomScaleNormal="70" zoomScaleSheetLayoutView="85" zoomScalePageLayoutView="85" workbookViewId="0">
      <selection activeCell="N16" sqref="N16"/>
    </sheetView>
  </sheetViews>
  <sheetFormatPr defaultRowHeight="15" x14ac:dyDescent="0.25"/>
  <cols>
    <col min="1" max="1" width="10.7109375" style="14" customWidth="1"/>
    <col min="2" max="2" width="17.85546875" style="15" customWidth="1"/>
    <col min="3" max="3" width="74.140625" style="14" customWidth="1"/>
    <col min="4" max="4" width="8.140625" style="147" bestFit="1" customWidth="1"/>
    <col min="5" max="5" width="7.7109375" style="147" bestFit="1" customWidth="1"/>
    <col min="6" max="6" width="9.5703125" style="147" bestFit="1" customWidth="1"/>
    <col min="7" max="7" width="15.85546875" style="260" bestFit="1" customWidth="1"/>
    <col min="8" max="8" width="14.28515625" style="147" bestFit="1" customWidth="1"/>
    <col min="9" max="9" width="15.85546875" style="147" bestFit="1" customWidth="1"/>
    <col min="10" max="11" width="13.42578125" style="261" customWidth="1"/>
    <col min="12" max="13" width="9.140625" style="147" customWidth="1"/>
    <col min="14" max="14" width="24" style="147" bestFit="1" customWidth="1"/>
    <col min="15" max="15" width="25.5703125" style="147" bestFit="1" customWidth="1"/>
    <col min="16" max="16" width="20" style="147" bestFit="1" customWidth="1"/>
    <col min="17" max="1025" width="9.140625" style="147" customWidth="1"/>
    <col min="1026" max="16384" width="9.140625" style="147"/>
  </cols>
  <sheetData>
    <row r="1" spans="1:15" s="19" customFormat="1" ht="22.5" customHeight="1" x14ac:dyDescent="0.25">
      <c r="A1" s="325" t="s">
        <v>22</v>
      </c>
      <c r="B1" s="325"/>
      <c r="C1" s="325"/>
      <c r="D1" s="282" t="s">
        <v>304</v>
      </c>
      <c r="E1" s="282"/>
      <c r="F1" s="282"/>
      <c r="G1" s="282"/>
      <c r="H1" s="282"/>
      <c r="I1" s="282"/>
      <c r="J1" s="282"/>
      <c r="K1" s="282"/>
    </row>
    <row r="2" spans="1:15" s="19" customFormat="1" ht="22.5" customHeight="1" x14ac:dyDescent="0.25">
      <c r="A2" s="325"/>
      <c r="B2" s="325"/>
      <c r="C2" s="325"/>
      <c r="D2" s="326" t="str">
        <f>'01_SINTETICO'!D2</f>
        <v>OBRA: EXECUÇÃO DE ESTUDIO DE TV</v>
      </c>
      <c r="E2" s="326"/>
      <c r="F2" s="326"/>
      <c r="G2" s="326"/>
      <c r="H2" s="326"/>
      <c r="I2" s="326"/>
      <c r="J2" s="327">
        <f>'CAPA-DADOS'!E13</f>
        <v>44957</v>
      </c>
      <c r="K2" s="327"/>
    </row>
    <row r="3" spans="1:15" s="19" customFormat="1" ht="22.5" customHeight="1" x14ac:dyDescent="0.25">
      <c r="A3" s="325"/>
      <c r="B3" s="325"/>
      <c r="C3" s="325"/>
      <c r="D3" s="326"/>
      <c r="E3" s="326"/>
      <c r="F3" s="326"/>
      <c r="G3" s="326"/>
      <c r="H3" s="326"/>
      <c r="I3" s="326"/>
      <c r="J3" s="327" t="str">
        <f>'CAPA-DADOS'!E16</f>
        <v>SINAPI-DEZ/2022</v>
      </c>
      <c r="K3" s="327"/>
      <c r="N3" s="246"/>
      <c r="O3" s="247"/>
    </row>
    <row r="4" spans="1:15" s="24" customFormat="1" ht="15" customHeight="1" x14ac:dyDescent="0.25">
      <c r="A4" s="284" t="s">
        <v>24</v>
      </c>
      <c r="B4" s="285" t="s">
        <v>25</v>
      </c>
      <c r="C4" s="285" t="s">
        <v>26</v>
      </c>
      <c r="D4" s="284" t="s">
        <v>27</v>
      </c>
      <c r="E4" s="284" t="s">
        <v>28</v>
      </c>
      <c r="F4" s="286" t="s">
        <v>29</v>
      </c>
      <c r="G4" s="328" t="s">
        <v>150</v>
      </c>
      <c r="H4" s="328"/>
      <c r="I4" s="328"/>
      <c r="J4" s="328" t="s">
        <v>305</v>
      </c>
      <c r="K4" s="328"/>
    </row>
    <row r="5" spans="1:15" s="24" customFormat="1" x14ac:dyDescent="0.25">
      <c r="A5" s="284"/>
      <c r="B5" s="285"/>
      <c r="C5" s="285"/>
      <c r="D5" s="284"/>
      <c r="E5" s="284"/>
      <c r="F5" s="286"/>
      <c r="G5" s="248" t="s">
        <v>34</v>
      </c>
      <c r="H5" s="249" t="s">
        <v>35</v>
      </c>
      <c r="I5" s="249" t="s">
        <v>306</v>
      </c>
      <c r="J5" s="249" t="s">
        <v>158</v>
      </c>
      <c r="K5" s="249" t="s">
        <v>307</v>
      </c>
    </row>
    <row r="6" spans="1:15" s="24" customFormat="1" x14ac:dyDescent="0.25">
      <c r="A6" s="249" t="s">
        <v>308</v>
      </c>
      <c r="B6" s="250" t="s">
        <v>309</v>
      </c>
      <c r="C6" s="249" t="s">
        <v>310</v>
      </c>
      <c r="D6" s="250" t="s">
        <v>311</v>
      </c>
      <c r="E6" s="249" t="s">
        <v>312</v>
      </c>
      <c r="F6" s="250" t="s">
        <v>313</v>
      </c>
      <c r="G6" s="249" t="s">
        <v>314</v>
      </c>
      <c r="H6" s="250" t="s">
        <v>315</v>
      </c>
      <c r="I6" s="249" t="s">
        <v>316</v>
      </c>
      <c r="J6" s="250" t="s">
        <v>317</v>
      </c>
      <c r="K6" s="249" t="s">
        <v>318</v>
      </c>
    </row>
    <row r="7" spans="1:15" ht="51" x14ac:dyDescent="0.25">
      <c r="A7" s="232" t="s">
        <v>12806</v>
      </c>
      <c r="B7" s="233" t="str">
        <f>VLOOKUP($A7,'01_SINTETICO'!$A:$M,2,0)</f>
        <v>T.REVESTIMENTO ACUSTICO</v>
      </c>
      <c r="C7" s="233" t="str">
        <f>VLOOKUP($A7,'01_SINTETICO'!$A:$M,3,0)</f>
        <v>FORNECIMENTO E INSTALAÇÃO DE ESPUMA ACUSTICA, MATERIAL ANTI CHAMAS SUPERFICIE ONDULADA, 25MM DE ESPESSURA, DENSIDADE 11KG/M³, DIMENSOES 625 X 625, COR PRETA, REFERENCIA SONEX ILITEC OWA OU SIMILAR</v>
      </c>
      <c r="D7" s="233" t="str">
        <f>VLOOKUP($A7,'01_SINTETICO'!$A:$M,4,0)</f>
        <v>SER.CG</v>
      </c>
      <c r="E7" s="234" t="str">
        <f>VLOOKUP($A7,'01_SINTETICO'!$A:$M,5,0)</f>
        <v>M2</v>
      </c>
      <c r="F7" s="234">
        <f>VLOOKUP($A7,'01_SINTETICO'!$A:$M,6,0)</f>
        <v>63.7</v>
      </c>
      <c r="G7" s="235">
        <f>VLOOKUP($A7,'01_SINTETICO'!$A:$M,11,0)</f>
        <v>30915.638612495</v>
      </c>
      <c r="H7" s="235">
        <f>VLOOKUP($A7,'01_SINTETICO'!$A:$M,12,0)</f>
        <v>1189.2769046471042</v>
      </c>
      <c r="I7" s="235">
        <f>VLOOKUP($A7,'01_SINTETICO'!$A:$M,13,0)</f>
        <v>32104.915517142104</v>
      </c>
      <c r="J7" s="255">
        <f t="shared" ref="J7:J38" si="0">I7/SUM($I$7:$I$1048576)</f>
        <v>0.14057953859685865</v>
      </c>
      <c r="K7" s="256">
        <f>J7</f>
        <v>0.14057953859685865</v>
      </c>
    </row>
    <row r="8" spans="1:15" x14ac:dyDescent="0.25">
      <c r="A8" s="232" t="s">
        <v>54</v>
      </c>
      <c r="B8" s="233" t="str">
        <f>VLOOKUP($A8,'01_SINTETICO'!$A:$M,2,0)</f>
        <v>100320U</v>
      </c>
      <c r="C8" s="233" t="str">
        <f>VLOOKUP($A8,'01_SINTETICO'!$A:$M,3,0)</f>
        <v>ENGENHEIRO CIVIL PLENO COM ENCARGOS COMPLEMENTARES</v>
      </c>
      <c r="D8" s="233" t="str">
        <f>VLOOKUP($A8,'01_SINTETICO'!$A:$M,4,0)</f>
        <v>SER.CG</v>
      </c>
      <c r="E8" s="234" t="str">
        <f>VLOOKUP($A8,'01_SINTETICO'!$A:$M,5,0)</f>
        <v>MÊS</v>
      </c>
      <c r="F8" s="234">
        <f>VLOOKUP($A8,'01_SINTETICO'!$A:$M,6,0)</f>
        <v>1</v>
      </c>
      <c r="G8" s="235">
        <f>VLOOKUP($A8,'01_SINTETICO'!$A:$M,11,0)</f>
        <v>442.59663499999999</v>
      </c>
      <c r="H8" s="235">
        <f>VLOOKUP($A8,'01_SINTETICO'!$A:$M,12,0)</f>
        <v>23249.767555544404</v>
      </c>
      <c r="I8" s="235">
        <f>VLOOKUP($A8,'01_SINTETICO'!$A:$M,13,0)</f>
        <v>23692.364190544406</v>
      </c>
      <c r="J8" s="257">
        <f t="shared" si="0"/>
        <v>0.10374304284953172</v>
      </c>
      <c r="K8" s="256">
        <f>K7+J8</f>
        <v>0.24432258144639035</v>
      </c>
    </row>
    <row r="9" spans="1:15" ht="25.5" x14ac:dyDescent="0.25">
      <c r="A9" s="232" t="s">
        <v>7030</v>
      </c>
      <c r="B9" s="233" t="str">
        <f>VLOOKUP($A9,'01_SINTETICO'!$A:$M,2,0)</f>
        <v>98678U</v>
      </c>
      <c r="C9" s="233" t="str">
        <f>VLOOKUP($A9,'01_SINTETICO'!$A:$M,3,0)</f>
        <v>PISO ELEVADO COM ESTRUTURA EM AÇO, COMPOSTO POR PEDESTAIS E LONGARINAS. AF_09/2020</v>
      </c>
      <c r="D9" s="233" t="str">
        <f>VLOOKUP($A9,'01_SINTETICO'!$A:$M,4,0)</f>
        <v>SER.CG</v>
      </c>
      <c r="E9" s="234" t="str">
        <f>VLOOKUP($A9,'01_SINTETICO'!$A:$M,5,0)</f>
        <v>M2</v>
      </c>
      <c r="F9" s="234">
        <f>VLOOKUP($A9,'01_SINTETICO'!$A:$M,6,0)</f>
        <v>49.71</v>
      </c>
      <c r="G9" s="235">
        <f>VLOOKUP($A9,'01_SINTETICO'!$A:$M,11,0)</f>
        <v>19908.913754784211</v>
      </c>
      <c r="H9" s="235">
        <f>VLOOKUP($A9,'01_SINTETICO'!$A:$M,12,0)</f>
        <v>613.87536833407614</v>
      </c>
      <c r="I9" s="235">
        <f>VLOOKUP($A9,'01_SINTETICO'!$A:$M,13,0)</f>
        <v>20522.789123118288</v>
      </c>
      <c r="J9" s="257">
        <f t="shared" si="0"/>
        <v>8.9864252223561703E-2</v>
      </c>
      <c r="K9" s="256">
        <f t="shared" ref="K9:K72" si="1">K8+J9</f>
        <v>0.33418683366995205</v>
      </c>
    </row>
    <row r="10" spans="1:15" x14ac:dyDescent="0.25">
      <c r="A10" s="236" t="s">
        <v>59</v>
      </c>
      <c r="B10" s="233" t="str">
        <f>VLOOKUP($A10,'01_SINTETICO'!$A:$M,2,0)</f>
        <v>93572U</v>
      </c>
      <c r="C10" s="233" t="str">
        <f>VLOOKUP($A10,'01_SINTETICO'!$A:$M,3,0)</f>
        <v>ENCARREGADO GERAL DE OBRAS COM ENCARGOS COMPLEMENTARES</v>
      </c>
      <c r="D10" s="233" t="str">
        <f>VLOOKUP($A10,'01_SINTETICO'!$A:$M,4,0)</f>
        <v>SER.CG</v>
      </c>
      <c r="E10" s="234" t="str">
        <f>VLOOKUP($A10,'01_SINTETICO'!$A:$M,5,0)</f>
        <v>MÊS</v>
      </c>
      <c r="F10" s="234">
        <f>VLOOKUP($A10,'01_SINTETICO'!$A:$M,6,0)</f>
        <v>3</v>
      </c>
      <c r="G10" s="235">
        <f>VLOOKUP($A10,'01_SINTETICO'!$A:$M,11,0)</f>
        <v>1718.8365479999998</v>
      </c>
      <c r="H10" s="235">
        <f>VLOOKUP($A10,'01_SINTETICO'!$A:$M,12,0)</f>
        <v>17264.072736682199</v>
      </c>
      <c r="I10" s="235">
        <f>VLOOKUP($A10,'01_SINTETICO'!$A:$M,13,0)</f>
        <v>18982.909284682199</v>
      </c>
      <c r="J10" s="257">
        <f t="shared" si="0"/>
        <v>8.3121496676786769E-2</v>
      </c>
      <c r="K10" s="256">
        <f t="shared" si="1"/>
        <v>0.41730833034673881</v>
      </c>
    </row>
    <row r="11" spans="1:15" ht="25.5" x14ac:dyDescent="0.25">
      <c r="A11" s="232" t="s">
        <v>7170</v>
      </c>
      <c r="B11" s="233" t="str">
        <f>VLOOKUP($A11,'01_SINTETICO'!$A:$M,2,0)</f>
        <v>T.ILUM.LP-4</v>
      </c>
      <c r="C11" s="233" t="str">
        <f>VLOOKUP($A11,'01_SINTETICO'!$A:$M,3,0)</f>
        <v>ILUMINADOR COM 4 LÂMPADAS QUENTES 55W CADA, BIVOLT, INCL. ACESSÓRIOS NECESSÁRIOS PARA FIXAÇÃO, REF.: LINEPRO LP-4</v>
      </c>
      <c r="D11" s="233" t="str">
        <f>VLOOKUP($A11,'01_SINTETICO'!$A:$M,4,0)</f>
        <v>SER.CG</v>
      </c>
      <c r="E11" s="234" t="str">
        <f>VLOOKUP($A11,'01_SINTETICO'!$A:$M,5,0)</f>
        <v>UN</v>
      </c>
      <c r="F11" s="234">
        <f>VLOOKUP($A11,'01_SINTETICO'!$A:$M,6,0)</f>
        <v>4</v>
      </c>
      <c r="G11" s="235">
        <f>VLOOKUP($A11,'01_SINTETICO'!$A:$M,11,0)</f>
        <v>15781.7718136</v>
      </c>
      <c r="H11" s="235">
        <f>VLOOKUP($A11,'01_SINTETICO'!$A:$M,12,0)</f>
        <v>236.28814889472</v>
      </c>
      <c r="I11" s="235">
        <f>VLOOKUP($A11,'01_SINTETICO'!$A:$M,13,0)</f>
        <v>16018.059962494721</v>
      </c>
      <c r="J11" s="257">
        <f t="shared" si="0"/>
        <v>7.0139149799101325E-2</v>
      </c>
      <c r="K11" s="256">
        <f t="shared" si="1"/>
        <v>0.48744748014584016</v>
      </c>
    </row>
    <row r="12" spans="1:15" ht="25.5" x14ac:dyDescent="0.25">
      <c r="A12" s="236" t="s">
        <v>7041</v>
      </c>
      <c r="B12" s="233" t="str">
        <f>VLOOKUP($A12,'01_SINTETICO'!$A:$M,2,0)</f>
        <v>T.MESA ENTREV</v>
      </c>
      <c r="C12" s="233" t="str">
        <f>VLOOKUP($A12,'01_SINTETICO'!$A:$M,3,0)</f>
        <v>MESA DO ENTREVISTADOR EM MDF, COM VIDRO 6MM PINTADO, CONFORME PROJETO</v>
      </c>
      <c r="D12" s="233" t="str">
        <f>VLOOKUP($A12,'01_SINTETICO'!$A:$M,4,0)</f>
        <v>SER.CG</v>
      </c>
      <c r="E12" s="234" t="str">
        <f>VLOOKUP($A12,'01_SINTETICO'!$A:$M,5,0)</f>
        <v>M2</v>
      </c>
      <c r="F12" s="234">
        <f>VLOOKUP($A12,'01_SINTETICO'!$A:$M,6,0)</f>
        <v>2.86</v>
      </c>
      <c r="G12" s="235">
        <f>VLOOKUP($A12,'01_SINTETICO'!$A:$M,11,0)</f>
        <v>11894.825371292864</v>
      </c>
      <c r="H12" s="235">
        <f>VLOOKUP($A12,'01_SINTETICO'!$A:$M,12,0)</f>
        <v>3671.0226757155988</v>
      </c>
      <c r="I12" s="235">
        <f>VLOOKUP($A12,'01_SINTETICO'!$A:$M,13,0)</f>
        <v>15565.848047008461</v>
      </c>
      <c r="J12" s="257">
        <f t="shared" si="0"/>
        <v>6.8159024905356733E-2</v>
      </c>
      <c r="K12" s="256">
        <f t="shared" si="1"/>
        <v>0.55560650505119691</v>
      </c>
    </row>
    <row r="13" spans="1:15" ht="25.5" x14ac:dyDescent="0.25">
      <c r="A13" s="232" t="s">
        <v>104</v>
      </c>
      <c r="B13" s="233" t="str">
        <f>VLOOKUP($A13,'01_SINTETICO'!$A:$M,2,0)</f>
        <v>101727U</v>
      </c>
      <c r="C13" s="233" t="str">
        <f>VLOOKUP($A13,'01_SINTETICO'!$A:$M,3,0)</f>
        <v>PISO VINÍLICO SEMI-FLEXÍVEL EM PLACAS, PADRÃO LISO, ESPESSURA 3,2 MM, FIXADO COM COLA. AF_09/2020</v>
      </c>
      <c r="D13" s="233" t="str">
        <f>VLOOKUP($A13,'01_SINTETICO'!$A:$M,4,0)</f>
        <v>SER.CG</v>
      </c>
      <c r="E13" s="234" t="str">
        <f>VLOOKUP($A13,'01_SINTETICO'!$A:$M,5,0)</f>
        <v>M2</v>
      </c>
      <c r="F13" s="234">
        <f>VLOOKUP($A13,'01_SINTETICO'!$A:$M,6,0)</f>
        <v>49.71</v>
      </c>
      <c r="G13" s="235">
        <f>VLOOKUP($A13,'01_SINTETICO'!$A:$M,11,0)</f>
        <v>13507.062925818931</v>
      </c>
      <c r="H13" s="235">
        <f>VLOOKUP($A13,'01_SINTETICO'!$A:$M,12,0)</f>
        <v>256.45813143647416</v>
      </c>
      <c r="I13" s="235">
        <f>VLOOKUP($A13,'01_SINTETICO'!$A:$M,13,0)</f>
        <v>13763.521057255406</v>
      </c>
      <c r="J13" s="257">
        <f t="shared" si="0"/>
        <v>6.0267077752128285E-2</v>
      </c>
      <c r="K13" s="256">
        <f t="shared" si="1"/>
        <v>0.61587358280332516</v>
      </c>
    </row>
    <row r="14" spans="1:15" ht="25.5" x14ac:dyDescent="0.25">
      <c r="A14" s="236" t="s">
        <v>7149</v>
      </c>
      <c r="B14" s="233" t="str">
        <f>VLOOKUP($A14,'01_SINTETICO'!$A:$M,2,0)</f>
        <v>T.CAIXA DE OVO</v>
      </c>
      <c r="C14" s="233" t="str">
        <f>VLOOKUP($A14,'01_SINTETICO'!$A:$M,3,0)</f>
        <v>FORNECIMENTO E INSTALAÇÃO DE ESPUMA ACUSTICA ANTI CHAMA, 50X50X5CM, MODELO CAIXA DE OVO OU SIMILAR</v>
      </c>
      <c r="D14" s="233" t="str">
        <f>VLOOKUP($A14,'01_SINTETICO'!$A:$M,4,0)</f>
        <v>SER.CG</v>
      </c>
      <c r="E14" s="234" t="str">
        <f>VLOOKUP($A14,'01_SINTETICO'!$A:$M,5,0)</f>
        <v>M2</v>
      </c>
      <c r="F14" s="234">
        <f>VLOOKUP($A14,'01_SINTETICO'!$A:$M,6,0)</f>
        <v>63.7</v>
      </c>
      <c r="G14" s="235">
        <f>VLOOKUP($A14,'01_SINTETICO'!$A:$M,11,0)</f>
        <v>7963.3277146150003</v>
      </c>
      <c r="H14" s="235">
        <f>VLOOKUP($A14,'01_SINTETICO'!$A:$M,12,0)</f>
        <v>1189.2769046471042</v>
      </c>
      <c r="I14" s="235">
        <f>VLOOKUP($A14,'01_SINTETICO'!$A:$M,13,0)</f>
        <v>9152.6046192621052</v>
      </c>
      <c r="J14" s="257">
        <f t="shared" si="0"/>
        <v>4.0077007324574317E-2</v>
      </c>
      <c r="K14" s="256">
        <f t="shared" si="1"/>
        <v>0.65595059012789947</v>
      </c>
    </row>
    <row r="15" spans="1:15" ht="25.5" x14ac:dyDescent="0.25">
      <c r="A15" s="232" t="s">
        <v>7155</v>
      </c>
      <c r="B15" s="233" t="str">
        <f>VLOOKUP($A15,'01_SINTETICO'!$A:$M,2,0)</f>
        <v>91935U</v>
      </c>
      <c r="C15" s="233" t="str">
        <f>VLOOKUP($A15,'01_SINTETICO'!$A:$M,3,0)</f>
        <v>CABO DE COBRE FLEXÍVEL ISOLADO, 16 MM², ANTI-CHAMA 0,6/1,0 KV, PARA CIRCUITOS TERMINAIS - FORNECIMENTO E INSTALAÇÃO. AF_12/2015</v>
      </c>
      <c r="D15" s="233" t="str">
        <f>VLOOKUP($A15,'01_SINTETICO'!$A:$M,4,0)</f>
        <v>SER.CG</v>
      </c>
      <c r="E15" s="234" t="str">
        <f>VLOOKUP($A15,'01_SINTETICO'!$A:$M,5,0)</f>
        <v>M</v>
      </c>
      <c r="F15" s="234">
        <f>VLOOKUP($A15,'01_SINTETICO'!$A:$M,6,0)</f>
        <v>245</v>
      </c>
      <c r="G15" s="235">
        <f>VLOOKUP($A15,'01_SINTETICO'!$A:$M,11,0)</f>
        <v>5901.0348988499991</v>
      </c>
      <c r="H15" s="235">
        <f>VLOOKUP($A15,'01_SINTETICO'!$A:$M,12,0)</f>
        <v>1098.5518417746598</v>
      </c>
      <c r="I15" s="235">
        <f>VLOOKUP($A15,'01_SINTETICO'!$A:$M,13,0)</f>
        <v>6999.5867406246589</v>
      </c>
      <c r="J15" s="257">
        <f t="shared" si="0"/>
        <v>3.0649470914829467E-2</v>
      </c>
      <c r="K15" s="256">
        <f t="shared" si="1"/>
        <v>0.68660006104272897</v>
      </c>
    </row>
    <row r="16" spans="1:15" ht="38.25" x14ac:dyDescent="0.25">
      <c r="A16" s="236" t="s">
        <v>7036</v>
      </c>
      <c r="B16" s="233" t="str">
        <f>VLOOKUP($A16,'01_SINTETICO'!$A:$M,2,0)</f>
        <v>T.96369</v>
      </c>
      <c r="C16" s="233" t="str">
        <f>VLOOKUP($A16,'01_SINTETICO'!$A:$M,3,0)</f>
        <v>PAREDE COM PLACAS DE GESSO ACARTONADO (DRYWALL), PARA USO INTERNO, COM ISOLAMENTO ACÚSTICO EM MANTA DE LA DE ROCHA, COM DUAS FACES DUPLAS E ESTRUTURA METÁLICA COM GUIAS DUPLAS</v>
      </c>
      <c r="D16" s="233" t="str">
        <f>VLOOKUP($A16,'01_SINTETICO'!$A:$M,4,0)</f>
        <v>SER.CG</v>
      </c>
      <c r="E16" s="234" t="str">
        <f>VLOOKUP($A16,'01_SINTETICO'!$A:$M,5,0)</f>
        <v>M2</v>
      </c>
      <c r="F16" s="234">
        <f>VLOOKUP($A16,'01_SINTETICO'!$A:$M,6,0)</f>
        <v>15.85</v>
      </c>
      <c r="G16" s="235">
        <f>VLOOKUP($A16,'01_SINTETICO'!$A:$M,11,0)</f>
        <v>4428.6417975691447</v>
      </c>
      <c r="H16" s="235">
        <f>VLOOKUP($A16,'01_SINTETICO'!$A:$M,12,0)</f>
        <v>364.22282307814947</v>
      </c>
      <c r="I16" s="235">
        <f>VLOOKUP($A16,'01_SINTETICO'!$A:$M,13,0)</f>
        <v>4792.864620647294</v>
      </c>
      <c r="J16" s="257">
        <f t="shared" si="0"/>
        <v>2.098677682450362E-2</v>
      </c>
      <c r="K16" s="256">
        <f t="shared" si="1"/>
        <v>0.70758683786723264</v>
      </c>
    </row>
    <row r="17" spans="1:11" ht="38.25" x14ac:dyDescent="0.25">
      <c r="A17" s="232" t="s">
        <v>7166</v>
      </c>
      <c r="B17" s="233" t="str">
        <f>VLOOKUP($A17,'01_SINTETICO'!$A:$M,2,0)</f>
        <v>T.CABOPP</v>
      </c>
      <c r="C17" s="233" t="str">
        <f>VLOOKUP($A17,'01_SINTETICO'!$A:$M,3,0)</f>
        <v>CABO MULTIPOLAR DE COBRE, FLEXIVEL, CLASSE 4 OU 5, ISOLACAO EM HEPR, COBERTURA EM PVC-ST2, ANTICHAMA BWF-B, 0,6/1 KV, 3 CONDUTORES DE 2,5 MM2</v>
      </c>
      <c r="D17" s="233" t="str">
        <f>VLOOKUP($A17,'01_SINTETICO'!$A:$M,4,0)</f>
        <v>SER.CG</v>
      </c>
      <c r="E17" s="234" t="str">
        <f>VLOOKUP($A17,'01_SINTETICO'!$A:$M,5,0)</f>
        <v>M</v>
      </c>
      <c r="F17" s="234">
        <f>VLOOKUP($A17,'01_SINTETICO'!$A:$M,6,0)</f>
        <v>290</v>
      </c>
      <c r="G17" s="235">
        <f>VLOOKUP($A17,'01_SINTETICO'!$A:$M,11,0)</f>
        <v>3490.6653184000006</v>
      </c>
      <c r="H17" s="235">
        <f>VLOOKUP($A17,'01_SINTETICO'!$A:$M,12,0)</f>
        <v>1300.3266698557197</v>
      </c>
      <c r="I17" s="235">
        <f>VLOOKUP($A17,'01_SINTETICO'!$A:$M,13,0)</f>
        <v>4790.9919882557206</v>
      </c>
      <c r="J17" s="257">
        <f t="shared" si="0"/>
        <v>2.097857702726608E-2</v>
      </c>
      <c r="K17" s="256">
        <f t="shared" si="1"/>
        <v>0.72856541489449878</v>
      </c>
    </row>
    <row r="18" spans="1:11" ht="38.25" x14ac:dyDescent="0.25">
      <c r="A18" s="236" t="s">
        <v>120</v>
      </c>
      <c r="B18" s="233" t="str">
        <f>VLOOKUP($A18,'01_SINTETICO'!$A:$M,2,0)</f>
        <v>T.CENÁRIO.MDF</v>
      </c>
      <c r="C18" s="233" t="str">
        <f>VLOOKUP($A18,'01_SINTETICO'!$A:$M,3,0)</f>
        <v>CENÁRIO EM MDF COLOR, ESPESSURA 18MM, COM ACABAMENTO TEXTURIZADO NAS DUAS FACES EM IMITAÇÃO DE MADEIRA, CORES E MEDIDAS DEFINIDAS EM PROJETO, FORNECIMENTO E INSTALAÇÃO.</v>
      </c>
      <c r="D18" s="233" t="str">
        <f>VLOOKUP($A18,'01_SINTETICO'!$A:$M,4,0)</f>
        <v>SER.CG</v>
      </c>
      <c r="E18" s="234" t="str">
        <f>VLOOKUP($A18,'01_SINTETICO'!$A:$M,5,0)</f>
        <v>UN</v>
      </c>
      <c r="F18" s="234">
        <f>VLOOKUP($A18,'01_SINTETICO'!$A:$M,6,0)</f>
        <v>1</v>
      </c>
      <c r="G18" s="235">
        <f>VLOOKUP($A18,'01_SINTETICO'!$A:$M,11,0)</f>
        <v>4028.7932730499997</v>
      </c>
      <c r="H18" s="235">
        <f>VLOOKUP($A18,'01_SINTETICO'!$A:$M,12,0)</f>
        <v>624.19164192000005</v>
      </c>
      <c r="I18" s="235">
        <f>VLOOKUP($A18,'01_SINTETICO'!$A:$M,13,0)</f>
        <v>4652.9849149699994</v>
      </c>
      <c r="J18" s="257">
        <f t="shared" si="0"/>
        <v>2.0374277954270523E-2</v>
      </c>
      <c r="K18" s="256">
        <f t="shared" si="1"/>
        <v>0.74893969284876927</v>
      </c>
    </row>
    <row r="19" spans="1:11" ht="25.5" x14ac:dyDescent="0.25">
      <c r="A19" s="236" t="s">
        <v>7180</v>
      </c>
      <c r="B19" s="233" t="str">
        <f>VLOOKUP($A19,'01_SINTETICO'!$A:$M,2,0)</f>
        <v>T.SUPORTE.ILUMINADORES</v>
      </c>
      <c r="C19" s="233" t="str">
        <f>VLOOKUP($A19,'01_SINTETICO'!$A:$M,3,0)</f>
        <v>TUBOS EM AÇO GALVANIZADO, PINTURA PRETA, FIXADOS NO TETO, PARA SUPORTE DOS ILUMINADORES</v>
      </c>
      <c r="D19" s="233" t="str">
        <f>VLOOKUP($A19,'01_SINTETICO'!$A:$M,4,0)</f>
        <v>SER.CG</v>
      </c>
      <c r="E19" s="234" t="str">
        <f>VLOOKUP($A19,'01_SINTETICO'!$A:$M,5,0)</f>
        <v>M</v>
      </c>
      <c r="F19" s="234">
        <f>VLOOKUP($A19,'01_SINTETICO'!$A:$M,6,0)</f>
        <v>40.4</v>
      </c>
      <c r="G19" s="235">
        <f>VLOOKUP($A19,'01_SINTETICO'!$A:$M,11,0)</f>
        <v>3372.6721272648551</v>
      </c>
      <c r="H19" s="235">
        <f>VLOOKUP($A19,'01_SINTETICO'!$A:$M,12,0)</f>
        <v>676.74526041285174</v>
      </c>
      <c r="I19" s="235">
        <f>VLOOKUP($A19,'01_SINTETICO'!$A:$M,13,0)</f>
        <v>4049.4173876777068</v>
      </c>
      <c r="J19" s="257">
        <f t="shared" si="0"/>
        <v>1.7731404016368617E-2</v>
      </c>
      <c r="K19" s="256">
        <f t="shared" si="1"/>
        <v>0.7666710968651379</v>
      </c>
    </row>
    <row r="20" spans="1:11" ht="38.25" x14ac:dyDescent="0.25">
      <c r="A20" s="232" t="s">
        <v>12813</v>
      </c>
      <c r="B20" s="233" t="str">
        <f>VLOOKUP($A20,'01_SINTETICO'!$A:$M,2,0)</f>
        <v>T.PORTA.ACUST</v>
      </c>
      <c r="C20" s="233" t="str">
        <f>VLOOKUP($A20,'01_SINTETICO'!$A:$M,3,0)</f>
        <v>PORTA ACUSTICA DE MADEIRA, ACABAMENTO MELAMÍNICO BRANCO, FOLHA PESADA OU SUPERPESADA, 90X210CM, FIXAÇÃO COM PREENCHIMENTO TOTAL DE ESPUMA EXPANSIVA - FORNECIMENTO E INSTALAÇÃO.</v>
      </c>
      <c r="D20" s="233" t="str">
        <f>VLOOKUP($A20,'01_SINTETICO'!$A:$M,4,0)</f>
        <v>SER.CG</v>
      </c>
      <c r="E20" s="234" t="str">
        <f>VLOOKUP($A20,'01_SINTETICO'!$A:$M,5,0)</f>
        <v>UN</v>
      </c>
      <c r="F20" s="234">
        <f>VLOOKUP($A20,'01_SINTETICO'!$A:$M,6,0)</f>
        <v>1</v>
      </c>
      <c r="G20" s="235">
        <f>VLOOKUP($A20,'01_SINTETICO'!$A:$M,11,0)</f>
        <v>3726.9469358549995</v>
      </c>
      <c r="H20" s="235">
        <f>VLOOKUP($A20,'01_SINTETICO'!$A:$M,12,0)</f>
        <v>26.689738521900004</v>
      </c>
      <c r="I20" s="235">
        <f>VLOOKUP($A20,'01_SINTETICO'!$A:$M,13,0)</f>
        <v>3753.6366743768995</v>
      </c>
      <c r="J20" s="257">
        <f t="shared" si="0"/>
        <v>1.6436252930252984E-2</v>
      </c>
      <c r="K20" s="256">
        <f t="shared" si="1"/>
        <v>0.78310734979539087</v>
      </c>
    </row>
    <row r="21" spans="1:11" ht="25.5" x14ac:dyDescent="0.25">
      <c r="A21" s="232" t="s">
        <v>7040</v>
      </c>
      <c r="B21" s="233" t="str">
        <f>VLOOKUP($A21,'01_SINTETICO'!$A:$M,2,0)</f>
        <v>T.LOGO.JT</v>
      </c>
      <c r="C21" s="233" t="str">
        <f>VLOOKUP($A21,'01_SINTETICO'!$A:$M,3,0)</f>
        <v>LOGO JT EM ACRILICO 10MM COLORIDO, CONFORME PROJETO. FORNECIMENTO E INSTALAÇÃO</v>
      </c>
      <c r="D21" s="233" t="str">
        <f>VLOOKUP($A21,'01_SINTETICO'!$A:$M,4,0)</f>
        <v>SER.CG</v>
      </c>
      <c r="E21" s="234" t="str">
        <f>VLOOKUP($A21,'01_SINTETICO'!$A:$M,5,0)</f>
        <v>UN</v>
      </c>
      <c r="F21" s="234">
        <f>VLOOKUP($A21,'01_SINTETICO'!$A:$M,6,0)</f>
        <v>3</v>
      </c>
      <c r="G21" s="235">
        <f>VLOOKUP($A21,'01_SINTETICO'!$A:$M,11,0)</f>
        <v>3169.8494489999998</v>
      </c>
      <c r="H21" s="235">
        <f>VLOOKUP($A21,'01_SINTETICO'!$A:$M,12,0)</f>
        <v>479.954876544</v>
      </c>
      <c r="I21" s="235">
        <f>VLOOKUP($A21,'01_SINTETICO'!$A:$M,13,0)</f>
        <v>3649.8043255439998</v>
      </c>
      <c r="J21" s="257">
        <f t="shared" si="0"/>
        <v>1.5981596580742788E-2</v>
      </c>
      <c r="K21" s="256">
        <f t="shared" si="1"/>
        <v>0.7990889463761337</v>
      </c>
    </row>
    <row r="22" spans="1:11" ht="38.25" x14ac:dyDescent="0.25">
      <c r="A22" s="251" t="s">
        <v>12815</v>
      </c>
      <c r="B22" s="252" t="str">
        <f>VLOOKUP($A22,'01_SINTETICO'!$A:$M,2,0)</f>
        <v>T.PINTURA.ACETINADA</v>
      </c>
      <c r="C22" s="252" t="str">
        <f>VLOOKUP($A22,'01_SINTETICO'!$A:$M,3,0)</f>
        <v>APLICAÇÃO MANUAL DE PINTURA COM TINTA ACRÍLICA LAVÁVEL ACETINADO EM PAREDES, DUAS DEMÃOS. (REF.: TOQUE DE SEDA PREMIUM BRANCO GELO SUVINIL)</v>
      </c>
      <c r="D22" s="252" t="str">
        <f>VLOOKUP($A22,'01_SINTETICO'!$A:$M,4,0)</f>
        <v>SER.CG</v>
      </c>
      <c r="E22" s="27" t="str">
        <f>VLOOKUP($A22,'01_SINTETICO'!$A:$M,5,0)</f>
        <v>M2</v>
      </c>
      <c r="F22" s="27">
        <f>VLOOKUP($A22,'01_SINTETICO'!$A:$M,6,0)</f>
        <v>155.13</v>
      </c>
      <c r="G22" s="253">
        <f>VLOOKUP($A22,'01_SINTETICO'!$A:$M,11,0)</f>
        <v>2351.9763891351004</v>
      </c>
      <c r="H22" s="253">
        <f>VLOOKUP($A22,'01_SINTETICO'!$A:$M,12,0)</f>
        <v>820.67566350208597</v>
      </c>
      <c r="I22" s="253">
        <f>VLOOKUP($A22,'01_SINTETICO'!$A:$M,13,0)</f>
        <v>3172.6520526371864</v>
      </c>
      <c r="J22" s="258">
        <f t="shared" si="0"/>
        <v>1.3892263988359337E-2</v>
      </c>
      <c r="K22" s="259">
        <f t="shared" si="1"/>
        <v>0.812981210364493</v>
      </c>
    </row>
    <row r="23" spans="1:11" x14ac:dyDescent="0.25">
      <c r="A23" s="254" t="s">
        <v>118</v>
      </c>
      <c r="B23" s="252" t="str">
        <f>VLOOKUP($A23,'01_SINTETICO'!$A:$M,2,0)</f>
        <v>T.ARMARIO COPA</v>
      </c>
      <c r="C23" s="252" t="str">
        <f>VLOOKUP($A23,'01_SINTETICO'!$A:$M,3,0)</f>
        <v>ARMARIO EM MELANINICO COM PORTAS E GAVETAS</v>
      </c>
      <c r="D23" s="252" t="str">
        <f>VLOOKUP($A23,'01_SINTETICO'!$A:$M,4,0)</f>
        <v>SER.CG</v>
      </c>
      <c r="E23" s="27" t="str">
        <f>VLOOKUP($A23,'01_SINTETICO'!$A:$M,5,0)</f>
        <v>M2</v>
      </c>
      <c r="F23" s="27">
        <f>VLOOKUP($A23,'01_SINTETICO'!$A:$M,6,0)</f>
        <v>3.72</v>
      </c>
      <c r="G23" s="253">
        <f>VLOOKUP($A23,'01_SINTETICO'!$A:$M,11,0)</f>
        <v>2032.5470939279999</v>
      </c>
      <c r="H23" s="253">
        <f>VLOOKUP($A23,'01_SINTETICO'!$A:$M,12,0)</f>
        <v>976.80829473216011</v>
      </c>
      <c r="I23" s="253">
        <f>VLOOKUP($A23,'01_SINTETICO'!$A:$M,13,0)</f>
        <v>3009.3553886601599</v>
      </c>
      <c r="J23" s="258">
        <f t="shared" si="0"/>
        <v>1.3177228010020151E-2</v>
      </c>
      <c r="K23" s="259">
        <f t="shared" si="1"/>
        <v>0.82615843837451319</v>
      </c>
    </row>
    <row r="24" spans="1:11" ht="38.25" x14ac:dyDescent="0.25">
      <c r="A24" s="251" t="s">
        <v>7176</v>
      </c>
      <c r="B24" s="252" t="str">
        <f>VLOOKUP($A24,'01_SINTETICO'!$A:$M,2,0)</f>
        <v>T.MESA.ILUM</v>
      </c>
      <c r="C24" s="252" t="str">
        <f>VLOOKUP($A24,'01_SINTETICO'!$A:$M,3,0)</f>
        <v>MESA CONTROLADORA DE LUZ, DIMMER 12 CANAIS (POTÊNCIA MÍNIMA DE 2.000W POR CANAL), INCL. CONECTORES PARA ALIMENTAÇÃO, FORNECIMENTO E INSTALAÇÃO</v>
      </c>
      <c r="D24" s="252" t="str">
        <f>VLOOKUP($A24,'01_SINTETICO'!$A:$M,4,0)</f>
        <v>SER.CG</v>
      </c>
      <c r="E24" s="27" t="str">
        <f>VLOOKUP($A24,'01_SINTETICO'!$A:$M,5,0)</f>
        <v>UN</v>
      </c>
      <c r="F24" s="27">
        <f>VLOOKUP($A24,'01_SINTETICO'!$A:$M,6,0)</f>
        <v>1</v>
      </c>
      <c r="G24" s="253">
        <f>VLOOKUP($A24,'01_SINTETICO'!$A:$M,11,0)</f>
        <v>2627.6804476000002</v>
      </c>
      <c r="H24" s="253">
        <f>VLOOKUP($A24,'01_SINTETICO'!$A:$M,12,0)</f>
        <v>57.898877605919992</v>
      </c>
      <c r="I24" s="253">
        <f>VLOOKUP($A24,'01_SINTETICO'!$A:$M,13,0)</f>
        <v>2685.5793252059202</v>
      </c>
      <c r="J24" s="258">
        <f t="shared" si="0"/>
        <v>1.1759492162535946E-2</v>
      </c>
      <c r="K24" s="259">
        <f t="shared" si="1"/>
        <v>0.8379179305370491</v>
      </c>
    </row>
    <row r="25" spans="1:11" ht="25.5" x14ac:dyDescent="0.25">
      <c r="A25" s="251" t="s">
        <v>89</v>
      </c>
      <c r="B25" s="252" t="str">
        <f>VLOOKUP($A25,'01_SINTETICO'!$A:$M,2,0)</f>
        <v>102184U</v>
      </c>
      <c r="C25" s="252" t="str">
        <f>VLOOKUP($A25,'01_SINTETICO'!$A:$M,3,0)</f>
        <v>PORTA DE ABRIR COM MOLA HIDRÁULICA, EM VIDRO TEMPERADO, 90X210 CM, ESPESSURA 10 MM, INCLUSIVE ACESSÓRIOS. AF_01/2021</v>
      </c>
      <c r="D25" s="252" t="str">
        <f>VLOOKUP($A25,'01_SINTETICO'!$A:$M,4,0)</f>
        <v>SER.CG</v>
      </c>
      <c r="E25" s="27" t="str">
        <f>VLOOKUP($A25,'01_SINTETICO'!$A:$M,5,0)</f>
        <v>UN</v>
      </c>
      <c r="F25" s="27">
        <f>VLOOKUP($A25,'01_SINTETICO'!$A:$M,6,0)</f>
        <v>1</v>
      </c>
      <c r="G25" s="253">
        <f>VLOOKUP($A25,'01_SINTETICO'!$A:$M,11,0)</f>
        <v>2530.8888938710002</v>
      </c>
      <c r="H25" s="253">
        <f>VLOOKUP($A25,'01_SINTETICO'!$A:$M,12,0)</f>
        <v>108.5176144870032</v>
      </c>
      <c r="I25" s="253">
        <f>VLOOKUP($A25,'01_SINTETICO'!$A:$M,13,0)</f>
        <v>2639.4065083580035</v>
      </c>
      <c r="J25" s="258">
        <f t="shared" si="0"/>
        <v>1.1557312739739097E-2</v>
      </c>
      <c r="K25" s="259">
        <f t="shared" si="1"/>
        <v>0.84947524327678825</v>
      </c>
    </row>
    <row r="26" spans="1:11" x14ac:dyDescent="0.25">
      <c r="A26" s="251" t="s">
        <v>7174</v>
      </c>
      <c r="B26" s="252" t="str">
        <f>VLOOKUP($A26,'01_SINTETICO'!$A:$M,2,0)</f>
        <v>T.LOG.UTP</v>
      </c>
      <c r="C26" s="252" t="str">
        <f>VLOOKUP($A26,'01_SINTETICO'!$A:$M,3,0)</f>
        <v>CABO DE REDE UTP CAT. 6</v>
      </c>
      <c r="D26" s="252" t="str">
        <f>VLOOKUP($A26,'01_SINTETICO'!$A:$M,4,0)</f>
        <v>SER.CG</v>
      </c>
      <c r="E26" s="27" t="str">
        <f>VLOOKUP($A26,'01_SINTETICO'!$A:$M,5,0)</f>
        <v>M</v>
      </c>
      <c r="F26" s="27">
        <f>VLOOKUP($A26,'01_SINTETICO'!$A:$M,6,0)</f>
        <v>220</v>
      </c>
      <c r="G26" s="253">
        <f>VLOOKUP($A26,'01_SINTETICO'!$A:$M,11,0)</f>
        <v>2061.1031583999998</v>
      </c>
      <c r="H26" s="253">
        <f>VLOOKUP($A26,'01_SINTETICO'!$A:$M,12,0)</f>
        <v>257.33601262512002</v>
      </c>
      <c r="I26" s="253">
        <f>VLOOKUP($A26,'01_SINTETICO'!$A:$M,13,0)</f>
        <v>2318.4391710251198</v>
      </c>
      <c r="J26" s="258">
        <f t="shared" si="0"/>
        <v>1.0151875613987218E-2</v>
      </c>
      <c r="K26" s="259">
        <f t="shared" si="1"/>
        <v>0.85962711889077548</v>
      </c>
    </row>
    <row r="27" spans="1:11" x14ac:dyDescent="0.25">
      <c r="A27" s="251" t="s">
        <v>7031</v>
      </c>
      <c r="B27" s="252" t="str">
        <f>VLOOKUP($A27,'01_SINTETICO'!$A:$M,2,0)</f>
        <v>98688U</v>
      </c>
      <c r="C27" s="252" t="str">
        <f>VLOOKUP($A27,'01_SINTETICO'!$A:$M,3,0)</f>
        <v>RODAPÉ EM POLIESTIRENO, ALTURA 5 CM. AF_09/2020</v>
      </c>
      <c r="D27" s="252" t="str">
        <f>VLOOKUP($A27,'01_SINTETICO'!$A:$M,4,0)</f>
        <v>SER.CG</v>
      </c>
      <c r="E27" s="27" t="str">
        <f>VLOOKUP($A27,'01_SINTETICO'!$A:$M,5,0)</f>
        <v>M</v>
      </c>
      <c r="F27" s="27">
        <f>VLOOKUP($A27,'01_SINTETICO'!$A:$M,6,0)</f>
        <v>23.2</v>
      </c>
      <c r="G27" s="253">
        <f>VLOOKUP($A27,'01_SINTETICO'!$A:$M,11,0)</f>
        <v>1968.8236931271997</v>
      </c>
      <c r="H27" s="253">
        <f>VLOOKUP($A27,'01_SINTETICO'!$A:$M,12,0)</f>
        <v>72.349938295140475</v>
      </c>
      <c r="I27" s="253">
        <f>VLOOKUP($A27,'01_SINTETICO'!$A:$M,13,0)</f>
        <v>2041.1736314223401</v>
      </c>
      <c r="J27" s="258">
        <f t="shared" si="0"/>
        <v>8.9377979253119147E-3</v>
      </c>
      <c r="K27" s="259">
        <f t="shared" si="1"/>
        <v>0.86856491681608738</v>
      </c>
    </row>
    <row r="28" spans="1:11" ht="25.5" x14ac:dyDescent="0.25">
      <c r="A28" s="251" t="s">
        <v>7038</v>
      </c>
      <c r="B28" s="252" t="str">
        <f>VLOOKUP($A28,'01_SINTETICO'!$A:$M,2,0)</f>
        <v>T.GONDOLA MINI PORTA PALLET</v>
      </c>
      <c r="C28" s="252" t="str">
        <f>VLOOKUP($A28,'01_SINTETICO'!$A:$M,3,0)</f>
        <v>GONDOLA MINI PORTA PALLET CAP. 250KG 200X180X60, FORNECIMENTO E INSTALAÇÃO</v>
      </c>
      <c r="D28" s="252" t="str">
        <f>VLOOKUP($A28,'01_SINTETICO'!$A:$M,4,0)</f>
        <v>SER.CG</v>
      </c>
      <c r="E28" s="27" t="str">
        <f>VLOOKUP($A28,'01_SINTETICO'!$A:$M,5,0)</f>
        <v>UN</v>
      </c>
      <c r="F28" s="27">
        <f>VLOOKUP($A28,'01_SINTETICO'!$A:$M,6,0)</f>
        <v>1</v>
      </c>
      <c r="G28" s="253">
        <f>VLOOKUP($A28,'01_SINTETICO'!$A:$M,11,0)</f>
        <v>1783.310581</v>
      </c>
      <c r="H28" s="253">
        <f>VLOOKUP($A28,'01_SINTETICO'!$A:$M,12,0)</f>
        <v>6.872822674800001</v>
      </c>
      <c r="I28" s="253">
        <f>VLOOKUP($A28,'01_SINTETICO'!$A:$M,13,0)</f>
        <v>1790.1834036748</v>
      </c>
      <c r="J28" s="258">
        <f t="shared" si="0"/>
        <v>7.8387733728183858E-3</v>
      </c>
      <c r="K28" s="259">
        <f t="shared" si="1"/>
        <v>0.87640369018890574</v>
      </c>
    </row>
    <row r="29" spans="1:11" ht="25.5" x14ac:dyDescent="0.25">
      <c r="A29" s="254" t="s">
        <v>7039</v>
      </c>
      <c r="B29" s="252" t="str">
        <f>VLOOKUP($A29,'01_SINTETICO'!$A:$M,2,0)</f>
        <v>T.LOGO.H E</v>
      </c>
      <c r="C29" s="252" t="str">
        <f>VLOOKUP($A29,'01_SINTETICO'!$A:$M,3,0)</f>
        <v>LOGO HE EM ACRILICO 10MM COLORIDO, CONFORME PROJETO. FORNECIMENTO E INSTALAÇÃO</v>
      </c>
      <c r="D29" s="252" t="str">
        <f>VLOOKUP($A29,'01_SINTETICO'!$A:$M,4,0)</f>
        <v>SER.CG</v>
      </c>
      <c r="E29" s="27" t="str">
        <f>VLOOKUP($A29,'01_SINTETICO'!$A:$M,5,0)</f>
        <v>UN</v>
      </c>
      <c r="F29" s="27">
        <f>VLOOKUP($A29,'01_SINTETICO'!$A:$M,6,0)</f>
        <v>1</v>
      </c>
      <c r="G29" s="253">
        <f>VLOOKUP($A29,'01_SINTETICO'!$A:$M,11,0)</f>
        <v>1562.8892954999997</v>
      </c>
      <c r="H29" s="253">
        <f>VLOOKUP($A29,'01_SINTETICO'!$A:$M,12,0)</f>
        <v>179.98307870400001</v>
      </c>
      <c r="I29" s="253">
        <f>VLOOKUP($A29,'01_SINTETICO'!$A:$M,13,0)</f>
        <v>1742.8723742039997</v>
      </c>
      <c r="J29" s="258">
        <f t="shared" si="0"/>
        <v>7.6316099965436125E-3</v>
      </c>
      <c r="K29" s="259">
        <f t="shared" si="1"/>
        <v>0.8840353001854494</v>
      </c>
    </row>
    <row r="30" spans="1:11" x14ac:dyDescent="0.25">
      <c r="A30" s="254" t="s">
        <v>92</v>
      </c>
      <c r="B30" s="252" t="str">
        <f>VLOOKUP($A30,'01_SINTETICO'!$A:$M,2,0)</f>
        <v>102235U</v>
      </c>
      <c r="C30" s="252" t="str">
        <f>VLOOKUP($A30,'01_SINTETICO'!$A:$M,3,0)</f>
        <v>DIVISÓRIA FIXA EM VIDRO TEMPERADO 10 MM, SEM ABERTURA. AF_01/2021</v>
      </c>
      <c r="D30" s="252" t="str">
        <f>VLOOKUP($A30,'01_SINTETICO'!$A:$M,4,0)</f>
        <v>SER.CG</v>
      </c>
      <c r="E30" s="27" t="str">
        <f>VLOOKUP($A30,'01_SINTETICO'!$A:$M,5,0)</f>
        <v>M2</v>
      </c>
      <c r="F30" s="27">
        <f>VLOOKUP($A30,'01_SINTETICO'!$A:$M,6,0)</f>
        <v>3.78</v>
      </c>
      <c r="G30" s="253">
        <f>VLOOKUP($A30,'01_SINTETICO'!$A:$M,11,0)</f>
        <v>1436.5594791907829</v>
      </c>
      <c r="H30" s="253">
        <f>VLOOKUP($A30,'01_SINTETICO'!$A:$M,12,0)</f>
        <v>184.1483852556687</v>
      </c>
      <c r="I30" s="253">
        <f>VLOOKUP($A30,'01_SINTETICO'!$A:$M,13,0)</f>
        <v>1620.7078644464516</v>
      </c>
      <c r="J30" s="258">
        <f t="shared" si="0"/>
        <v>7.0966816175713106E-3</v>
      </c>
      <c r="K30" s="259">
        <f t="shared" si="1"/>
        <v>0.89113198180302067</v>
      </c>
    </row>
    <row r="31" spans="1:11" x14ac:dyDescent="0.25">
      <c r="A31" s="251" t="s">
        <v>7177</v>
      </c>
      <c r="B31" s="252" t="str">
        <f>VLOOKUP($A31,'01_SINTETICO'!$A:$M,2,0)</f>
        <v>T.PERFILADO</v>
      </c>
      <c r="C31" s="252" t="str">
        <f>VLOOKUP($A31,'01_SINTETICO'!$A:$M,3,0)</f>
        <v>PERFILADO PERFURADO SIMPLES 38 X 38 MM, CHAPA 22</v>
      </c>
      <c r="D31" s="252" t="str">
        <f>VLOOKUP($A31,'01_SINTETICO'!$A:$M,4,0)</f>
        <v>SER.CG</v>
      </c>
      <c r="E31" s="27" t="str">
        <f>VLOOKUP($A31,'01_SINTETICO'!$A:$M,5,0)</f>
        <v>M</v>
      </c>
      <c r="F31" s="27">
        <f>VLOOKUP($A31,'01_SINTETICO'!$A:$M,6,0)</f>
        <v>22</v>
      </c>
      <c r="G31" s="253">
        <f>VLOOKUP($A31,'01_SINTETICO'!$A:$M,11,0)</f>
        <v>1472.2336159959998</v>
      </c>
      <c r="H31" s="253">
        <f>VLOOKUP($A31,'01_SINTETICO'!$A:$M,12,0)</f>
        <v>81.060843976912778</v>
      </c>
      <c r="I31" s="253">
        <f>VLOOKUP($A31,'01_SINTETICO'!$A:$M,13,0)</f>
        <v>1553.2944599729126</v>
      </c>
      <c r="J31" s="258">
        <f t="shared" si="0"/>
        <v>6.8014948792329581E-3</v>
      </c>
      <c r="K31" s="259">
        <f t="shared" si="1"/>
        <v>0.89793347668225365</v>
      </c>
    </row>
    <row r="32" spans="1:11" x14ac:dyDescent="0.25">
      <c r="A32" s="251" t="s">
        <v>87</v>
      </c>
      <c r="B32" s="252" t="str">
        <f>VLOOKUP($A32,'01_SINTETICO'!$A:$M,2,0)</f>
        <v>T.CACAMBA</v>
      </c>
      <c r="C32" s="252" t="str">
        <f>VLOOKUP($A32,'01_SINTETICO'!$A:$M,3,0)</f>
        <v>CAÇAMBA ESTACIONÁRIA PARA ENTULHOS. CAP. 6M³</v>
      </c>
      <c r="D32" s="252" t="str">
        <f>VLOOKUP($A32,'01_SINTETICO'!$A:$M,4,0)</f>
        <v>SER.CG</v>
      </c>
      <c r="E32" s="27" t="str">
        <f>VLOOKUP($A32,'01_SINTETICO'!$A:$M,5,0)</f>
        <v>UN</v>
      </c>
      <c r="F32" s="27">
        <f>VLOOKUP($A32,'01_SINTETICO'!$A:$M,6,0)</f>
        <v>3</v>
      </c>
      <c r="G32" s="253">
        <f>VLOOKUP($A32,'01_SINTETICO'!$A:$M,11,0)</f>
        <v>1437.3458189999999</v>
      </c>
      <c r="H32" s="253">
        <f>VLOOKUP($A32,'01_SINTETICO'!$A:$M,12,0)</f>
        <v>0</v>
      </c>
      <c r="I32" s="253">
        <f>VLOOKUP($A32,'01_SINTETICO'!$A:$M,13,0)</f>
        <v>1437.3458189999999</v>
      </c>
      <c r="J32" s="258">
        <f t="shared" si="0"/>
        <v>6.2937842627636001E-3</v>
      </c>
      <c r="K32" s="259">
        <f t="shared" si="1"/>
        <v>0.90422726094501726</v>
      </c>
    </row>
    <row r="33" spans="1:11" ht="25.5" x14ac:dyDescent="0.25">
      <c r="A33" s="251" t="s">
        <v>7037</v>
      </c>
      <c r="B33" s="252" t="str">
        <f>VLOOKUP($A33,'01_SINTETICO'!$A:$M,2,0)</f>
        <v>T.ESCRIVANINHA.MDF</v>
      </c>
      <c r="C33" s="252" t="str">
        <f>VLOOKUP($A33,'01_SINTETICO'!$A:$M,3,0)</f>
        <v>ESCRIVANINHA EM MDF COM 3 GAVETAS L X H X P =1,40 X 0,75 X 0,60M</v>
      </c>
      <c r="D33" s="252" t="str">
        <f>VLOOKUP($A33,'01_SINTETICO'!$A:$M,4,0)</f>
        <v>SER.CG</v>
      </c>
      <c r="E33" s="27" t="str">
        <f>VLOOKUP($A33,'01_SINTETICO'!$A:$M,5,0)</f>
        <v>UN</v>
      </c>
      <c r="F33" s="27">
        <f>VLOOKUP($A33,'01_SINTETICO'!$A:$M,6,0)</f>
        <v>1</v>
      </c>
      <c r="G33" s="253">
        <f>VLOOKUP($A33,'01_SINTETICO'!$A:$M,11,0)</f>
        <v>1068.8520538800001</v>
      </c>
      <c r="H33" s="253">
        <f>VLOOKUP($A33,'01_SINTETICO'!$A:$M,12,0)</f>
        <v>310.062113856</v>
      </c>
      <c r="I33" s="253">
        <f>VLOOKUP($A33,'01_SINTETICO'!$A:$M,13,0)</f>
        <v>1378.9141677360001</v>
      </c>
      <c r="J33" s="258">
        <f t="shared" si="0"/>
        <v>6.037926415395657E-3</v>
      </c>
      <c r="K33" s="259">
        <f t="shared" si="1"/>
        <v>0.91026518736041295</v>
      </c>
    </row>
    <row r="34" spans="1:11" x14ac:dyDescent="0.25">
      <c r="A34" s="251" t="s">
        <v>7179</v>
      </c>
      <c r="B34" s="252" t="str">
        <f>VLOOKUP($A34,'01_SINTETICO'!$A:$M,2,0)</f>
        <v>T.SPOT</v>
      </c>
      <c r="C34" s="252" t="str">
        <f>VLOOKUP($A34,'01_SINTETICO'!$A:$M,3,0)</f>
        <v>SPOT PRETO LED 4 W - 3000K</v>
      </c>
      <c r="D34" s="252" t="str">
        <f>VLOOKUP($A34,'01_SINTETICO'!$A:$M,4,0)</f>
        <v>SER.CG</v>
      </c>
      <c r="E34" s="27" t="str">
        <f>VLOOKUP($A34,'01_SINTETICO'!$A:$M,5,0)</f>
        <v>UN</v>
      </c>
      <c r="F34" s="27">
        <f>VLOOKUP($A34,'01_SINTETICO'!$A:$M,6,0)</f>
        <v>15</v>
      </c>
      <c r="G34" s="253">
        <f>VLOOKUP($A34,'01_SINTETICO'!$A:$M,11,0)</f>
        <v>1195.8464336520001</v>
      </c>
      <c r="H34" s="253">
        <f>VLOOKUP($A34,'01_SINTETICO'!$A:$M,12,0)</f>
        <v>164.21370758984878</v>
      </c>
      <c r="I34" s="253">
        <f>VLOOKUP($A34,'01_SINTETICO'!$A:$M,13,0)</f>
        <v>1360.0601412418489</v>
      </c>
      <c r="J34" s="258">
        <f t="shared" si="0"/>
        <v>5.9553692647990293E-3</v>
      </c>
      <c r="K34" s="259">
        <f t="shared" si="1"/>
        <v>0.91622055662521196</v>
      </c>
    </row>
    <row r="35" spans="1:11" ht="38.25" x14ac:dyDescent="0.25">
      <c r="A35" s="251" t="s">
        <v>96</v>
      </c>
      <c r="B35" s="252" t="str">
        <f>VLOOKUP($A35,'01_SINTETICO'!$A:$M,2,0)</f>
        <v>100742U</v>
      </c>
      <c r="C35" s="252" t="str">
        <f>VLOOKUP($A35,'01_SINTETICO'!$A:$M,3,0)</f>
        <v>PINTURA COM TINTA ALQUÍDICA DE ACABAMENTO (ESMALTE SINTÉTICO ACETINADO) APLICADA A ROLO OU PINCEL SOBRE SUPERFÍCIES METÁLICAS (EXCETO PERFIL) EXECUTADO EM OBRA (POR DEMÃO). AF_01/2020</v>
      </c>
      <c r="D35" s="252" t="str">
        <f>VLOOKUP($A35,'01_SINTETICO'!$A:$M,4,0)</f>
        <v>SER.CG</v>
      </c>
      <c r="E35" s="27" t="str">
        <f>VLOOKUP($A35,'01_SINTETICO'!$A:$M,5,0)</f>
        <v>M2</v>
      </c>
      <c r="F35" s="27">
        <f>VLOOKUP($A35,'01_SINTETICO'!$A:$M,6,0)</f>
        <v>44.63</v>
      </c>
      <c r="G35" s="253">
        <f>VLOOKUP($A35,'01_SINTETICO'!$A:$M,11,0)</f>
        <v>543.27814162414006</v>
      </c>
      <c r="H35" s="253">
        <f>VLOOKUP($A35,'01_SINTETICO'!$A:$M,12,0)</f>
        <v>702.45781346209833</v>
      </c>
      <c r="I35" s="253">
        <f>VLOOKUP($A35,'01_SINTETICO'!$A:$M,13,0)</f>
        <v>1245.7359550862384</v>
      </c>
      <c r="J35" s="258">
        <f t="shared" si="0"/>
        <v>5.4547717369333726E-3</v>
      </c>
      <c r="K35" s="259">
        <f t="shared" si="1"/>
        <v>0.92167532836214527</v>
      </c>
    </row>
    <row r="36" spans="1:11" ht="38.25" x14ac:dyDescent="0.25">
      <c r="A36" s="254" t="s">
        <v>69</v>
      </c>
      <c r="B36" s="252">
        <f>VLOOKUP($A36,'01_SINTETICO'!$A:$M,2,0)</f>
        <v>10527</v>
      </c>
      <c r="C36" s="252" t="str">
        <f>VLOOKUP($A36,'01_SINTETICO'!$A:$M,3,0)</f>
        <v>LOCACAO DE ANDAIME METALICO TUBULAR DE ENCAIXE, TIPO DE TORRE, COM LARGURA DE 1 ATE 1,5 M E ALTURA DE *1,00* M (INCLUSO SAPATAS FIXAS OU RODIZIOS)</v>
      </c>
      <c r="D36" s="252" t="str">
        <f>VLOOKUP($A36,'01_SINTETICO'!$A:$M,4,0)</f>
        <v>MAT.</v>
      </c>
      <c r="E36" s="27" t="str">
        <f>VLOOKUP($A36,'01_SINTETICO'!$A:$M,5,0)</f>
        <v>MXMES</v>
      </c>
      <c r="F36" s="27">
        <f>VLOOKUP($A36,'01_SINTETICO'!$A:$M,6,0)</f>
        <v>45.9</v>
      </c>
      <c r="G36" s="253">
        <f>VLOOKUP($A36,'01_SINTETICO'!$A:$M,11,0)</f>
        <v>1118.2157999999999</v>
      </c>
      <c r="H36" s="253">
        <f>VLOOKUP($A36,'01_SINTETICO'!$A:$M,12,0)</f>
        <v>0</v>
      </c>
      <c r="I36" s="253">
        <f>VLOOKUP($A36,'01_SINTETICO'!$A:$M,13,0)</f>
        <v>1118.2157999999999</v>
      </c>
      <c r="J36" s="258">
        <f t="shared" si="0"/>
        <v>4.8963923026610267E-3</v>
      </c>
      <c r="K36" s="259">
        <f t="shared" si="1"/>
        <v>0.92657172066480631</v>
      </c>
    </row>
    <row r="37" spans="1:11" x14ac:dyDescent="0.25">
      <c r="A37" s="251" t="s">
        <v>7186</v>
      </c>
      <c r="B37" s="252" t="str">
        <f>VLOOKUP($A37,'01_SINTETICO'!$A:$M,2,0)</f>
        <v>T.PLACA.INAUG</v>
      </c>
      <c r="C37" s="252" t="str">
        <f>VLOOKUP($A37,'01_SINTETICO'!$A:$M,3,0)</f>
        <v>PLACA DE INAUGURAÇÃO AÇO ESCOVADO - 40X60 CM</v>
      </c>
      <c r="D37" s="252" t="str">
        <f>VLOOKUP($A37,'01_SINTETICO'!$A:$M,4,0)</f>
        <v>SER.CG</v>
      </c>
      <c r="E37" s="27" t="str">
        <f>VLOOKUP($A37,'01_SINTETICO'!$A:$M,5,0)</f>
        <v>UN</v>
      </c>
      <c r="F37" s="27">
        <f>VLOOKUP($A37,'01_SINTETICO'!$A:$M,6,0)</f>
        <v>1</v>
      </c>
      <c r="G37" s="253">
        <f>VLOOKUP($A37,'01_SINTETICO'!$A:$M,11,0)</f>
        <v>1105.1181797500001</v>
      </c>
      <c r="H37" s="253">
        <f>VLOOKUP($A37,'01_SINTETICO'!$A:$M,12,0)</f>
        <v>5.8343647206</v>
      </c>
      <c r="I37" s="253">
        <f>VLOOKUP($A37,'01_SINTETICO'!$A:$M,13,0)</f>
        <v>1110.9525444706001</v>
      </c>
      <c r="J37" s="258">
        <f t="shared" si="0"/>
        <v>4.864588290889405E-3</v>
      </c>
      <c r="K37" s="259">
        <f t="shared" si="1"/>
        <v>0.93143630895569574</v>
      </c>
    </row>
    <row r="38" spans="1:11" ht="25.5" x14ac:dyDescent="0.25">
      <c r="A38" s="251" t="s">
        <v>7154</v>
      </c>
      <c r="B38" s="252" t="str">
        <f>VLOOKUP($A38,'01_SINTETICO'!$A:$M,2,0)</f>
        <v>91933U</v>
      </c>
      <c r="C38" s="252" t="str">
        <f>VLOOKUP($A38,'01_SINTETICO'!$A:$M,3,0)</f>
        <v>CABO DE COBRE FLEXÍVEL ISOLADO, 10 MM², ANTI-CHAMA 0,6/1,0 KV, PARA CIRCUITOS TERMINAIS - FORNECIMENTO E INSTALAÇÃO. AF_12/2015</v>
      </c>
      <c r="D38" s="252" t="str">
        <f>VLOOKUP($A38,'01_SINTETICO'!$A:$M,4,0)</f>
        <v>SER.CG</v>
      </c>
      <c r="E38" s="27" t="str">
        <f>VLOOKUP($A38,'01_SINTETICO'!$A:$M,5,0)</f>
        <v>M</v>
      </c>
      <c r="F38" s="27">
        <f>VLOOKUP($A38,'01_SINTETICO'!$A:$M,6,0)</f>
        <v>60</v>
      </c>
      <c r="G38" s="253">
        <f>VLOOKUP($A38,'01_SINTETICO'!$A:$M,11,0)</f>
        <v>912.49186547999989</v>
      </c>
      <c r="H38" s="253">
        <f>VLOOKUP($A38,'01_SINTETICO'!$A:$M,12,0)</f>
        <v>180.135208837584</v>
      </c>
      <c r="I38" s="253">
        <f>VLOOKUP($A38,'01_SINTETICO'!$A:$M,13,0)</f>
        <v>1092.6270743175839</v>
      </c>
      <c r="J38" s="258">
        <f t="shared" si="0"/>
        <v>4.7843455586727137E-3</v>
      </c>
      <c r="K38" s="259">
        <f t="shared" si="1"/>
        <v>0.93622065451436842</v>
      </c>
    </row>
    <row r="39" spans="1:11" ht="25.5" x14ac:dyDescent="0.25">
      <c r="A39" s="251" t="s">
        <v>99</v>
      </c>
      <c r="B39" s="252" t="str">
        <f>VLOOKUP($A39,'01_SINTETICO'!$A:$M,2,0)</f>
        <v>88488U</v>
      </c>
      <c r="C39" s="252" t="str">
        <f>VLOOKUP($A39,'01_SINTETICO'!$A:$M,3,0)</f>
        <v>APLICAÇÃO MANUAL DE PINTURA COM TINTA LÁTEX ACRÍLICA EM TETO, DUAS DEMÃOS. AF_06/2014</v>
      </c>
      <c r="D39" s="252" t="str">
        <f>VLOOKUP($A39,'01_SINTETICO'!$A:$M,4,0)</f>
        <v>SER.CG</v>
      </c>
      <c r="E39" s="27" t="str">
        <f>VLOOKUP($A39,'01_SINTETICO'!$A:$M,5,0)</f>
        <v>M2</v>
      </c>
      <c r="F39" s="27">
        <f>VLOOKUP($A39,'01_SINTETICO'!$A:$M,6,0)</f>
        <v>49.71</v>
      </c>
      <c r="G39" s="253">
        <f>VLOOKUP($A39,'01_SINTETICO'!$A:$M,11,0)</f>
        <v>693.32118205506004</v>
      </c>
      <c r="H39" s="253">
        <f>VLOOKUP($A39,'01_SINTETICO'!$A:$M,12,0)</f>
        <v>342.43193444212778</v>
      </c>
      <c r="I39" s="253">
        <f>VLOOKUP($A39,'01_SINTETICO'!$A:$M,13,0)</f>
        <v>1035.7531164971879</v>
      </c>
      <c r="J39" s="258">
        <f t="shared" ref="J39:J70" si="2">I39/SUM($I$7:$I$1048576)</f>
        <v>4.53530846825273E-3</v>
      </c>
      <c r="K39" s="259">
        <f t="shared" si="1"/>
        <v>0.94075596298262121</v>
      </c>
    </row>
    <row r="40" spans="1:11" ht="25.5" x14ac:dyDescent="0.25">
      <c r="A40" s="251" t="s">
        <v>12805</v>
      </c>
      <c r="B40" s="252" t="str">
        <f>VLOOKUP($A40,'01_SINTETICO'!$A:$M,2,0)</f>
        <v>T.PASTILHA HEXAGONAL</v>
      </c>
      <c r="C40" s="252" t="str">
        <f>VLOOKUP($A40,'01_SINTETICO'!$A:$M,3,0)</f>
        <v>REVESTIMENTO CERÂMICO PARA PAREDES INTERNAS EM PASTILHAS DE PORCELANA (PLACAS DE 30 X 30 CM), ALINHADAS A PRUMO.</v>
      </c>
      <c r="D40" s="252" t="str">
        <f>VLOOKUP($A40,'01_SINTETICO'!$A:$M,4,0)</f>
        <v>SER.CG</v>
      </c>
      <c r="E40" s="27" t="str">
        <f>VLOOKUP($A40,'01_SINTETICO'!$A:$M,5,0)</f>
        <v>M2</v>
      </c>
      <c r="F40" s="27">
        <f>VLOOKUP($A40,'01_SINTETICO'!$A:$M,6,0)</f>
        <v>1.68</v>
      </c>
      <c r="G40" s="253">
        <f>VLOOKUP($A40,'01_SINTETICO'!$A:$M,11,0)</f>
        <v>909.43108226879986</v>
      </c>
      <c r="H40" s="253">
        <f>VLOOKUP($A40,'01_SINTETICO'!$A:$M,12,0)</f>
        <v>87.801459587452769</v>
      </c>
      <c r="I40" s="253">
        <f>VLOOKUP($A40,'01_SINTETICO'!$A:$M,13,0)</f>
        <v>997.23254185625262</v>
      </c>
      <c r="J40" s="258">
        <f t="shared" si="2"/>
        <v>4.3666363343355065E-3</v>
      </c>
      <c r="K40" s="259">
        <f t="shared" si="1"/>
        <v>0.94512259931695675</v>
      </c>
    </row>
    <row r="41" spans="1:11" ht="25.5" x14ac:dyDescent="0.25">
      <c r="A41" s="251" t="s">
        <v>7153</v>
      </c>
      <c r="B41" s="252" t="str">
        <f>VLOOKUP($A41,'01_SINTETICO'!$A:$M,2,0)</f>
        <v>91926U</v>
      </c>
      <c r="C41" s="252" t="str">
        <f>VLOOKUP($A41,'01_SINTETICO'!$A:$M,3,0)</f>
        <v>CABO DE COBRE FLEXÍVEL ISOLADO, 2,5 MM², ANTI-CHAMA 450/750 V, PARA CIRCUITOS TERMINAIS - FORNECIMENTO E INSTALAÇÃO. AF_12/2015</v>
      </c>
      <c r="D41" s="252" t="str">
        <f>VLOOKUP($A41,'01_SINTETICO'!$A:$M,4,0)</f>
        <v>SER.CG</v>
      </c>
      <c r="E41" s="27" t="str">
        <f>VLOOKUP($A41,'01_SINTETICO'!$A:$M,5,0)</f>
        <v>M</v>
      </c>
      <c r="F41" s="27">
        <f>VLOOKUP($A41,'01_SINTETICO'!$A:$M,6,0)</f>
        <v>185</v>
      </c>
      <c r="G41" s="253">
        <f>VLOOKUP($A41,'01_SINTETICO'!$A:$M,11,0)</f>
        <v>685.48760214999993</v>
      </c>
      <c r="H41" s="253">
        <f>VLOOKUP($A41,'01_SINTETICO'!$A:$M,12,0)</f>
        <v>216.39619243476002</v>
      </c>
      <c r="I41" s="253">
        <f>VLOOKUP($A41,'01_SINTETICO'!$A:$M,13,0)</f>
        <v>901.88379458475993</v>
      </c>
      <c r="J41" s="258">
        <f t="shared" si="2"/>
        <v>3.9491275920976411E-3</v>
      </c>
      <c r="K41" s="259">
        <f t="shared" si="1"/>
        <v>0.94907172690905439</v>
      </c>
    </row>
    <row r="42" spans="1:11" ht="25.5" x14ac:dyDescent="0.25">
      <c r="A42" s="251" t="s">
        <v>74</v>
      </c>
      <c r="B42" s="252" t="str">
        <f>VLOOKUP($A42,'01_SINTETICO'!$A:$M,2,0)</f>
        <v>97064U</v>
      </c>
      <c r="C42" s="252" t="str">
        <f>VLOOKUP($A42,'01_SINTETICO'!$A:$M,3,0)</f>
        <v>MONTAGEM E DESMONTAGEM DE ANDAIME TUBULAR TIPO ?TORRE? (EXCLUSIVE ANDAIME E LIMPEZA). AF_11/2017</v>
      </c>
      <c r="D42" s="252" t="str">
        <f>VLOOKUP($A42,'01_SINTETICO'!$A:$M,4,0)</f>
        <v>SER.CG</v>
      </c>
      <c r="E42" s="27" t="str">
        <f>VLOOKUP($A42,'01_SINTETICO'!$A:$M,5,0)</f>
        <v>M</v>
      </c>
      <c r="F42" s="27">
        <f>VLOOKUP($A42,'01_SINTETICO'!$A:$M,6,0)</f>
        <v>45.9</v>
      </c>
      <c r="G42" s="253">
        <f>VLOOKUP($A42,'01_SINTETICO'!$A:$M,11,0)</f>
        <v>248.92766838266178</v>
      </c>
      <c r="H42" s="253">
        <f>VLOOKUP($A42,'01_SINTETICO'!$A:$M,12,0)</f>
        <v>639.33644560436278</v>
      </c>
      <c r="I42" s="253">
        <f>VLOOKUP($A42,'01_SINTETICO'!$A:$M,13,0)</f>
        <v>888.26411398702453</v>
      </c>
      <c r="J42" s="258">
        <f t="shared" si="2"/>
        <v>3.8894903563838788E-3</v>
      </c>
      <c r="K42" s="259">
        <f t="shared" si="1"/>
        <v>0.95296121726543825</v>
      </c>
    </row>
    <row r="43" spans="1:11" ht="25.5" x14ac:dyDescent="0.25">
      <c r="A43" s="251" t="s">
        <v>12808</v>
      </c>
      <c r="B43" s="252" t="str">
        <f>VLOOKUP($A43,'01_SINTETICO'!$A:$M,2,0)</f>
        <v>T.ENSACAMENTO</v>
      </c>
      <c r="C43" s="252" t="str">
        <f>VLOOKUP($A43,'01_SINTETICO'!$A:$M,3,0)</f>
        <v>ENSACAMENTO DE ENTULHO, INCLUSO TRANSPORTE VERTICAL E DESPEJO EM CAÇAMBA ESTACIONÁRIA</v>
      </c>
      <c r="D43" s="252" t="str">
        <f>VLOOKUP($A43,'01_SINTETICO'!$A:$M,4,0)</f>
        <v>SER.CG</v>
      </c>
      <c r="E43" s="27" t="str">
        <f>VLOOKUP($A43,'01_SINTETICO'!$A:$M,5,0)</f>
        <v>KG</v>
      </c>
      <c r="F43" s="27">
        <f>VLOOKUP($A43,'01_SINTETICO'!$A:$M,6,0)</f>
        <v>4000</v>
      </c>
      <c r="G43" s="253">
        <f>VLOOKUP($A43,'01_SINTETICO'!$A:$M,11,0)</f>
        <v>691.39355999999998</v>
      </c>
      <c r="H43" s="253">
        <f>VLOOKUP($A43,'01_SINTETICO'!$A:$M,12,0)</f>
        <v>164.94774419520002</v>
      </c>
      <c r="I43" s="253">
        <f>VLOOKUP($A43,'01_SINTETICO'!$A:$M,13,0)</f>
        <v>856.3413041952</v>
      </c>
      <c r="J43" s="258">
        <f t="shared" si="2"/>
        <v>3.7497082140245937E-3</v>
      </c>
      <c r="K43" s="259">
        <f t="shared" si="1"/>
        <v>0.95671092547946279</v>
      </c>
    </row>
    <row r="44" spans="1:11" ht="25.5" x14ac:dyDescent="0.25">
      <c r="A44" s="251" t="s">
        <v>7168</v>
      </c>
      <c r="B44" s="252" t="str">
        <f>VLOOKUP($A44,'01_SINTETICO'!$A:$M,2,0)</f>
        <v>T.DISJUNTOR.TRIPOLAR</v>
      </c>
      <c r="C44" s="252" t="str">
        <f>VLOOKUP($A44,'01_SINTETICO'!$A:$M,3,0)</f>
        <v>DISJUNTOR TRIPOLAR DE 60 a 100 A</v>
      </c>
      <c r="D44" s="252" t="str">
        <f>VLOOKUP($A44,'01_SINTETICO'!$A:$M,4,0)</f>
        <v>SER.CG</v>
      </c>
      <c r="E44" s="27" t="str">
        <f>VLOOKUP($A44,'01_SINTETICO'!$A:$M,5,0)</f>
        <v>UN</v>
      </c>
      <c r="F44" s="27">
        <f>VLOOKUP($A44,'01_SINTETICO'!$A:$M,6,0)</f>
        <v>2</v>
      </c>
      <c r="G44" s="253">
        <f>VLOOKUP($A44,'01_SINTETICO'!$A:$M,11,0)</f>
        <v>719.77852527359994</v>
      </c>
      <c r="H44" s="253">
        <f>VLOOKUP($A44,'01_SINTETICO'!$A:$M,12,0)</f>
        <v>103.18394300168448</v>
      </c>
      <c r="I44" s="253">
        <f>VLOOKUP($A44,'01_SINTETICO'!$A:$M,13,0)</f>
        <v>822.96246827528444</v>
      </c>
      <c r="J44" s="258">
        <f t="shared" si="2"/>
        <v>3.6035504909177839E-3</v>
      </c>
      <c r="K44" s="259">
        <f t="shared" si="1"/>
        <v>0.96031447597038055</v>
      </c>
    </row>
    <row r="45" spans="1:11" ht="25.5" x14ac:dyDescent="0.25">
      <c r="A45" s="254" t="s">
        <v>7172</v>
      </c>
      <c r="B45" s="252" t="str">
        <f>VLOOKUP($A45,'01_SINTETICO'!$A:$M,2,0)</f>
        <v>T.INSTALAÇÃO.TV</v>
      </c>
      <c r="C45" s="252" t="str">
        <f>VLOOKUP($A45,'01_SINTETICO'!$A:$M,3,0)</f>
        <v>INSTALAÇÃO DE TV , INCLUSO SUPORTE ARTICULADO E TELESCÓPICO, CABO HDMI E REFORÇO ESTRUTURA PAREDE DE DRYWALL</v>
      </c>
      <c r="D45" s="252" t="str">
        <f>VLOOKUP($A45,'01_SINTETICO'!$A:$M,4,0)</f>
        <v>SER.CG</v>
      </c>
      <c r="E45" s="27" t="str">
        <f>VLOOKUP($A45,'01_SINTETICO'!$A:$M,5,0)</f>
        <v>UN</v>
      </c>
      <c r="F45" s="27">
        <f>VLOOKUP($A45,'01_SINTETICO'!$A:$M,6,0)</f>
        <v>1</v>
      </c>
      <c r="G45" s="253">
        <f>VLOOKUP($A45,'01_SINTETICO'!$A:$M,11,0)</f>
        <v>723.97102180727995</v>
      </c>
      <c r="H45" s="253">
        <f>VLOOKUP($A45,'01_SINTETICO'!$A:$M,12,0)</f>
        <v>26.593508352739221</v>
      </c>
      <c r="I45" s="253">
        <f>VLOOKUP($A45,'01_SINTETICO'!$A:$M,13,0)</f>
        <v>750.56453016001922</v>
      </c>
      <c r="J45" s="258">
        <f t="shared" si="2"/>
        <v>3.2865377041944037E-3</v>
      </c>
      <c r="K45" s="259">
        <f t="shared" si="1"/>
        <v>0.96360101367457496</v>
      </c>
    </row>
    <row r="46" spans="1:11" ht="38.25" x14ac:dyDescent="0.25">
      <c r="A46" s="254" t="s">
        <v>7152</v>
      </c>
      <c r="B46" s="252" t="str">
        <f>VLOOKUP($A46,'01_SINTETICO'!$A:$M,2,0)</f>
        <v>91840U</v>
      </c>
      <c r="C46" s="252" t="str">
        <f>VLOOKUP($A46,'01_SINTETICO'!$A:$M,3,0)</f>
        <v>ELETRODUTO FLEXÍVEL CORRUGADO, PEAD, DN 40 MM (1 1/4"), PARA CIRCUITOS TERMINAIS, INSTALADO EM FORRO - FORNECIMENTO E INSTALAÇÃO. AF_12/2015</v>
      </c>
      <c r="D46" s="252" t="str">
        <f>VLOOKUP($A46,'01_SINTETICO'!$A:$M,4,0)</f>
        <v>SER.CG</v>
      </c>
      <c r="E46" s="27" t="str">
        <f>VLOOKUP($A46,'01_SINTETICO'!$A:$M,5,0)</f>
        <v>M</v>
      </c>
      <c r="F46" s="27">
        <f>VLOOKUP($A46,'01_SINTETICO'!$A:$M,6,0)</f>
        <v>45</v>
      </c>
      <c r="G46" s="253">
        <f>VLOOKUP($A46,'01_SINTETICO'!$A:$M,11,0)</f>
        <v>361.73020396499999</v>
      </c>
      <c r="H46" s="253">
        <f>VLOOKUP($A46,'01_SINTETICO'!$A:$M,12,0)</f>
        <v>277.34822859673795</v>
      </c>
      <c r="I46" s="253">
        <f>VLOOKUP($A46,'01_SINTETICO'!$A:$M,13,0)</f>
        <v>639.07843256173794</v>
      </c>
      <c r="J46" s="258">
        <f t="shared" si="2"/>
        <v>2.798367468955427E-3</v>
      </c>
      <c r="K46" s="259">
        <f t="shared" si="1"/>
        <v>0.96639938114353041</v>
      </c>
    </row>
    <row r="47" spans="1:11" x14ac:dyDescent="0.25">
      <c r="A47" s="251" t="s">
        <v>7165</v>
      </c>
      <c r="B47" s="252" t="str">
        <f>VLOOKUP($A47,'01_SINTETICO'!$A:$M,2,0)</f>
        <v>98307U</v>
      </c>
      <c r="C47" s="252" t="str">
        <f>VLOOKUP($A47,'01_SINTETICO'!$A:$M,3,0)</f>
        <v>TOMADA DE REDE RJ45 - FORNECIMENTO E INSTALAÇÃO. AF_11/2019</v>
      </c>
      <c r="D47" s="252" t="str">
        <f>VLOOKUP($A47,'01_SINTETICO'!$A:$M,4,0)</f>
        <v>SER.CG</v>
      </c>
      <c r="E47" s="27" t="str">
        <f>VLOOKUP($A47,'01_SINTETICO'!$A:$M,5,0)</f>
        <v>UN</v>
      </c>
      <c r="F47" s="27">
        <f>VLOOKUP($A47,'01_SINTETICO'!$A:$M,6,0)</f>
        <v>10</v>
      </c>
      <c r="G47" s="253">
        <f>VLOOKUP($A47,'01_SINTETICO'!$A:$M,11,0)</f>
        <v>470.82790528799995</v>
      </c>
      <c r="H47" s="253">
        <f>VLOOKUP($A47,'01_SINTETICO'!$A:$M,12,0)</f>
        <v>80.3980087928784</v>
      </c>
      <c r="I47" s="253">
        <f>VLOOKUP($A47,'01_SINTETICO'!$A:$M,13,0)</f>
        <v>551.2259140808784</v>
      </c>
      <c r="J47" s="258">
        <f t="shared" si="2"/>
        <v>2.4136828711711117E-3</v>
      </c>
      <c r="K47" s="259">
        <f t="shared" si="1"/>
        <v>0.96881306401470157</v>
      </c>
    </row>
    <row r="48" spans="1:11" ht="38.25" x14ac:dyDescent="0.25">
      <c r="A48" s="251" t="s">
        <v>7162</v>
      </c>
      <c r="B48" s="252" t="str">
        <f>VLOOKUP($A48,'01_SINTETICO'!$A:$M,2,0)</f>
        <v>96358U</v>
      </c>
      <c r="C48" s="252" t="str">
        <f>VLOOKUP($A48,'01_SINTETICO'!$A:$M,3,0)</f>
        <v>PAREDE COM PLACAS DE GESSO ACARTONADO (DRYWALL), PARA USO INTERNO, COM DUAS FACES SIMPLES E ESTRUTURA METÁLICA COM GUIAS SIMPLES, SEM VÃOS. AF_06/2017_P</v>
      </c>
      <c r="D48" s="252" t="str">
        <f>VLOOKUP($A48,'01_SINTETICO'!$A:$M,4,0)</f>
        <v>SER.CG</v>
      </c>
      <c r="E48" s="27" t="str">
        <f>VLOOKUP($A48,'01_SINTETICO'!$A:$M,5,0)</f>
        <v>M2</v>
      </c>
      <c r="F48" s="27">
        <f>VLOOKUP($A48,'01_SINTETICO'!$A:$M,6,0)</f>
        <v>4.5</v>
      </c>
      <c r="G48" s="253">
        <f>VLOOKUP($A48,'01_SINTETICO'!$A:$M,11,0)</f>
        <v>491.76263537504997</v>
      </c>
      <c r="H48" s="253">
        <f>VLOOKUP($A48,'01_SINTETICO'!$A:$M,12,0)</f>
        <v>53.413352866123375</v>
      </c>
      <c r="I48" s="253">
        <f>VLOOKUP($A48,'01_SINTETICO'!$A:$M,13,0)</f>
        <v>545.1759882411734</v>
      </c>
      <c r="J48" s="258">
        <f t="shared" si="2"/>
        <v>2.3871917320607526E-3</v>
      </c>
      <c r="K48" s="259">
        <f t="shared" si="1"/>
        <v>0.97120025574676228</v>
      </c>
    </row>
    <row r="49" spans="1:11" ht="38.25" x14ac:dyDescent="0.25">
      <c r="A49" s="251" t="s">
        <v>7151</v>
      </c>
      <c r="B49" s="252" t="str">
        <f>VLOOKUP($A49,'01_SINTETICO'!$A:$M,2,0)</f>
        <v>91834U</v>
      </c>
      <c r="C49" s="252" t="str">
        <f>VLOOKUP($A49,'01_SINTETICO'!$A:$M,3,0)</f>
        <v>ELETRODUTO FLEXÍVEL CORRUGADO, PVC, DN 25 MM (3/4"), PARA CIRCUITOS TERMINAIS, INSTALADO EM FORRO - FORNECIMENTO E INSTALAÇÃO. AF_12/2015</v>
      </c>
      <c r="D49" s="252" t="str">
        <f>VLOOKUP($A49,'01_SINTETICO'!$A:$M,4,0)</f>
        <v>SER.CG</v>
      </c>
      <c r="E49" s="27" t="str">
        <f>VLOOKUP($A49,'01_SINTETICO'!$A:$M,5,0)</f>
        <v>M</v>
      </c>
      <c r="F49" s="27">
        <f>VLOOKUP($A49,'01_SINTETICO'!$A:$M,6,0)</f>
        <v>50</v>
      </c>
      <c r="G49" s="253">
        <f>VLOOKUP($A49,'01_SINTETICO'!$A:$M,11,0)</f>
        <v>290.66606724999997</v>
      </c>
      <c r="H49" s="253">
        <f>VLOOKUP($A49,'01_SINTETICO'!$A:$M,12,0)</f>
        <v>224.33554281293996</v>
      </c>
      <c r="I49" s="253">
        <f>VLOOKUP($A49,'01_SINTETICO'!$A:$M,13,0)</f>
        <v>515.0016100629399</v>
      </c>
      <c r="J49" s="258">
        <f t="shared" si="2"/>
        <v>2.2550655422416805E-3</v>
      </c>
      <c r="K49" s="259">
        <f t="shared" si="1"/>
        <v>0.97345532128900392</v>
      </c>
    </row>
    <row r="50" spans="1:11" ht="25.5" x14ac:dyDescent="0.25">
      <c r="A50" s="251" t="s">
        <v>7029</v>
      </c>
      <c r="B50" s="252" t="str">
        <f>VLOOKUP($A50,'01_SINTETICO'!$A:$M,2,0)</f>
        <v>96114U</v>
      </c>
      <c r="C50" s="252" t="str">
        <f>VLOOKUP($A50,'01_SINTETICO'!$A:$M,3,0)</f>
        <v>FORRO EM DRYWALL, PARA AMBIENTES COMERCIAIS, INCLUSIVE ESTRUTURA DE FIXAÇÃO. AF_05/2017_P</v>
      </c>
      <c r="D50" s="252" t="str">
        <f>VLOOKUP($A50,'01_SINTETICO'!$A:$M,4,0)</f>
        <v>SER.CG</v>
      </c>
      <c r="E50" s="27" t="str">
        <f>VLOOKUP($A50,'01_SINTETICO'!$A:$M,5,0)</f>
        <v>M2</v>
      </c>
      <c r="F50" s="27">
        <f>VLOOKUP($A50,'01_SINTETICO'!$A:$M,6,0)</f>
        <v>5.26</v>
      </c>
      <c r="G50" s="253">
        <f>VLOOKUP($A50,'01_SINTETICO'!$A:$M,11,0)</f>
        <v>439.93958097229392</v>
      </c>
      <c r="H50" s="253">
        <f>VLOOKUP($A50,'01_SINTETICO'!$A:$M,12,0)</f>
        <v>61.243982847828832</v>
      </c>
      <c r="I50" s="253">
        <f>VLOOKUP($A50,'01_SINTETICO'!$A:$M,13,0)</f>
        <v>501.18356382012274</v>
      </c>
      <c r="J50" s="258">
        <f t="shared" si="2"/>
        <v>2.1945597120958857E-3</v>
      </c>
      <c r="K50" s="259">
        <f t="shared" si="1"/>
        <v>0.97564988100109984</v>
      </c>
    </row>
    <row r="51" spans="1:11" x14ac:dyDescent="0.25">
      <c r="A51" s="251" t="s">
        <v>73</v>
      </c>
      <c r="B51" s="252" t="str">
        <f>VLOOKUP($A51,'01_SINTETICO'!$A:$M,2,0)</f>
        <v>74209/1U</v>
      </c>
      <c r="C51" s="252" t="str">
        <f>VLOOKUP($A51,'01_SINTETICO'!$A:$M,3,0)</f>
        <v>PLACA DE OBRA EM CHAPA DE ACO GALVANIZADO</v>
      </c>
      <c r="D51" s="252" t="str">
        <f>VLOOKUP($A51,'01_SINTETICO'!$A:$M,4,0)</f>
        <v>SER.CG</v>
      </c>
      <c r="E51" s="27" t="str">
        <f>VLOOKUP($A51,'01_SINTETICO'!$A:$M,5,0)</f>
        <v>M2</v>
      </c>
      <c r="F51" s="27">
        <f>VLOOKUP($A51,'01_SINTETICO'!$A:$M,6,0)</f>
        <v>1</v>
      </c>
      <c r="G51" s="253">
        <f>VLOOKUP($A51,'01_SINTETICO'!$A:$M,11,0)</f>
        <v>444.34305110433553</v>
      </c>
      <c r="H51" s="253">
        <f>VLOOKUP($A51,'01_SINTETICO'!$A:$M,12,0)</f>
        <v>51.216406863458381</v>
      </c>
      <c r="I51" s="253">
        <f>VLOOKUP($A51,'01_SINTETICO'!$A:$M,13,0)</f>
        <v>495.55945796779389</v>
      </c>
      <c r="J51" s="258">
        <f t="shared" si="2"/>
        <v>2.1699331341091558E-3</v>
      </c>
      <c r="K51" s="259">
        <f t="shared" si="1"/>
        <v>0.97781981413520902</v>
      </c>
    </row>
    <row r="52" spans="1:11" ht="38.25" x14ac:dyDescent="0.25">
      <c r="A52" s="251" t="s">
        <v>7163</v>
      </c>
      <c r="B52" s="252" t="str">
        <f>VLOOKUP($A52,'01_SINTETICO'!$A:$M,2,0)</f>
        <v>97586U</v>
      </c>
      <c r="C52" s="252" t="str">
        <f>VLOOKUP($A52,'01_SINTETICO'!$A:$M,3,0)</f>
        <v>LUMINÁRIA TIPO CALHA, DE SOBREPOR, COM 2 LÂMPADAS TUBULARES FLUORESCENTES DE 36 W, COM REATOR DE PARTIDA RÁPIDA - FORNECIMENTO E INSTALAÇÃO. AF_02/2020</v>
      </c>
      <c r="D52" s="252" t="str">
        <f>VLOOKUP($A52,'01_SINTETICO'!$A:$M,4,0)</f>
        <v>SER.CG</v>
      </c>
      <c r="E52" s="27" t="str">
        <f>VLOOKUP($A52,'01_SINTETICO'!$A:$M,5,0)</f>
        <v>UN</v>
      </c>
      <c r="F52" s="27">
        <f>VLOOKUP($A52,'01_SINTETICO'!$A:$M,6,0)</f>
        <v>4</v>
      </c>
      <c r="G52" s="253">
        <f>VLOOKUP($A52,'01_SINTETICO'!$A:$M,11,0)</f>
        <v>371.24931196079996</v>
      </c>
      <c r="H52" s="253">
        <f>VLOOKUP($A52,'01_SINTETICO'!$A:$M,12,0)</f>
        <v>49.785512717659685</v>
      </c>
      <c r="I52" s="253">
        <f>VLOOKUP($A52,'01_SINTETICO'!$A:$M,13,0)</f>
        <v>421.03482467845964</v>
      </c>
      <c r="J52" s="258">
        <f t="shared" si="2"/>
        <v>1.8436080716332614E-3</v>
      </c>
      <c r="K52" s="259">
        <f t="shared" si="1"/>
        <v>0.97966342220684233</v>
      </c>
    </row>
    <row r="53" spans="1:11" x14ac:dyDescent="0.25">
      <c r="A53" s="251" t="s">
        <v>7178</v>
      </c>
      <c r="B53" s="252" t="str">
        <f>VLOOKUP($A53,'01_SINTETICO'!$A:$M,2,0)</f>
        <v>T.PINO.MACHO</v>
      </c>
      <c r="C53" s="252" t="str">
        <f>VLOOKUP($A53,'01_SINTETICO'!$A:$M,3,0)</f>
        <v>PINO MACHO 2P+T - 10 A</v>
      </c>
      <c r="D53" s="252" t="str">
        <f>VLOOKUP($A53,'01_SINTETICO'!$A:$M,4,0)</f>
        <v>SER.CG</v>
      </c>
      <c r="E53" s="27" t="str">
        <f>VLOOKUP($A53,'01_SINTETICO'!$A:$M,5,0)</f>
        <v>UN</v>
      </c>
      <c r="F53" s="27">
        <f>VLOOKUP($A53,'01_SINTETICO'!$A:$M,6,0)</f>
        <v>20</v>
      </c>
      <c r="G53" s="253">
        <f>VLOOKUP($A53,'01_SINTETICO'!$A:$M,11,0)</f>
        <v>251.58150159999997</v>
      </c>
      <c r="H53" s="253">
        <f>VLOOKUP($A53,'01_SINTETICO'!$A:$M,12,0)</f>
        <v>132.56703680688</v>
      </c>
      <c r="I53" s="253">
        <f>VLOOKUP($A53,'01_SINTETICO'!$A:$M,13,0)</f>
        <v>384.14853840687999</v>
      </c>
      <c r="J53" s="258">
        <f t="shared" si="2"/>
        <v>1.6820920850286064E-3</v>
      </c>
      <c r="K53" s="259">
        <f t="shared" si="1"/>
        <v>0.98134551429187089</v>
      </c>
    </row>
    <row r="54" spans="1:11" ht="38.25" x14ac:dyDescent="0.25">
      <c r="A54" s="251" t="s">
        <v>7164</v>
      </c>
      <c r="B54" s="252" t="str">
        <f>VLOOKUP($A54,'01_SINTETICO'!$A:$M,2,0)</f>
        <v>97668U</v>
      </c>
      <c r="C54" s="252" t="str">
        <f>VLOOKUP($A54,'01_SINTETICO'!$A:$M,3,0)</f>
        <v>ELETRODUTO FLEXÍVEL CORRUGADO, PEAD, DN 63 (2"), PARA REDE ENTERRADA DE DISTRIBUIÇÃO DE ENERGIA ELÉTRICA - FORNECIMENTO E INSTALAÇÃO. AF_12/2021</v>
      </c>
      <c r="D54" s="252" t="str">
        <f>VLOOKUP($A54,'01_SINTETICO'!$A:$M,4,0)</f>
        <v>SER.CG</v>
      </c>
      <c r="E54" s="27" t="str">
        <f>VLOOKUP($A54,'01_SINTETICO'!$A:$M,5,0)</f>
        <v>M</v>
      </c>
      <c r="F54" s="27">
        <f>VLOOKUP($A54,'01_SINTETICO'!$A:$M,6,0)</f>
        <v>25</v>
      </c>
      <c r="G54" s="253">
        <f>VLOOKUP($A54,'01_SINTETICO'!$A:$M,11,0)</f>
        <v>233.95985794999999</v>
      </c>
      <c r="H54" s="253">
        <f>VLOOKUP($A54,'01_SINTETICO'!$A:$M,12,0)</f>
        <v>92.114595428309997</v>
      </c>
      <c r="I54" s="253">
        <f>VLOOKUP($A54,'01_SINTETICO'!$A:$M,13,0)</f>
        <v>326.07445337830995</v>
      </c>
      <c r="J54" s="258">
        <f t="shared" si="2"/>
        <v>1.4277999323707988E-3</v>
      </c>
      <c r="K54" s="259">
        <f t="shared" si="1"/>
        <v>0.98277331422424163</v>
      </c>
    </row>
    <row r="55" spans="1:11" x14ac:dyDescent="0.25">
      <c r="A55" s="251" t="s">
        <v>62</v>
      </c>
      <c r="B55" s="252" t="str">
        <f>VLOOKUP($A55,'01_SINTETICO'!$A:$M,2,0)</f>
        <v>T.ART</v>
      </c>
      <c r="C55" s="252" t="str">
        <f>VLOOKUP($A55,'01_SINTETICO'!$A:$M,3,0)</f>
        <v>ANOTAÇÃO/REGISTRO DE RESPONSABILIDADE TÉCNICA (ART OU RRT)</v>
      </c>
      <c r="D55" s="252" t="str">
        <f>VLOOKUP($A55,'01_SINTETICO'!$A:$M,4,0)</f>
        <v>SER.CG</v>
      </c>
      <c r="E55" s="27" t="str">
        <f>VLOOKUP($A55,'01_SINTETICO'!$A:$M,5,0)</f>
        <v>UN</v>
      </c>
      <c r="F55" s="27">
        <f>VLOOKUP($A55,'01_SINTETICO'!$A:$M,6,0)</f>
        <v>1</v>
      </c>
      <c r="G55" s="253">
        <f>VLOOKUP($A55,'01_SINTETICO'!$A:$M,11,0)</f>
        <v>284.96231399999999</v>
      </c>
      <c r="H55" s="253">
        <f>VLOOKUP($A55,'01_SINTETICO'!$A:$M,12,0)</f>
        <v>0</v>
      </c>
      <c r="I55" s="253">
        <f>VLOOKUP($A55,'01_SINTETICO'!$A:$M,13,0)</f>
        <v>284.96231399999999</v>
      </c>
      <c r="J55" s="258">
        <f t="shared" si="2"/>
        <v>1.2477799730768199E-3</v>
      </c>
      <c r="K55" s="259">
        <f t="shared" si="1"/>
        <v>0.98402109419731842</v>
      </c>
    </row>
    <row r="56" spans="1:11" ht="25.5" x14ac:dyDescent="0.25">
      <c r="A56" s="251" t="s">
        <v>7161</v>
      </c>
      <c r="B56" s="252" t="str">
        <f>VLOOKUP($A56,'01_SINTETICO'!$A:$M,2,0)</f>
        <v>92019U</v>
      </c>
      <c r="C56" s="252" t="str">
        <f>VLOOKUP($A56,'01_SINTETICO'!$A:$M,3,0)</f>
        <v>TOMADA BAIXA DE EMBUTIR (4 MÓDULOS), 2P+T 10 A, INCLUINDO SUPORTE E PLACA - FORNECIMENTO E INSTALAÇÃO. AF_12/2015</v>
      </c>
      <c r="D56" s="252" t="str">
        <f>VLOOKUP($A56,'01_SINTETICO'!$A:$M,4,0)</f>
        <v>SER.CG</v>
      </c>
      <c r="E56" s="27" t="str">
        <f>VLOOKUP($A56,'01_SINTETICO'!$A:$M,5,0)</f>
        <v>UN</v>
      </c>
      <c r="F56" s="27">
        <f>VLOOKUP($A56,'01_SINTETICO'!$A:$M,6,0)</f>
        <v>3</v>
      </c>
      <c r="G56" s="253">
        <f>VLOOKUP($A56,'01_SINTETICO'!$A:$M,11,0)</f>
        <v>183.56864447999999</v>
      </c>
      <c r="H56" s="253">
        <f>VLOOKUP($A56,'01_SINTETICO'!$A:$M,12,0)</f>
        <v>100.06913520714239</v>
      </c>
      <c r="I56" s="253">
        <f>VLOOKUP($A56,'01_SINTETICO'!$A:$M,13,0)</f>
        <v>283.63777968714237</v>
      </c>
      <c r="J56" s="258">
        <f t="shared" si="2"/>
        <v>1.2419801626877283E-3</v>
      </c>
      <c r="K56" s="259">
        <f t="shared" si="1"/>
        <v>0.98526307436000615</v>
      </c>
    </row>
    <row r="57" spans="1:11" ht="25.5" x14ac:dyDescent="0.25">
      <c r="A57" s="251" t="s">
        <v>7150</v>
      </c>
      <c r="B57" s="252" t="str">
        <f>VLOOKUP($A57,'01_SINTETICO'!$A:$M,2,0)</f>
        <v>100903U</v>
      </c>
      <c r="C57" s="252" t="str">
        <f>VLOOKUP($A57,'01_SINTETICO'!$A:$M,3,0)</f>
        <v>LÂMPADA TUBULAR LED DE 18/20 W, BASE G13 - FORNECIMENTO E INSTALAÇÃO. AF_02/2020_P</v>
      </c>
      <c r="D57" s="252" t="str">
        <f>VLOOKUP($A57,'01_SINTETICO'!$A:$M,4,0)</f>
        <v>SER.CG</v>
      </c>
      <c r="E57" s="27" t="str">
        <f>VLOOKUP($A57,'01_SINTETICO'!$A:$M,5,0)</f>
        <v>UN</v>
      </c>
      <c r="F57" s="27">
        <f>VLOOKUP($A57,'01_SINTETICO'!$A:$M,6,0)</f>
        <v>8</v>
      </c>
      <c r="G57" s="253">
        <f>VLOOKUP($A57,'01_SINTETICO'!$A:$M,11,0)</f>
        <v>205.16333566559999</v>
      </c>
      <c r="H57" s="253">
        <f>VLOOKUP($A57,'01_SINTETICO'!$A:$M,12,0)</f>
        <v>59.544475502690879</v>
      </c>
      <c r="I57" s="253">
        <f>VLOOKUP($A57,'01_SINTETICO'!$A:$M,13,0)</f>
        <v>264.70781116829085</v>
      </c>
      <c r="J57" s="258">
        <f t="shared" si="2"/>
        <v>1.1590904806198124E-3</v>
      </c>
      <c r="K57" s="259">
        <f t="shared" si="1"/>
        <v>0.98642216484062595</v>
      </c>
    </row>
    <row r="58" spans="1:11" ht="25.5" x14ac:dyDescent="0.25">
      <c r="A58" s="251" t="s">
        <v>7171</v>
      </c>
      <c r="B58" s="252" t="str">
        <f>VLOOKUP($A58,'01_SINTETICO'!$A:$M,2,0)</f>
        <v>T.ILUMINADOR.INSTALACAO</v>
      </c>
      <c r="C58" s="252" t="str">
        <f>VLOOKUP($A58,'01_SINTETICO'!$A:$M,3,0)</f>
        <v>INSTALAÇÃO DE ILUMINADOR</v>
      </c>
      <c r="D58" s="252" t="str">
        <f>VLOOKUP($A58,'01_SINTETICO'!$A:$M,4,0)</f>
        <v>SER.CG</v>
      </c>
      <c r="E58" s="27" t="str">
        <f>VLOOKUP($A58,'01_SINTETICO'!$A:$M,5,0)</f>
        <v>UN</v>
      </c>
      <c r="F58" s="27">
        <f>VLOOKUP($A58,'01_SINTETICO'!$A:$M,6,0)</f>
        <v>13</v>
      </c>
      <c r="G58" s="253">
        <f>VLOOKUP($A58,'01_SINTETICO'!$A:$M,11,0)</f>
        <v>66.729954199999995</v>
      </c>
      <c r="H58" s="253">
        <f>VLOOKUP($A58,'01_SINTETICO'!$A:$M,12,0)</f>
        <v>193.55408458308</v>
      </c>
      <c r="I58" s="253">
        <f>VLOOKUP($A58,'01_SINTETICO'!$A:$M,13,0)</f>
        <v>260.28403878308001</v>
      </c>
      <c r="J58" s="258">
        <f t="shared" si="2"/>
        <v>1.1397198680281545E-3</v>
      </c>
      <c r="K58" s="259">
        <f t="shared" si="1"/>
        <v>0.98756188470865414</v>
      </c>
    </row>
    <row r="59" spans="1:11" ht="25.5" x14ac:dyDescent="0.25">
      <c r="A59" s="251" t="s">
        <v>7175</v>
      </c>
      <c r="B59" s="252" t="str">
        <f>VLOOKUP($A59,'01_SINTETICO'!$A:$M,2,0)</f>
        <v>T.LUMINOSO.ONAIR</v>
      </c>
      <c r="C59" s="252" t="str">
        <f>VLOOKUP($A59,'01_SINTETICO'!$A:$M,3,0)</f>
        <v>LUMINOSO EM LED "ON AIR", FORNECIMENTO E INSTALAÇÃO</v>
      </c>
      <c r="D59" s="252" t="str">
        <f>VLOOKUP($A59,'01_SINTETICO'!$A:$M,4,0)</f>
        <v>SER.CG</v>
      </c>
      <c r="E59" s="27" t="str">
        <f>VLOOKUP($A59,'01_SINTETICO'!$A:$M,5,0)</f>
        <v>UN</v>
      </c>
      <c r="F59" s="27">
        <f>VLOOKUP($A59,'01_SINTETICO'!$A:$M,6,0)</f>
        <v>1</v>
      </c>
      <c r="G59" s="253">
        <f>VLOOKUP($A59,'01_SINTETICO'!$A:$M,11,0)</f>
        <v>205.60309900000001</v>
      </c>
      <c r="H59" s="253">
        <f>VLOOKUP($A59,'01_SINTETICO'!$A:$M,12,0)</f>
        <v>46.667599500599998</v>
      </c>
      <c r="I59" s="253">
        <f>VLOOKUP($A59,'01_SINTETICO'!$A:$M,13,0)</f>
        <v>252.27069850060002</v>
      </c>
      <c r="J59" s="258">
        <f t="shared" si="2"/>
        <v>1.1046314193783155E-3</v>
      </c>
      <c r="K59" s="259">
        <f t="shared" si="1"/>
        <v>0.98866651612803247</v>
      </c>
    </row>
    <row r="60" spans="1:11" ht="38.25" x14ac:dyDescent="0.25">
      <c r="A60" s="251" t="s">
        <v>107</v>
      </c>
      <c r="B60" s="252" t="str">
        <f>VLOOKUP($A60,'01_SINTETICO'!$A:$M,2,0)</f>
        <v>100561U</v>
      </c>
      <c r="C60" s="252" t="str">
        <f>VLOOKUP($A60,'01_SINTETICO'!$A:$M,3,0)</f>
        <v>QUADRO DE DISTRIBUICAO PARA TELEFONE N.3, 40X40X12CM EM CHAPA METALICA, DE EMBUTIR, SEM ACESSORIOS, PADRAO TELEBRAS, FORNECIMENTO E INSTALAÇÃO. AF_11/2019</v>
      </c>
      <c r="D60" s="252" t="str">
        <f>VLOOKUP($A60,'01_SINTETICO'!$A:$M,4,0)</f>
        <v>SER.CG</v>
      </c>
      <c r="E60" s="27" t="str">
        <f>VLOOKUP($A60,'01_SINTETICO'!$A:$M,5,0)</f>
        <v>UN</v>
      </c>
      <c r="F60" s="27">
        <f>VLOOKUP($A60,'01_SINTETICO'!$A:$M,6,0)</f>
        <v>1</v>
      </c>
      <c r="G60" s="253">
        <f>VLOOKUP($A60,'01_SINTETICO'!$A:$M,11,0)</f>
        <v>194.45692026332003</v>
      </c>
      <c r="H60" s="253">
        <f>VLOOKUP($A60,'01_SINTETICO'!$A:$M,12,0)</f>
        <v>39.786734632052109</v>
      </c>
      <c r="I60" s="253">
        <f>VLOOKUP($A60,'01_SINTETICO'!$A:$M,13,0)</f>
        <v>234.24365489537215</v>
      </c>
      <c r="J60" s="258">
        <f t="shared" si="2"/>
        <v>1.0256954237070216E-3</v>
      </c>
      <c r="K60" s="259">
        <f t="shared" si="1"/>
        <v>0.98969221155173948</v>
      </c>
    </row>
    <row r="61" spans="1:11" ht="25.5" x14ac:dyDescent="0.25">
      <c r="A61" s="251" t="s">
        <v>7169</v>
      </c>
      <c r="B61" s="252" t="str">
        <f>VLOOKUP($A61,'01_SINTETICO'!$A:$M,2,0)</f>
        <v>T.ELE.CAIXA PISO</v>
      </c>
      <c r="C61" s="252" t="str">
        <f>VLOOKUP($A61,'01_SINTETICO'!$A:$M,3,0)</f>
        <v>CAIXA ELETRICA DE PISO, 20 X 20CM, FORNECIMENTO/REMANEJAMENTO E INTSLAÇÃO</v>
      </c>
      <c r="D61" s="252" t="str">
        <f>VLOOKUP($A61,'01_SINTETICO'!$A:$M,4,0)</f>
        <v>SER.CG</v>
      </c>
      <c r="E61" s="27" t="str">
        <f>VLOOKUP($A61,'01_SINTETICO'!$A:$M,5,0)</f>
        <v>UN</v>
      </c>
      <c r="F61" s="27">
        <f>VLOOKUP($A61,'01_SINTETICO'!$A:$M,6,0)</f>
        <v>3</v>
      </c>
      <c r="G61" s="253">
        <f>VLOOKUP($A61,'01_SINTETICO'!$A:$M,11,0)</f>
        <v>175.07751299999998</v>
      </c>
      <c r="H61" s="253">
        <f>VLOOKUP($A61,'01_SINTETICO'!$A:$M,12,0)</f>
        <v>35.4535737426</v>
      </c>
      <c r="I61" s="253">
        <f>VLOOKUP($A61,'01_SINTETICO'!$A:$M,13,0)</f>
        <v>210.5310867426</v>
      </c>
      <c r="J61" s="258">
        <f t="shared" si="2"/>
        <v>9.2186391266992258E-4</v>
      </c>
      <c r="K61" s="259">
        <f t="shared" si="1"/>
        <v>0.99061407546440938</v>
      </c>
    </row>
    <row r="62" spans="1:11" ht="38.25" x14ac:dyDescent="0.25">
      <c r="A62" s="251" t="s">
        <v>12809</v>
      </c>
      <c r="B62" s="252" t="str">
        <f>VLOOKUP($A62,'01_SINTETICO'!$A:$M,2,0)</f>
        <v>T.REMOCAO.PISO</v>
      </c>
      <c r="C62" s="252" t="str">
        <f>VLOOKUP($A62,'01_SINTETICO'!$A:$M,3,0)</f>
        <v>REMOCAO, CARGA, TRANSPORTE VERTICAL E EMPILHAMENTO DE PLACA DE PISO ELEVADO 60X60 CM COMPOSTO POR CONCRETO CELULAR, CHAPA DE AÇO E BASE/HASTE/CRUZETAS EM AÇO</v>
      </c>
      <c r="D62" s="252" t="str">
        <f>VLOOKUP($A62,'01_SINTETICO'!$A:$M,4,0)</f>
        <v>SER.CG</v>
      </c>
      <c r="E62" s="27" t="str">
        <f>VLOOKUP($A62,'01_SINTETICO'!$A:$M,5,0)</f>
        <v>M2</v>
      </c>
      <c r="F62" s="27">
        <f>VLOOKUP($A62,'01_SINTETICO'!$A:$M,6,0)</f>
        <v>49.71</v>
      </c>
      <c r="G62" s="253">
        <f>VLOOKUP($A62,'01_SINTETICO'!$A:$M,11,0)</f>
        <v>70.966652172000011</v>
      </c>
      <c r="H62" s="253">
        <f>VLOOKUP($A62,'01_SINTETICO'!$A:$M,12,0)</f>
        <v>136.6592060657232</v>
      </c>
      <c r="I62" s="253">
        <f>VLOOKUP($A62,'01_SINTETICO'!$A:$M,13,0)</f>
        <v>207.62585823772321</v>
      </c>
      <c r="J62" s="258">
        <f t="shared" si="2"/>
        <v>9.0914263070560931E-4</v>
      </c>
      <c r="K62" s="259">
        <f t="shared" si="1"/>
        <v>0.99152321809511501</v>
      </c>
    </row>
    <row r="63" spans="1:11" x14ac:dyDescent="0.25">
      <c r="A63" s="251" t="s">
        <v>7185</v>
      </c>
      <c r="B63" s="252" t="str">
        <f>VLOOKUP($A63,'01_SINTETICO'!$A:$M,2,0)</f>
        <v>T.LIMPEZA</v>
      </c>
      <c r="C63" s="252" t="str">
        <f>VLOOKUP($A63,'01_SINTETICO'!$A:$M,3,0)</f>
        <v>LIMPEZA PERMANENTE E FINAL DE OBRA</v>
      </c>
      <c r="D63" s="252" t="str">
        <f>VLOOKUP($A63,'01_SINTETICO'!$A:$M,4,0)</f>
        <v>SER.CG</v>
      </c>
      <c r="E63" s="27" t="str">
        <f>VLOOKUP($A63,'01_SINTETICO'!$A:$M,5,0)</f>
        <v>M2</v>
      </c>
      <c r="F63" s="27">
        <f>VLOOKUP($A63,'01_SINTETICO'!$A:$M,6,0)</f>
        <v>49.76</v>
      </c>
      <c r="G63" s="253">
        <f>VLOOKUP($A63,'01_SINTETICO'!$A:$M,11,0)</f>
        <v>95.701322558400008</v>
      </c>
      <c r="H63" s="253">
        <f>VLOOKUP($A63,'01_SINTETICO'!$A:$M,12,0)</f>
        <v>95.757663763453436</v>
      </c>
      <c r="I63" s="253">
        <f>VLOOKUP($A63,'01_SINTETICO'!$A:$M,13,0)</f>
        <v>191.45898632185344</v>
      </c>
      <c r="J63" s="258">
        <f t="shared" si="2"/>
        <v>8.3835186991777983E-4</v>
      </c>
      <c r="K63" s="259">
        <f t="shared" si="1"/>
        <v>0.99236156996503277</v>
      </c>
    </row>
    <row r="64" spans="1:11" ht="25.5" x14ac:dyDescent="0.25">
      <c r="A64" s="251" t="s">
        <v>101</v>
      </c>
      <c r="B64" s="252" t="str">
        <f>VLOOKUP($A64,'01_SINTETICO'!$A:$M,2,0)</f>
        <v>88496U</v>
      </c>
      <c r="C64" s="252" t="str">
        <f>VLOOKUP($A64,'01_SINTETICO'!$A:$M,3,0)</f>
        <v>APLICAÇÃO E LIXAMENTO DE MASSA LÁTEX EM TETO, DUAS DEMÃOS. AF_06/2014</v>
      </c>
      <c r="D64" s="252" t="str">
        <f>VLOOKUP($A64,'01_SINTETICO'!$A:$M,4,0)</f>
        <v>SER.CG</v>
      </c>
      <c r="E64" s="27" t="str">
        <f>VLOOKUP($A64,'01_SINTETICO'!$A:$M,5,0)</f>
        <v>M2</v>
      </c>
      <c r="F64" s="27">
        <f>VLOOKUP($A64,'01_SINTETICO'!$A:$M,6,0)</f>
        <v>5.26</v>
      </c>
      <c r="G64" s="253">
        <f>VLOOKUP($A64,'01_SINTETICO'!$A:$M,11,0)</f>
        <v>71.586687485040002</v>
      </c>
      <c r="H64" s="253">
        <f>VLOOKUP($A64,'01_SINTETICO'!$A:$M,12,0)</f>
        <v>99.928298095038173</v>
      </c>
      <c r="I64" s="253">
        <f>VLOOKUP($A64,'01_SINTETICO'!$A:$M,13,0)</f>
        <v>171.51498558007819</v>
      </c>
      <c r="J64" s="258">
        <f t="shared" si="2"/>
        <v>7.5102198983891292E-4</v>
      </c>
      <c r="K64" s="259">
        <f t="shared" si="1"/>
        <v>0.99311259195487167</v>
      </c>
    </row>
    <row r="65" spans="1:11" ht="38.25" x14ac:dyDescent="0.25">
      <c r="A65" s="251" t="s">
        <v>105</v>
      </c>
      <c r="B65" s="252" t="str">
        <f>VLOOKUP($A65,'01_SINTETICO'!$A:$M,2,0)</f>
        <v>89957U</v>
      </c>
      <c r="C65" s="252" t="str">
        <f>VLOOKUP($A65,'01_SINTETICO'!$A:$M,3,0)</f>
        <v>PONTO DE CONSUMO TERMINAL DE ÁGUA FRIA (SUBRAMAL) COM TUBULAÇÃO DE PVC, DN 25 MM, INSTALADO EM RAMAL DE ÁGUA, INCLUSOS RASGO E CHUMBAMENTO EM ALVENARIA. AF_12/2014</v>
      </c>
      <c r="D65" s="252" t="str">
        <f>VLOOKUP($A65,'01_SINTETICO'!$A:$M,4,0)</f>
        <v>SER.CG</v>
      </c>
      <c r="E65" s="27" t="str">
        <f>VLOOKUP($A65,'01_SINTETICO'!$A:$M,5,0)</f>
        <v>UN</v>
      </c>
      <c r="F65" s="27">
        <f>VLOOKUP($A65,'01_SINTETICO'!$A:$M,6,0)</f>
        <v>1</v>
      </c>
      <c r="G65" s="253">
        <f>VLOOKUP($A65,'01_SINTETICO'!$A:$M,11,0)</f>
        <v>68.148807112271598</v>
      </c>
      <c r="H65" s="253">
        <f>VLOOKUP($A65,'01_SINTETICO'!$A:$M,12,0)</f>
        <v>97.121272936336439</v>
      </c>
      <c r="I65" s="253">
        <f>VLOOKUP($A65,'01_SINTETICO'!$A:$M,13,0)</f>
        <v>165.27008004860804</v>
      </c>
      <c r="J65" s="258">
        <f t="shared" si="2"/>
        <v>7.2367708255434784E-4</v>
      </c>
      <c r="K65" s="259">
        <f t="shared" si="1"/>
        <v>0.99383626903742606</v>
      </c>
    </row>
    <row r="66" spans="1:11" ht="25.5" x14ac:dyDescent="0.25">
      <c r="A66" s="251" t="s">
        <v>7173</v>
      </c>
      <c r="B66" s="252" t="str">
        <f>VLOOKUP($A66,'01_SINTETICO'!$A:$M,2,0)</f>
        <v>T.LOG.RJ45.MACHO</v>
      </c>
      <c r="C66" s="252" t="str">
        <f>VLOOKUP($A66,'01_SINTETICO'!$A:$M,3,0)</f>
        <v>CONECTOR RJ 45 MACHO</v>
      </c>
      <c r="D66" s="252" t="str">
        <f>VLOOKUP($A66,'01_SINTETICO'!$A:$M,4,0)</f>
        <v>SER.CG</v>
      </c>
      <c r="E66" s="27" t="str">
        <f>VLOOKUP($A66,'01_SINTETICO'!$A:$M,5,0)</f>
        <v>UN</v>
      </c>
      <c r="F66" s="27">
        <f>VLOOKUP($A66,'01_SINTETICO'!$A:$M,6,0)</f>
        <v>12</v>
      </c>
      <c r="G66" s="253">
        <f>VLOOKUP($A66,'01_SINTETICO'!$A:$M,11,0)</f>
        <v>77.57055695999999</v>
      </c>
      <c r="H66" s="253">
        <f>VLOOKUP($A66,'01_SINTETICO'!$A:$M,12,0)</f>
        <v>79.540222084128004</v>
      </c>
      <c r="I66" s="253">
        <f>VLOOKUP($A66,'01_SINTETICO'!$A:$M,13,0)</f>
        <v>157.11077904412798</v>
      </c>
      <c r="J66" s="258">
        <f t="shared" si="2"/>
        <v>6.8794950775757739E-4</v>
      </c>
      <c r="K66" s="259">
        <f t="shared" si="1"/>
        <v>0.99452421854518358</v>
      </c>
    </row>
    <row r="67" spans="1:11" ht="25.5" x14ac:dyDescent="0.25">
      <c r="A67" s="251" t="s">
        <v>76</v>
      </c>
      <c r="B67" s="252" t="str">
        <f>VLOOKUP($A67,'01_SINTETICO'!$A:$M,2,0)</f>
        <v>102191U</v>
      </c>
      <c r="C67" s="252" t="str">
        <f>VLOOKUP($A67,'01_SINTETICO'!$A:$M,3,0)</f>
        <v>REMOÇÃO DE VIDRO LISO COMUM DE ESQUADRIA COM BAGUETE DE ALUMÍNIO OU PVC. AF_01/2021</v>
      </c>
      <c r="D67" s="252" t="str">
        <f>VLOOKUP($A67,'01_SINTETICO'!$A:$M,4,0)</f>
        <v>SER.CG</v>
      </c>
      <c r="E67" s="27" t="str">
        <f>VLOOKUP($A67,'01_SINTETICO'!$A:$M,5,0)</f>
        <v>M2</v>
      </c>
      <c r="F67" s="27">
        <f>VLOOKUP($A67,'01_SINTETICO'!$A:$M,6,0)</f>
        <v>5.99</v>
      </c>
      <c r="G67" s="253">
        <f>VLOOKUP($A67,'01_SINTETICO'!$A:$M,11,0)</f>
        <v>41.69356227075</v>
      </c>
      <c r="H67" s="253">
        <f>VLOOKUP($A67,'01_SINTETICO'!$A:$M,12,0)</f>
        <v>97.364576390838579</v>
      </c>
      <c r="I67" s="253">
        <f>VLOOKUP($A67,'01_SINTETICO'!$A:$M,13,0)</f>
        <v>139.05813866158857</v>
      </c>
      <c r="J67" s="258">
        <f t="shared" si="2"/>
        <v>6.0890143008618912E-4</v>
      </c>
      <c r="K67" s="259">
        <f t="shared" si="1"/>
        <v>0.99513311997526976</v>
      </c>
    </row>
    <row r="68" spans="1:11" ht="25.5" x14ac:dyDescent="0.25">
      <c r="A68" s="251" t="s">
        <v>65</v>
      </c>
      <c r="B68" s="252" t="str">
        <f>VLOOKUP($A68,'01_SINTETICO'!$A:$M,2,0)</f>
        <v>T.DIARIO</v>
      </c>
      <c r="C68" s="252" t="str">
        <f>VLOOKUP($A68,'01_SINTETICO'!$A:$M,3,0)</f>
        <v>DIÁRIO DE OBRAS ou LIVRO DE ORDEM - EM TAMANHO OFICIO - 33X3 - PREENCHIMENTO OBRIGATÓRIO PELA CONTRATADA</v>
      </c>
      <c r="D68" s="252" t="str">
        <f>VLOOKUP($A68,'01_SINTETICO'!$A:$M,4,0)</f>
        <v>SER.CG</v>
      </c>
      <c r="E68" s="27" t="str">
        <f>VLOOKUP($A68,'01_SINTETICO'!$A:$M,5,0)</f>
        <v>UN</v>
      </c>
      <c r="F68" s="27">
        <f>VLOOKUP($A68,'01_SINTETICO'!$A:$M,6,0)</f>
        <v>3</v>
      </c>
      <c r="G68" s="253">
        <f>VLOOKUP($A68,'01_SINTETICO'!$A:$M,11,0)</f>
        <v>133.74738000000002</v>
      </c>
      <c r="H68" s="253">
        <f>VLOOKUP($A68,'01_SINTETICO'!$A:$M,12,0)</f>
        <v>0</v>
      </c>
      <c r="I68" s="253">
        <f>VLOOKUP($A68,'01_SINTETICO'!$A:$M,13,0)</f>
        <v>133.74738000000002</v>
      </c>
      <c r="J68" s="258">
        <f t="shared" si="2"/>
        <v>5.8564692247514249E-4</v>
      </c>
      <c r="K68" s="259">
        <f t="shared" si="1"/>
        <v>0.99571876689774486</v>
      </c>
    </row>
    <row r="69" spans="1:11" ht="25.5" x14ac:dyDescent="0.25">
      <c r="A69" s="251" t="s">
        <v>7184</v>
      </c>
      <c r="B69" s="252" t="str">
        <f>VLOOKUP($A69,'01_SINTETICO'!$A:$M,2,0)</f>
        <v>T.CANTONEIRA.ALUM</v>
      </c>
      <c r="C69" s="252" t="str">
        <f>VLOOKUP($A69,'01_SINTETICO'!$A:$M,3,0)</f>
        <v>FRISO DE ALUMÍNIO DE 1.1/4'' (ABAS IGUAIS) COLADA EM LOCAIS ONDE HA MUDANCA DE MATERIAL DO PISO</v>
      </c>
      <c r="D69" s="252" t="str">
        <f>VLOOKUP($A69,'01_SINTETICO'!$A:$M,4,0)</f>
        <v>SER.CG</v>
      </c>
      <c r="E69" s="27" t="str">
        <f>VLOOKUP($A69,'01_SINTETICO'!$A:$M,5,0)</f>
        <v>M</v>
      </c>
      <c r="F69" s="27">
        <f>VLOOKUP($A69,'01_SINTETICO'!$A:$M,6,0)</f>
        <v>2.7</v>
      </c>
      <c r="G69" s="253">
        <f>VLOOKUP($A69,'01_SINTETICO'!$A:$M,11,0)</f>
        <v>118.62625202999999</v>
      </c>
      <c r="H69" s="253">
        <f>VLOOKUP($A69,'01_SINTETICO'!$A:$M,12,0)</f>
        <v>3.7113242443920003</v>
      </c>
      <c r="I69" s="253">
        <f>VLOOKUP($A69,'01_SINTETICO'!$A:$M,13,0)</f>
        <v>122.33757627439199</v>
      </c>
      <c r="J69" s="258">
        <f t="shared" si="2"/>
        <v>5.3568619473641781E-4</v>
      </c>
      <c r="K69" s="259">
        <f t="shared" si="1"/>
        <v>0.99625445309248128</v>
      </c>
    </row>
    <row r="70" spans="1:11" x14ac:dyDescent="0.25">
      <c r="A70" s="251" t="s">
        <v>7027</v>
      </c>
      <c r="B70" s="252" t="str">
        <f>VLOOKUP($A70,'01_SINTETICO'!$A:$M,2,0)</f>
        <v>T.PLATAFORMA</v>
      </c>
      <c r="C70" s="252" t="str">
        <f>VLOOKUP($A70,'01_SINTETICO'!$A:$M,3,0)</f>
        <v>PLATAFORMA MADEIRA PARA ANDAIME</v>
      </c>
      <c r="D70" s="252" t="str">
        <f>VLOOKUP($A70,'01_SINTETICO'!$A:$M,4,0)</f>
        <v>SER.CG</v>
      </c>
      <c r="E70" s="27" t="str">
        <f>VLOOKUP($A70,'01_SINTETICO'!$A:$M,5,0)</f>
        <v>M2</v>
      </c>
      <c r="F70" s="27">
        <f>VLOOKUP($A70,'01_SINTETICO'!$A:$M,6,0)</f>
        <v>15.3</v>
      </c>
      <c r="G70" s="253">
        <f>VLOOKUP($A70,'01_SINTETICO'!$A:$M,11,0)</f>
        <v>89.895231855000006</v>
      </c>
      <c r="H70" s="253">
        <f>VLOOKUP($A70,'01_SINTETICO'!$A:$M,12,0)</f>
        <v>21.030837384888002</v>
      </c>
      <c r="I70" s="253">
        <f>VLOOKUP($A70,'01_SINTETICO'!$A:$M,13,0)</f>
        <v>110.92606923988801</v>
      </c>
      <c r="J70" s="258">
        <f t="shared" si="2"/>
        <v>4.8571800862644916E-4</v>
      </c>
      <c r="K70" s="259">
        <f t="shared" si="1"/>
        <v>0.99674017110110769</v>
      </c>
    </row>
    <row r="71" spans="1:11" ht="25.5" x14ac:dyDescent="0.25">
      <c r="A71" s="251" t="s">
        <v>7183</v>
      </c>
      <c r="B71" s="252" t="str">
        <f>VLOOKUP($A71,'01_SINTETICO'!$A:$M,2,0)</f>
        <v>T.TERMINAL.CABO2.5</v>
      </c>
      <c r="C71" s="252" t="str">
        <f>VLOOKUP($A71,'01_SINTETICO'!$A:$M,3,0)</f>
        <v>TERMINAL A COMPRESSAO EM COBRE ESTANHADO PARA CABO 2,5 MM2, 1 FURO E 1COMPRESSAO, PARA PARAFUSO DE FIXACAO M5</v>
      </c>
      <c r="D71" s="252" t="str">
        <f>VLOOKUP($A71,'01_SINTETICO'!$A:$M,4,0)</f>
        <v>SER.CG</v>
      </c>
      <c r="E71" s="27" t="str">
        <f>VLOOKUP($A71,'01_SINTETICO'!$A:$M,5,0)</f>
        <v>UN</v>
      </c>
      <c r="F71" s="27">
        <f>VLOOKUP($A71,'01_SINTETICO'!$A:$M,6,0)</f>
        <v>50</v>
      </c>
      <c r="G71" s="253">
        <f>VLOOKUP($A71,'01_SINTETICO'!$A:$M,11,0)</f>
        <v>68.250142999999994</v>
      </c>
      <c r="H71" s="253">
        <f>VLOOKUP($A71,'01_SINTETICO'!$A:$M,12,0)</f>
        <v>23.031883672200003</v>
      </c>
      <c r="I71" s="253">
        <f>VLOOKUP($A71,'01_SINTETICO'!$A:$M,13,0)</f>
        <v>91.282026672200004</v>
      </c>
      <c r="J71" s="258">
        <f t="shared" ref="J71:J86" si="3">I71/SUM($I$7:$I$1048576)</f>
        <v>3.997015717083041E-4</v>
      </c>
      <c r="K71" s="259">
        <f t="shared" si="1"/>
        <v>0.99713987267281601</v>
      </c>
    </row>
    <row r="72" spans="1:11" ht="25.5" x14ac:dyDescent="0.25">
      <c r="A72" s="251" t="s">
        <v>7159</v>
      </c>
      <c r="B72" s="252" t="str">
        <f>VLOOKUP($A72,'01_SINTETICO'!$A:$M,2,0)</f>
        <v>91975U</v>
      </c>
      <c r="C72" s="252" t="str">
        <f>VLOOKUP($A72,'01_SINTETICO'!$A:$M,3,0)</f>
        <v>INTERRUPTOR SIMPLES (4 MÓDULOS), 10A/250V, INCLUINDO SUPORTE E PLACA - FORNECIMENTO E INSTALAÇÃO. AF_12/2015</v>
      </c>
      <c r="D72" s="252" t="str">
        <f>VLOOKUP($A72,'01_SINTETICO'!$A:$M,4,0)</f>
        <v>SER.CG</v>
      </c>
      <c r="E72" s="27" t="str">
        <f>VLOOKUP($A72,'01_SINTETICO'!$A:$M,5,0)</f>
        <v>UN</v>
      </c>
      <c r="F72" s="27">
        <f>VLOOKUP($A72,'01_SINTETICO'!$A:$M,6,0)</f>
        <v>1</v>
      </c>
      <c r="G72" s="253">
        <f>VLOOKUP($A72,'01_SINTETICO'!$A:$M,11,0)</f>
        <v>55.910741275999996</v>
      </c>
      <c r="H72" s="253">
        <f>VLOOKUP($A72,'01_SINTETICO'!$A:$M,12,0)</f>
        <v>31.7577758997096</v>
      </c>
      <c r="I72" s="253">
        <f>VLOOKUP($A72,'01_SINTETICO'!$A:$M,13,0)</f>
        <v>87.668517175709596</v>
      </c>
      <c r="J72" s="258">
        <f t="shared" si="3"/>
        <v>3.8387890126829766E-4</v>
      </c>
      <c r="K72" s="259">
        <f t="shared" si="1"/>
        <v>0.99752375157408435</v>
      </c>
    </row>
    <row r="73" spans="1:11" ht="25.5" x14ac:dyDescent="0.25">
      <c r="A73" s="251" t="s">
        <v>78</v>
      </c>
      <c r="B73" s="252" t="str">
        <f>VLOOKUP($A73,'01_SINTETICO'!$A:$M,2,0)</f>
        <v>97638U</v>
      </c>
      <c r="C73" s="252" t="str">
        <f>VLOOKUP($A73,'01_SINTETICO'!$A:$M,3,0)</f>
        <v>REMOÇÃO DE CHAPAS E PERFIS DE DRYWALL, DE FORMA MANUAL, SEM REAPROVEITAMENTO. AF_12/2017</v>
      </c>
      <c r="D73" s="252" t="str">
        <f>VLOOKUP($A73,'01_SINTETICO'!$A:$M,4,0)</f>
        <v>SER.CG</v>
      </c>
      <c r="E73" s="27" t="str">
        <f>VLOOKUP($A73,'01_SINTETICO'!$A:$M,5,0)</f>
        <v>M2</v>
      </c>
      <c r="F73" s="27">
        <f>VLOOKUP($A73,'01_SINTETICO'!$A:$M,6,0)</f>
        <v>10.63</v>
      </c>
      <c r="G73" s="253">
        <f>VLOOKUP($A73,'01_SINTETICO'!$A:$M,11,0)</f>
        <v>25.119953613611994</v>
      </c>
      <c r="H73" s="253">
        <f>VLOOKUP($A73,'01_SINTETICO'!$A:$M,12,0)</f>
        <v>57.16131373940047</v>
      </c>
      <c r="I73" s="253">
        <f>VLOOKUP($A73,'01_SINTETICO'!$A:$M,13,0)</f>
        <v>82.281267353012467</v>
      </c>
      <c r="J73" s="258">
        <f t="shared" si="3"/>
        <v>3.6028945765252495E-4</v>
      </c>
      <c r="K73" s="259">
        <f t="shared" ref="K73:K86" si="4">K72+J73</f>
        <v>0.99788404103173689</v>
      </c>
    </row>
    <row r="74" spans="1:11" ht="25.5" x14ac:dyDescent="0.25">
      <c r="A74" s="251" t="s">
        <v>7028</v>
      </c>
      <c r="B74" s="252" t="str">
        <f>VLOOKUP($A74,'01_SINTETICO'!$A:$M,2,0)</f>
        <v>T.PROT.INST</v>
      </c>
      <c r="C74" s="252" t="str">
        <f>VLOOKUP($A74,'01_SINTETICO'!$A:$M,3,0)</f>
        <v>PROTEÇÃO DE INSTALAÇÕES, VIDROS E EQUIPAMENTOS, MOBILIARIO, ESTACOES DE TRABALHO, ETC.</v>
      </c>
      <c r="D74" s="252" t="str">
        <f>VLOOKUP($A74,'01_SINTETICO'!$A:$M,4,0)</f>
        <v>SER.CG</v>
      </c>
      <c r="E74" s="27" t="str">
        <f>VLOOKUP($A74,'01_SINTETICO'!$A:$M,5,0)</f>
        <v>M2</v>
      </c>
      <c r="F74" s="27">
        <f>VLOOKUP($A74,'01_SINTETICO'!$A:$M,6,0)</f>
        <v>26.85</v>
      </c>
      <c r="G74" s="253">
        <f>VLOOKUP($A74,'01_SINTETICO'!$A:$M,11,0)</f>
        <v>56.679472005000008</v>
      </c>
      <c r="H74" s="253">
        <f>VLOOKUP($A74,'01_SINTETICO'!$A:$M,12,0)</f>
        <v>18.453528881838004</v>
      </c>
      <c r="I74" s="253">
        <f>VLOOKUP($A74,'01_SINTETICO'!$A:$M,13,0)</f>
        <v>75.133000886838005</v>
      </c>
      <c r="J74" s="258">
        <f t="shared" si="3"/>
        <v>3.2898895474213269E-4</v>
      </c>
      <c r="K74" s="259">
        <f t="shared" si="4"/>
        <v>0.99821302998647898</v>
      </c>
    </row>
    <row r="75" spans="1:11" ht="25.5" x14ac:dyDescent="0.25">
      <c r="A75" s="251" t="s">
        <v>7182</v>
      </c>
      <c r="B75" s="252" t="str">
        <f>VLOOKUP($A75,'01_SINTETICO'!$A:$M,2,0)</f>
        <v>T.TERMINAL.CABO16</v>
      </c>
      <c r="C75" s="252" t="str">
        <f>VLOOKUP($A75,'01_SINTETICO'!$A:$M,3,0)</f>
        <v>TERMINAL METALICO A PRESSAO PARA 1 CABO DE 16 MM2, COM 1 FURO DE FIXACAO</v>
      </c>
      <c r="D75" s="252" t="str">
        <f>VLOOKUP($A75,'01_SINTETICO'!$A:$M,4,0)</f>
        <v>SER.CG</v>
      </c>
      <c r="E75" s="27" t="str">
        <f>VLOOKUP($A75,'01_SINTETICO'!$A:$M,5,0)</f>
        <v>UN</v>
      </c>
      <c r="F75" s="27">
        <f>VLOOKUP($A75,'01_SINTETICO'!$A:$M,6,0)</f>
        <v>10</v>
      </c>
      <c r="G75" s="253">
        <f>VLOOKUP($A75,'01_SINTETICO'!$A:$M,11,0)</f>
        <v>64.079368600000009</v>
      </c>
      <c r="H75" s="253">
        <f>VLOOKUP($A75,'01_SINTETICO'!$A:$M,12,0)</f>
        <v>4.6063767344400004</v>
      </c>
      <c r="I75" s="253">
        <f>VLOOKUP($A75,'01_SINTETICO'!$A:$M,13,0)</f>
        <v>68.685745334440014</v>
      </c>
      <c r="J75" s="258">
        <f t="shared" si="3"/>
        <v>3.0075800642245229E-4</v>
      </c>
      <c r="K75" s="259">
        <f t="shared" si="4"/>
        <v>0.99851378799290147</v>
      </c>
    </row>
    <row r="76" spans="1:11" ht="25.5" x14ac:dyDescent="0.25">
      <c r="A76" s="251" t="s">
        <v>7156</v>
      </c>
      <c r="B76" s="252" t="str">
        <f>VLOOKUP($A76,'01_SINTETICO'!$A:$M,2,0)</f>
        <v>91941U</v>
      </c>
      <c r="C76" s="252" t="str">
        <f>VLOOKUP($A76,'01_SINTETICO'!$A:$M,3,0)</f>
        <v>CAIXA RETANGULAR 4" X 2" BAIXA (0,30 M DO PISO), PVC, INSTALADA EM PAREDE - FORNECIMENTO E INSTALAÇÃO. AF_12/2015</v>
      </c>
      <c r="D76" s="252" t="str">
        <f>VLOOKUP($A76,'01_SINTETICO'!$A:$M,4,0)</f>
        <v>SER.CG</v>
      </c>
      <c r="E76" s="27" t="str">
        <f>VLOOKUP($A76,'01_SINTETICO'!$A:$M,5,0)</f>
        <v>UN</v>
      </c>
      <c r="F76" s="27">
        <f>VLOOKUP($A76,'01_SINTETICO'!$A:$M,6,0)</f>
        <v>6</v>
      </c>
      <c r="G76" s="253">
        <f>VLOOKUP($A76,'01_SINTETICO'!$A:$M,11,0)</f>
        <v>27.851391210162003</v>
      </c>
      <c r="H76" s="253">
        <f>VLOOKUP($A76,'01_SINTETICO'!$A:$M,12,0)</f>
        <v>34.557686308504508</v>
      </c>
      <c r="I76" s="253">
        <f>VLOOKUP($A76,'01_SINTETICO'!$A:$M,13,0)</f>
        <v>62.409077518666507</v>
      </c>
      <c r="J76" s="258">
        <f t="shared" si="3"/>
        <v>2.7327401989720948E-4</v>
      </c>
      <c r="K76" s="259">
        <f t="shared" si="4"/>
        <v>0.99878706201279865</v>
      </c>
    </row>
    <row r="77" spans="1:11" ht="25.5" x14ac:dyDescent="0.25">
      <c r="A77" s="251" t="s">
        <v>7167</v>
      </c>
      <c r="B77" s="252" t="str">
        <f>VLOOKUP($A77,'01_SINTETICO'!$A:$M,2,0)</f>
        <v>T.CONECTOR.RETO</v>
      </c>
      <c r="C77" s="252" t="str">
        <f>VLOOKUP($A77,'01_SINTETICO'!$A:$M,3,0)</f>
        <v>CONECTOR BOX RETO 2"</v>
      </c>
      <c r="D77" s="252" t="str">
        <f>VLOOKUP($A77,'01_SINTETICO'!$A:$M,4,0)</f>
        <v>SER.CG</v>
      </c>
      <c r="E77" s="27" t="str">
        <f>VLOOKUP($A77,'01_SINTETICO'!$A:$M,5,0)</f>
        <v>UN</v>
      </c>
      <c r="F77" s="27">
        <f>VLOOKUP($A77,'01_SINTETICO'!$A:$M,6,0)</f>
        <v>4</v>
      </c>
      <c r="G77" s="253">
        <f>VLOOKUP($A77,'01_SINTETICO'!$A:$M,11,0)</f>
        <v>46.520603272000002</v>
      </c>
      <c r="H77" s="253">
        <f>VLOOKUP($A77,'01_SINTETICO'!$A:$M,12,0)</f>
        <v>14.738335268529598</v>
      </c>
      <c r="I77" s="253">
        <f>VLOOKUP($A77,'01_SINTETICO'!$A:$M,13,0)</f>
        <v>61.258938540529599</v>
      </c>
      <c r="J77" s="258">
        <f t="shared" si="3"/>
        <v>2.6823784383929656E-4</v>
      </c>
      <c r="K77" s="259">
        <f t="shared" si="4"/>
        <v>0.99905529985663799</v>
      </c>
    </row>
    <row r="78" spans="1:11" ht="25.5" x14ac:dyDescent="0.25">
      <c r="A78" s="254" t="s">
        <v>7160</v>
      </c>
      <c r="B78" s="252" t="str">
        <f>VLOOKUP($A78,'01_SINTETICO'!$A:$M,2,0)</f>
        <v>91992U</v>
      </c>
      <c r="C78" s="252" t="str">
        <f>VLOOKUP($A78,'01_SINTETICO'!$A:$M,3,0)</f>
        <v>TOMADA ALTA DE EMBUTIR (1 MÓDULO), 2P+T 10 A, INCLUINDO SUPORTE E PLACA - FORNECIMENTO E INSTALAÇÃO. AF_12/2015</v>
      </c>
      <c r="D78" s="252" t="str">
        <f>VLOOKUP($A78,'01_SINTETICO'!$A:$M,4,0)</f>
        <v>SER.CG</v>
      </c>
      <c r="E78" s="27" t="str">
        <f>VLOOKUP($A78,'01_SINTETICO'!$A:$M,5,0)</f>
        <v>UN</v>
      </c>
      <c r="F78" s="27">
        <f>VLOOKUP($A78,'01_SINTETICO'!$A:$M,6,0)</f>
        <v>1</v>
      </c>
      <c r="G78" s="253">
        <f>VLOOKUP($A78,'01_SINTETICO'!$A:$M,11,0)</f>
        <v>23.275844591999999</v>
      </c>
      <c r="H78" s="253">
        <f>VLOOKUP($A78,'01_SINTETICO'!$A:$M,12,0)</f>
        <v>22.270020014548798</v>
      </c>
      <c r="I78" s="253">
        <f>VLOOKUP($A78,'01_SINTETICO'!$A:$M,13,0)</f>
        <v>45.545864606548797</v>
      </c>
      <c r="J78" s="258">
        <f t="shared" si="3"/>
        <v>1.9943415294037772E-4</v>
      </c>
      <c r="K78" s="259">
        <f t="shared" si="4"/>
        <v>0.99925473400957832</v>
      </c>
    </row>
    <row r="79" spans="1:11" ht="25.5" x14ac:dyDescent="0.25">
      <c r="A79" s="251" t="s">
        <v>7157</v>
      </c>
      <c r="B79" s="252" t="str">
        <f>VLOOKUP($A79,'01_SINTETICO'!$A:$M,2,0)</f>
        <v>91944U</v>
      </c>
      <c r="C79" s="252" t="str">
        <f>VLOOKUP($A79,'01_SINTETICO'!$A:$M,3,0)</f>
        <v>CAIXA RETANGULAR 4" X 4" BAIXA (0,30 M DO PISO), PVC, INSTALADA EM PAREDE - FORNECIMENTO E INSTALAÇÃO. AF_12/2015</v>
      </c>
      <c r="D79" s="252" t="str">
        <f>VLOOKUP($A79,'01_SINTETICO'!$A:$M,4,0)</f>
        <v>SER.CG</v>
      </c>
      <c r="E79" s="27" t="str">
        <f>VLOOKUP($A79,'01_SINTETICO'!$A:$M,5,0)</f>
        <v>UN</v>
      </c>
      <c r="F79" s="27">
        <f>VLOOKUP($A79,'01_SINTETICO'!$A:$M,6,0)</f>
        <v>3</v>
      </c>
      <c r="G79" s="253">
        <f>VLOOKUP($A79,'01_SINTETICO'!$A:$M,11,0)</f>
        <v>21.153279372107995</v>
      </c>
      <c r="H79" s="253">
        <f>VLOOKUP($A79,'01_SINTETICO'!$A:$M,12,0)</f>
        <v>19.841252520147389</v>
      </c>
      <c r="I79" s="253">
        <f>VLOOKUP($A79,'01_SINTETICO'!$A:$M,13,0)</f>
        <v>40.994531892255381</v>
      </c>
      <c r="J79" s="258">
        <f t="shared" si="3"/>
        <v>1.7950498500238614E-4</v>
      </c>
      <c r="K79" s="259">
        <f t="shared" si="4"/>
        <v>0.99943423899458073</v>
      </c>
    </row>
    <row r="80" spans="1:11" ht="25.5" x14ac:dyDescent="0.25">
      <c r="A80" s="251" t="s">
        <v>103</v>
      </c>
      <c r="B80" s="252" t="str">
        <f>VLOOKUP($A80,'01_SINTETICO'!$A:$M,2,0)</f>
        <v>88497U</v>
      </c>
      <c r="C80" s="252" t="str">
        <f>VLOOKUP($A80,'01_SINTETICO'!$A:$M,3,0)</f>
        <v>APLICAÇÃO E LIXAMENTO DE MASSA LÁTEX EM PAREDES, DUAS DEMÃOS. AF_06/2014</v>
      </c>
      <c r="D80" s="252" t="str">
        <f>VLOOKUP($A80,'01_SINTETICO'!$A:$M,4,0)</f>
        <v>SER.CG</v>
      </c>
      <c r="E80" s="27" t="str">
        <f>VLOOKUP($A80,'01_SINTETICO'!$A:$M,5,0)</f>
        <v>M2</v>
      </c>
      <c r="F80" s="27">
        <f>VLOOKUP($A80,'01_SINTETICO'!$A:$M,6,0)</f>
        <v>2.13</v>
      </c>
      <c r="G80" s="253">
        <f>VLOOKUP($A80,'01_SINTETICO'!$A:$M,11,0)</f>
        <v>20.073174412979998</v>
      </c>
      <c r="H80" s="253">
        <f>VLOOKUP($A80,'01_SINTETICO'!$A:$M,12,0)</f>
        <v>18.767575424264113</v>
      </c>
      <c r="I80" s="253">
        <f>VLOOKUP($A80,'01_SINTETICO'!$A:$M,13,0)</f>
        <v>38.840749837244111</v>
      </c>
      <c r="J80" s="258">
        <f t="shared" si="3"/>
        <v>1.7007410245201739E-4</v>
      </c>
      <c r="K80" s="259">
        <f t="shared" si="4"/>
        <v>0.99960431309703279</v>
      </c>
    </row>
    <row r="81" spans="1:11" ht="25.5" x14ac:dyDescent="0.25">
      <c r="A81" s="254" t="s">
        <v>7158</v>
      </c>
      <c r="B81" s="252" t="str">
        <f>VLOOKUP($A81,'01_SINTETICO'!$A:$M,2,0)</f>
        <v>91953U</v>
      </c>
      <c r="C81" s="252" t="str">
        <f>VLOOKUP($A81,'01_SINTETICO'!$A:$M,3,0)</f>
        <v>INTERRUPTOR SIMPLES (1 MÓDULO), 10A/250V, INCLUINDO SUPORTE E PLACA - FORNECIMENTO E INSTALAÇÃO. AF_12/2015</v>
      </c>
      <c r="D81" s="252" t="str">
        <f>VLOOKUP($A81,'01_SINTETICO'!$A:$M,4,0)</f>
        <v>SER.CG</v>
      </c>
      <c r="E81" s="27" t="str">
        <f>VLOOKUP($A81,'01_SINTETICO'!$A:$M,5,0)</f>
        <v>UN</v>
      </c>
      <c r="F81" s="27">
        <f>VLOOKUP($A81,'01_SINTETICO'!$A:$M,6,0)</f>
        <v>1</v>
      </c>
      <c r="G81" s="253">
        <f>VLOOKUP($A81,'01_SINTETICO'!$A:$M,11,0)</f>
        <v>18.132003187999999</v>
      </c>
      <c r="H81" s="253">
        <f>VLOOKUP($A81,'01_SINTETICO'!$A:$M,12,0)</f>
        <v>11.703647374941601</v>
      </c>
      <c r="I81" s="253">
        <f>VLOOKUP($A81,'01_SINTETICO'!$A:$M,13,0)</f>
        <v>29.835650562941602</v>
      </c>
      <c r="J81" s="258">
        <f t="shared" si="3"/>
        <v>1.3064298479888354E-4</v>
      </c>
      <c r="K81" s="259">
        <f t="shared" si="4"/>
        <v>0.99973495608183172</v>
      </c>
    </row>
    <row r="82" spans="1:11" ht="25.5" x14ac:dyDescent="0.25">
      <c r="A82" s="251" t="s">
        <v>7181</v>
      </c>
      <c r="B82" s="252" t="str">
        <f>VLOOKUP($A82,'01_SINTETICO'!$A:$M,2,0)</f>
        <v>T.TERMINAL.CABO10</v>
      </c>
      <c r="C82" s="252" t="str">
        <f>VLOOKUP($A82,'01_SINTETICO'!$A:$M,3,0)</f>
        <v>TERMINAL METALICO A PRESSAO PARA 1 CABO DE 6 A 10 MM2, COM 1 FURO DE FIXACAO</v>
      </c>
      <c r="D82" s="252" t="str">
        <f>VLOOKUP($A82,'01_SINTETICO'!$A:$M,4,0)</f>
        <v>SER.CG</v>
      </c>
      <c r="E82" s="27" t="str">
        <f>VLOOKUP($A82,'01_SINTETICO'!$A:$M,5,0)</f>
        <v>UN</v>
      </c>
      <c r="F82" s="27">
        <f>VLOOKUP($A82,'01_SINTETICO'!$A:$M,6,0)</f>
        <v>3</v>
      </c>
      <c r="G82" s="253">
        <f>VLOOKUP($A82,'01_SINTETICO'!$A:$M,11,0)</f>
        <v>19.589240580000002</v>
      </c>
      <c r="H82" s="253">
        <f>VLOOKUP($A82,'01_SINTETICO'!$A:$M,12,0)</f>
        <v>1.381913020332</v>
      </c>
      <c r="I82" s="253">
        <f>VLOOKUP($A82,'01_SINTETICO'!$A:$M,13,0)</f>
        <v>20.971153600332002</v>
      </c>
      <c r="J82" s="258">
        <f t="shared" si="3"/>
        <v>9.1827530130219671E-5</v>
      </c>
      <c r="K82" s="259">
        <f t="shared" si="4"/>
        <v>0.99982678361196198</v>
      </c>
    </row>
    <row r="83" spans="1:11" ht="25.5" x14ac:dyDescent="0.25">
      <c r="A83" s="251" t="s">
        <v>83</v>
      </c>
      <c r="B83" s="252" t="str">
        <f>VLOOKUP($A83,'01_SINTETICO'!$A:$M,2,0)</f>
        <v>97644U</v>
      </c>
      <c r="C83" s="252" t="str">
        <f>VLOOKUP($A83,'01_SINTETICO'!$A:$M,3,0)</f>
        <v>REMOÇÃO DE PORTAS, DE FORMA MANUAL, SEM REAPROVEITAMENTO. AF_12/2017</v>
      </c>
      <c r="D83" s="252" t="str">
        <f>VLOOKUP($A83,'01_SINTETICO'!$A:$M,4,0)</f>
        <v>SER.CG</v>
      </c>
      <c r="E83" s="27" t="str">
        <f>VLOOKUP($A83,'01_SINTETICO'!$A:$M,5,0)</f>
        <v>M2</v>
      </c>
      <c r="F83" s="27">
        <f>VLOOKUP($A83,'01_SINTETICO'!$A:$M,6,0)</f>
        <v>1.89</v>
      </c>
      <c r="G83" s="253">
        <f>VLOOKUP($A83,'01_SINTETICO'!$A:$M,11,0)</f>
        <v>5.3088870473730001</v>
      </c>
      <c r="H83" s="253">
        <f>VLOOKUP($A83,'01_SINTETICO'!$A:$M,12,0)</f>
        <v>12.508022782651382</v>
      </c>
      <c r="I83" s="253">
        <f>VLOOKUP($A83,'01_SINTETICO'!$A:$M,13,0)</f>
        <v>17.816909830024382</v>
      </c>
      <c r="J83" s="258">
        <f t="shared" si="3"/>
        <v>7.8015871488255642E-5</v>
      </c>
      <c r="K83" s="259">
        <f t="shared" si="4"/>
        <v>0.99990479948345024</v>
      </c>
    </row>
    <row r="84" spans="1:11" ht="25.5" x14ac:dyDescent="0.25">
      <c r="A84" s="254" t="s">
        <v>122</v>
      </c>
      <c r="B84" s="252" t="str">
        <f>VLOOKUP($A84,'01_SINTETICO'!$A:$M,2,0)</f>
        <v>221101/AGETOP-CIVIL</v>
      </c>
      <c r="C84" s="252" t="str">
        <f>VLOOKUP($A84,'01_SINTETICO'!$A:$M,3,0)</f>
        <v>GRANITINA 8MM FUNDIDA COM CONTRAPISO (1CI:3ARML) E=2CM E JUNTA PLASTICA 27MM</v>
      </c>
      <c r="D84" s="252" t="str">
        <f>VLOOKUP($A84,'01_SINTETICO'!$A:$M,4,0)</f>
        <v>SER.CG</v>
      </c>
      <c r="E84" s="27" t="str">
        <f>VLOOKUP($A84,'01_SINTETICO'!$A:$M,5,0)</f>
        <v>M2</v>
      </c>
      <c r="F84" s="27">
        <f>VLOOKUP($A84,'01_SINTETICO'!$A:$M,6,0)</f>
        <v>0.1</v>
      </c>
      <c r="G84" s="253">
        <f>VLOOKUP($A84,'01_SINTETICO'!$A:$M,11,0)</f>
        <v>8.3762809725399983</v>
      </c>
      <c r="H84" s="253">
        <f>VLOOKUP($A84,'01_SINTETICO'!$A:$M,12,0)</f>
        <v>1.8713485593599999</v>
      </c>
      <c r="I84" s="253">
        <f>VLOOKUP($A84,'01_SINTETICO'!$A:$M,13,0)</f>
        <v>10.247629531899998</v>
      </c>
      <c r="J84" s="258">
        <f t="shared" si="3"/>
        <v>4.487185242823163E-5</v>
      </c>
      <c r="K84" s="259">
        <f t="shared" si="4"/>
        <v>0.99994967133587842</v>
      </c>
    </row>
    <row r="85" spans="1:11" ht="25.5" x14ac:dyDescent="0.25">
      <c r="A85" s="251" t="s">
        <v>81</v>
      </c>
      <c r="B85" s="252" t="str">
        <f>VLOOKUP($A85,'01_SINTETICO'!$A:$M,2,0)</f>
        <v>97640U</v>
      </c>
      <c r="C85" s="252" t="str">
        <f>VLOOKUP($A85,'01_SINTETICO'!$A:$M,3,0)</f>
        <v>REMOÇÃO DE FORROS DE DRYWALL, PVC E FIBROMINERAL, DE FORMA MANUAL, SEM REAPROVEITAMENTO. AF_12/2017</v>
      </c>
      <c r="D85" s="252" t="str">
        <f>VLOOKUP($A85,'01_SINTETICO'!$A:$M,4,0)</f>
        <v>SER.CG</v>
      </c>
      <c r="E85" s="27" t="str">
        <f>VLOOKUP($A85,'01_SINTETICO'!$A:$M,5,0)</f>
        <v>M2</v>
      </c>
      <c r="F85" s="27">
        <f>VLOOKUP($A85,'01_SINTETICO'!$A:$M,6,0)</f>
        <v>5.26</v>
      </c>
      <c r="G85" s="253">
        <f>VLOOKUP($A85,'01_SINTETICO'!$A:$M,11,0)</f>
        <v>2.7053274037919999</v>
      </c>
      <c r="H85" s="253">
        <f>VLOOKUP($A85,'01_SINTETICO'!$A:$M,12,0)</f>
        <v>6.1555998758321371</v>
      </c>
      <c r="I85" s="253">
        <f>VLOOKUP($A85,'01_SINTETICO'!$A:$M,13,0)</f>
        <v>8.8609272796241374</v>
      </c>
      <c r="J85" s="258">
        <f t="shared" si="3"/>
        <v>3.879982390374983E-5</v>
      </c>
      <c r="K85" s="259">
        <f t="shared" si="4"/>
        <v>0.99998847115978218</v>
      </c>
    </row>
    <row r="86" spans="1:11" ht="25.5" x14ac:dyDescent="0.25">
      <c r="A86" s="251" t="s">
        <v>85</v>
      </c>
      <c r="B86" s="252" t="str">
        <f>VLOOKUP($A86,'01_SINTETICO'!$A:$M,2,0)</f>
        <v>97665U</v>
      </c>
      <c r="C86" s="252" t="str">
        <f>VLOOKUP($A86,'01_SINTETICO'!$A:$M,3,0)</f>
        <v>REMOÇÃO DE LUMINÁRIAS, DE FORMA MANUAL, SEM REAPROVEITAMENTO. AF_12/2017</v>
      </c>
      <c r="D86" s="252" t="str">
        <f>VLOOKUP($A86,'01_SINTETICO'!$A:$M,4,0)</f>
        <v>SER.CG</v>
      </c>
      <c r="E86" s="27" t="str">
        <f>VLOOKUP($A86,'01_SINTETICO'!$A:$M,5,0)</f>
        <v>UN</v>
      </c>
      <c r="F86" s="27">
        <f>VLOOKUP($A86,'01_SINTETICO'!$A:$M,6,0)</f>
        <v>2</v>
      </c>
      <c r="G86" s="253">
        <f>VLOOKUP($A86,'01_SINTETICO'!$A:$M,11,0)</f>
        <v>0.78089954799999994</v>
      </c>
      <c r="H86" s="253">
        <f>VLOOKUP($A86,'01_SINTETICO'!$A:$M,12,0)</f>
        <v>1.85200453542072</v>
      </c>
      <c r="I86" s="253">
        <f>VLOOKUP($A86,'01_SINTETICO'!$A:$M,13,0)</f>
        <v>2.63290408342072</v>
      </c>
      <c r="J86" s="258">
        <f t="shared" si="3"/>
        <v>1.1528840218235157E-5</v>
      </c>
      <c r="K86" s="259">
        <f t="shared" si="4"/>
        <v>1.0000000000000004</v>
      </c>
    </row>
  </sheetData>
  <autoFilter ref="A6:I86" xr:uid="{00000000-0009-0000-0000-000007000000}">
    <sortState xmlns:xlrd2="http://schemas.microsoft.com/office/spreadsheetml/2017/richdata2" ref="A7:I86">
      <sortCondition descending="1" ref="I6:I86"/>
    </sortState>
  </autoFilter>
  <mergeCells count="13">
    <mergeCell ref="F4:F5"/>
    <mergeCell ref="G4:I4"/>
    <mergeCell ref="J4:K4"/>
    <mergeCell ref="A4:A5"/>
    <mergeCell ref="B4:B5"/>
    <mergeCell ref="C4:C5"/>
    <mergeCell ref="D4:D5"/>
    <mergeCell ref="E4:E5"/>
    <mergeCell ref="A1:C3"/>
    <mergeCell ref="D1:K1"/>
    <mergeCell ref="D2:I3"/>
    <mergeCell ref="J2:K2"/>
    <mergeCell ref="J3:K3"/>
  </mergeCells>
  <printOptions horizontalCentered="1"/>
  <pageMargins left="0.23611111111111099" right="0.23611111111111099" top="0.74791666666666701" bottom="0.74791666666666701" header="0.51180555555555496" footer="0.51180555555555496"/>
  <pageSetup paperSize="9" scale="71" firstPageNumber="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A1:H172"/>
  <sheetViews>
    <sheetView view="pageBreakPreview" topLeftCell="A3" zoomScale="90" zoomScaleNormal="85" zoomScalePageLayoutView="90" workbookViewId="0">
      <selection activeCell="A4" sqref="A4"/>
    </sheetView>
  </sheetViews>
  <sheetFormatPr defaultRowHeight="15" x14ac:dyDescent="0.25"/>
  <cols>
    <col min="1" max="1" width="32.28515625" style="148" customWidth="1"/>
    <col min="2" max="2" width="61.42578125" style="149" customWidth="1"/>
    <col min="3" max="5" width="9.140625" style="150" customWidth="1"/>
    <col min="6" max="6" width="20.140625" style="151" customWidth="1"/>
    <col min="7" max="7" width="22.42578125" style="152" customWidth="1"/>
    <col min="8" max="8" width="13.28515625" style="150" customWidth="1"/>
  </cols>
  <sheetData>
    <row r="1" spans="1:8" ht="18" x14ac:dyDescent="0.25">
      <c r="A1" s="153" t="s">
        <v>319</v>
      </c>
    </row>
    <row r="2" spans="1:8" ht="42.75" x14ac:dyDescent="0.25">
      <c r="B2" s="149" t="s">
        <v>320</v>
      </c>
    </row>
    <row r="3" spans="1:8" x14ac:dyDescent="0.25">
      <c r="A3" s="169" t="s">
        <v>25</v>
      </c>
      <c r="B3" s="170" t="s">
        <v>321</v>
      </c>
      <c r="C3" s="171" t="s">
        <v>27</v>
      </c>
      <c r="D3" s="171" t="s">
        <v>322</v>
      </c>
      <c r="E3" s="171" t="s">
        <v>323</v>
      </c>
      <c r="F3" s="172" t="s">
        <v>324</v>
      </c>
      <c r="G3" s="173" t="s">
        <v>51</v>
      </c>
      <c r="H3" s="171" t="s">
        <v>325</v>
      </c>
    </row>
    <row r="4" spans="1:8" x14ac:dyDescent="0.25">
      <c r="A4" s="205">
        <v>3</v>
      </c>
      <c r="B4" s="231" t="s">
        <v>7035</v>
      </c>
      <c r="C4" s="205" t="s">
        <v>166</v>
      </c>
      <c r="D4" s="205" t="s">
        <v>220</v>
      </c>
      <c r="E4" s="205">
        <v>2.4900000000000002</v>
      </c>
      <c r="F4" s="205">
        <f>G4</f>
        <v>15.17</v>
      </c>
      <c r="G4" s="205">
        <f>VLOOKUP(A4,'INSUMOS SINAPI'!A:E,5,FALSE)</f>
        <v>15.17</v>
      </c>
      <c r="H4" s="205">
        <f>F4-G4</f>
        <v>0</v>
      </c>
    </row>
    <row r="5" spans="1:8" x14ac:dyDescent="0.25">
      <c r="A5" s="205">
        <v>122</v>
      </c>
      <c r="B5" s="231" t="s">
        <v>339</v>
      </c>
      <c r="C5" s="205" t="s">
        <v>166</v>
      </c>
      <c r="D5" s="205" t="s">
        <v>28</v>
      </c>
      <c r="E5" s="205">
        <v>0.02</v>
      </c>
      <c r="F5" s="205">
        <f t="shared" ref="F5:F68" si="0">G5</f>
        <v>56.16</v>
      </c>
      <c r="G5" s="205">
        <f>VLOOKUP(A5,'INSUMOS SINAPI'!A:E,5,FALSE)</f>
        <v>56.16</v>
      </c>
      <c r="H5" s="205">
        <f t="shared" ref="H5:H68" si="1">F5-G5</f>
        <v>0</v>
      </c>
    </row>
    <row r="6" spans="1:8" x14ac:dyDescent="0.25">
      <c r="A6" s="205">
        <v>246</v>
      </c>
      <c r="B6" s="231" t="s">
        <v>345</v>
      </c>
      <c r="C6" s="205" t="s">
        <v>169</v>
      </c>
      <c r="D6" s="205" t="s">
        <v>180</v>
      </c>
      <c r="E6" s="205">
        <v>9.8699999999999992</v>
      </c>
      <c r="F6" s="205">
        <f t="shared" si="0"/>
        <v>11.57</v>
      </c>
      <c r="G6" s="205">
        <f>VLOOKUP(A6,'INSUMOS SINAPI'!A:E,5,FALSE)</f>
        <v>11.57</v>
      </c>
      <c r="H6" s="205">
        <f t="shared" si="1"/>
        <v>0</v>
      </c>
    </row>
    <row r="7" spans="1:8" x14ac:dyDescent="0.25">
      <c r="A7" s="205">
        <v>247</v>
      </c>
      <c r="B7" s="231" t="s">
        <v>231</v>
      </c>
      <c r="C7" s="205" t="s">
        <v>169</v>
      </c>
      <c r="D7" s="205" t="s">
        <v>180</v>
      </c>
      <c r="E7" s="205">
        <v>132.09</v>
      </c>
      <c r="F7" s="205">
        <f t="shared" si="0"/>
        <v>11.57</v>
      </c>
      <c r="G7" s="205">
        <f>VLOOKUP(A7,'INSUMOS SINAPI'!A:E,5,FALSE)</f>
        <v>11.57</v>
      </c>
      <c r="H7" s="205">
        <f t="shared" si="1"/>
        <v>0</v>
      </c>
    </row>
    <row r="8" spans="1:8" ht="45" x14ac:dyDescent="0.25">
      <c r="A8" s="205">
        <v>358</v>
      </c>
      <c r="B8" s="231" t="s">
        <v>7234</v>
      </c>
      <c r="C8" s="205" t="s">
        <v>166</v>
      </c>
      <c r="D8" s="205" t="s">
        <v>28</v>
      </c>
      <c r="E8" s="205">
        <v>1</v>
      </c>
      <c r="F8" s="205">
        <f t="shared" si="0"/>
        <v>42.52</v>
      </c>
      <c r="G8" s="205">
        <f>VLOOKUP(A8,'INSUMOS SINAPI'!A:E,5,FALSE)</f>
        <v>42.52</v>
      </c>
      <c r="H8" s="205">
        <f t="shared" si="1"/>
        <v>0</v>
      </c>
    </row>
    <row r="9" spans="1:8" ht="30" x14ac:dyDescent="0.25">
      <c r="A9" s="205">
        <v>370</v>
      </c>
      <c r="B9" s="231" t="s">
        <v>184</v>
      </c>
      <c r="C9" s="205" t="s">
        <v>166</v>
      </c>
      <c r="D9" s="205" t="s">
        <v>80</v>
      </c>
      <c r="E9" s="205">
        <v>0.04</v>
      </c>
      <c r="F9" s="205">
        <f t="shared" si="0"/>
        <v>142.07</v>
      </c>
      <c r="G9" s="205">
        <f>VLOOKUP(A9,'INSUMOS SINAPI'!A:E,5,FALSE)</f>
        <v>142.07</v>
      </c>
      <c r="H9" s="205">
        <f t="shared" si="1"/>
        <v>0</v>
      </c>
    </row>
    <row r="10" spans="1:8" ht="30" x14ac:dyDescent="0.25">
      <c r="A10" s="205">
        <v>392</v>
      </c>
      <c r="B10" s="231" t="s">
        <v>233</v>
      </c>
      <c r="C10" s="205" t="s">
        <v>166</v>
      </c>
      <c r="D10" s="205" t="s">
        <v>28</v>
      </c>
      <c r="E10" s="205">
        <v>61.75</v>
      </c>
      <c r="F10" s="205">
        <f t="shared" si="0"/>
        <v>1.3</v>
      </c>
      <c r="G10" s="205">
        <f>VLOOKUP(A10,'INSUMOS SINAPI'!A:E,5,FALSE)</f>
        <v>1.3</v>
      </c>
      <c r="H10" s="205">
        <f t="shared" si="1"/>
        <v>0</v>
      </c>
    </row>
    <row r="11" spans="1:8" x14ac:dyDescent="0.25">
      <c r="A11" s="205">
        <v>588</v>
      </c>
      <c r="B11" s="231" t="s">
        <v>215</v>
      </c>
      <c r="C11" s="205" t="s">
        <v>166</v>
      </c>
      <c r="D11" s="205" t="s">
        <v>98</v>
      </c>
      <c r="E11" s="205">
        <v>14.14</v>
      </c>
      <c r="F11" s="205">
        <f t="shared" si="0"/>
        <v>33.01</v>
      </c>
      <c r="G11" s="205">
        <f>VLOOKUP(A11,'INSUMOS SINAPI'!A:E,5,FALSE)</f>
        <v>33.01</v>
      </c>
      <c r="H11" s="205">
        <f t="shared" si="1"/>
        <v>0</v>
      </c>
    </row>
    <row r="12" spans="1:8" ht="45" x14ac:dyDescent="0.25">
      <c r="A12" s="205">
        <v>995</v>
      </c>
      <c r="B12" s="231" t="s">
        <v>351</v>
      </c>
      <c r="C12" s="205" t="s">
        <v>166</v>
      </c>
      <c r="D12" s="205" t="s">
        <v>98</v>
      </c>
      <c r="E12" s="205">
        <v>291.55</v>
      </c>
      <c r="F12" s="205">
        <f t="shared" si="0"/>
        <v>15.43</v>
      </c>
      <c r="G12" s="205">
        <f>VLOOKUP(A12,'INSUMOS SINAPI'!A:E,5,FALSE)</f>
        <v>15.43</v>
      </c>
      <c r="H12" s="205">
        <f t="shared" si="1"/>
        <v>0</v>
      </c>
    </row>
    <row r="13" spans="1:8" ht="45" x14ac:dyDescent="0.25">
      <c r="A13" s="205">
        <v>1014</v>
      </c>
      <c r="B13" s="231" t="s">
        <v>234</v>
      </c>
      <c r="C13" s="205" t="s">
        <v>166</v>
      </c>
      <c r="D13" s="205" t="s">
        <v>98</v>
      </c>
      <c r="E13" s="205">
        <v>220.15</v>
      </c>
      <c r="F13" s="205">
        <f t="shared" si="0"/>
        <v>2.23</v>
      </c>
      <c r="G13" s="205">
        <f>VLOOKUP(A13,'INSUMOS SINAPI'!A:E,5,FALSE)</f>
        <v>2.23</v>
      </c>
      <c r="H13" s="205">
        <f t="shared" si="1"/>
        <v>0</v>
      </c>
    </row>
    <row r="14" spans="1:8" ht="45" x14ac:dyDescent="0.25">
      <c r="A14" s="205">
        <v>1020</v>
      </c>
      <c r="B14" s="231" t="s">
        <v>350</v>
      </c>
      <c r="C14" s="205" t="s">
        <v>166</v>
      </c>
      <c r="D14" s="205" t="s">
        <v>98</v>
      </c>
      <c r="E14" s="205">
        <v>71.400000000000006</v>
      </c>
      <c r="F14" s="205">
        <f t="shared" si="0"/>
        <v>9.69</v>
      </c>
      <c r="G14" s="205">
        <f>VLOOKUP(A14,'INSUMOS SINAPI'!A:E,5,FALSE)</f>
        <v>9.69</v>
      </c>
      <c r="H14" s="205">
        <f t="shared" si="1"/>
        <v>0</v>
      </c>
    </row>
    <row r="15" spans="1:8" x14ac:dyDescent="0.25">
      <c r="A15" s="205">
        <v>1106</v>
      </c>
      <c r="B15" s="231" t="s">
        <v>213</v>
      </c>
      <c r="C15" s="205" t="s">
        <v>166</v>
      </c>
      <c r="D15" s="205" t="s">
        <v>95</v>
      </c>
      <c r="E15" s="205">
        <v>1.63</v>
      </c>
      <c r="F15" s="205">
        <f t="shared" si="0"/>
        <v>1.1000000000000001</v>
      </c>
      <c r="G15" s="205">
        <f>VLOOKUP(A15,'INSUMOS SINAPI'!A:E,5,FALSE)</f>
        <v>1.1000000000000001</v>
      </c>
      <c r="H15" s="205">
        <f t="shared" si="1"/>
        <v>0</v>
      </c>
    </row>
    <row r="16" spans="1:8" x14ac:dyDescent="0.25">
      <c r="A16" s="205">
        <v>1213</v>
      </c>
      <c r="B16" s="231" t="s">
        <v>179</v>
      </c>
      <c r="C16" s="205" t="s">
        <v>169</v>
      </c>
      <c r="D16" s="205" t="s">
        <v>180</v>
      </c>
      <c r="E16" s="205">
        <v>1.01</v>
      </c>
      <c r="F16" s="205">
        <f t="shared" si="0"/>
        <v>17.809999999999999</v>
      </c>
      <c r="G16" s="205">
        <f>VLOOKUP(A16,'INSUMOS SINAPI'!A:E,5,FALSE)</f>
        <v>17.809999999999999</v>
      </c>
      <c r="H16" s="205">
        <f t="shared" si="1"/>
        <v>0</v>
      </c>
    </row>
    <row r="17" spans="1:8" x14ac:dyDescent="0.25">
      <c r="A17" s="205">
        <v>1214</v>
      </c>
      <c r="B17" s="231" t="s">
        <v>7215</v>
      </c>
      <c r="C17" s="205" t="s">
        <v>169</v>
      </c>
      <c r="D17" s="205" t="s">
        <v>180</v>
      </c>
      <c r="E17" s="205">
        <v>13.08</v>
      </c>
      <c r="F17" s="205">
        <f t="shared" si="0"/>
        <v>16.760000000000002</v>
      </c>
      <c r="G17" s="205">
        <f>VLOOKUP(A17,'INSUMOS SINAPI'!A:E,5,FALSE)</f>
        <v>16.760000000000002</v>
      </c>
      <c r="H17" s="205">
        <f t="shared" si="1"/>
        <v>0</v>
      </c>
    </row>
    <row r="18" spans="1:8" ht="30" x14ac:dyDescent="0.25">
      <c r="A18" s="205">
        <v>1338</v>
      </c>
      <c r="B18" s="231" t="s">
        <v>357</v>
      </c>
      <c r="C18" s="205" t="s">
        <v>166</v>
      </c>
      <c r="D18" s="205" t="s">
        <v>72</v>
      </c>
      <c r="E18" s="205">
        <v>25.8</v>
      </c>
      <c r="F18" s="205">
        <f t="shared" si="0"/>
        <v>57.11</v>
      </c>
      <c r="G18" s="205">
        <f>VLOOKUP(A18,'INSUMOS SINAPI'!A:E,5,FALSE)</f>
        <v>57.11</v>
      </c>
      <c r="H18" s="205">
        <f t="shared" si="1"/>
        <v>0</v>
      </c>
    </row>
    <row r="19" spans="1:8" ht="30" x14ac:dyDescent="0.25">
      <c r="A19" s="205">
        <v>1339</v>
      </c>
      <c r="B19" s="231" t="s">
        <v>361</v>
      </c>
      <c r="C19" s="205" t="s">
        <v>166</v>
      </c>
      <c r="D19" s="205" t="s">
        <v>95</v>
      </c>
      <c r="E19" s="205">
        <v>20.91</v>
      </c>
      <c r="F19" s="205">
        <f t="shared" si="0"/>
        <v>57.26</v>
      </c>
      <c r="G19" s="205">
        <f>VLOOKUP(A19,'INSUMOS SINAPI'!A:E,5,FALSE)</f>
        <v>57.26</v>
      </c>
      <c r="H19" s="205">
        <f t="shared" si="1"/>
        <v>0</v>
      </c>
    </row>
    <row r="20" spans="1:8" x14ac:dyDescent="0.25">
      <c r="A20" s="205">
        <v>1379</v>
      </c>
      <c r="B20" s="231" t="s">
        <v>181</v>
      </c>
      <c r="C20" s="205" t="s">
        <v>166</v>
      </c>
      <c r="D20" s="205" t="s">
        <v>95</v>
      </c>
      <c r="E20" s="205">
        <v>13.23</v>
      </c>
      <c r="F20" s="205">
        <f t="shared" si="0"/>
        <v>0.72</v>
      </c>
      <c r="G20" s="205">
        <f>VLOOKUP(A20,'INSUMOS SINAPI'!A:E,5,FALSE)</f>
        <v>0.72</v>
      </c>
      <c r="H20" s="205">
        <f t="shared" si="1"/>
        <v>0</v>
      </c>
    </row>
    <row r="21" spans="1:8" ht="30" x14ac:dyDescent="0.25">
      <c r="A21" s="205">
        <v>1535</v>
      </c>
      <c r="B21" s="231" t="s">
        <v>404</v>
      </c>
      <c r="C21" s="205" t="s">
        <v>166</v>
      </c>
      <c r="D21" s="205" t="s">
        <v>28</v>
      </c>
      <c r="E21" s="205">
        <v>3</v>
      </c>
      <c r="F21" s="205">
        <f t="shared" si="0"/>
        <v>5.18</v>
      </c>
      <c r="G21" s="205">
        <f>VLOOKUP(A21,'INSUMOS SINAPI'!A:E,5,FALSE)</f>
        <v>5.18</v>
      </c>
      <c r="H21" s="205">
        <f t="shared" si="1"/>
        <v>0</v>
      </c>
    </row>
    <row r="22" spans="1:8" ht="30" x14ac:dyDescent="0.25">
      <c r="A22" s="205">
        <v>1570</v>
      </c>
      <c r="B22" s="231" t="s">
        <v>210</v>
      </c>
      <c r="C22" s="205" t="s">
        <v>166</v>
      </c>
      <c r="D22" s="205" t="s">
        <v>28</v>
      </c>
      <c r="E22" s="205">
        <v>50</v>
      </c>
      <c r="F22" s="205">
        <f t="shared" si="0"/>
        <v>0.94</v>
      </c>
      <c r="G22" s="205">
        <f>VLOOKUP(A22,'INSUMOS SINAPI'!A:E,5,FALSE)</f>
        <v>0.94</v>
      </c>
      <c r="H22" s="205">
        <f t="shared" si="1"/>
        <v>0</v>
      </c>
    </row>
    <row r="23" spans="1:8" ht="30" x14ac:dyDescent="0.25">
      <c r="A23" s="205">
        <v>1585</v>
      </c>
      <c r="B23" s="231" t="s">
        <v>403</v>
      </c>
      <c r="C23" s="205" t="s">
        <v>166</v>
      </c>
      <c r="D23" s="205" t="s">
        <v>28</v>
      </c>
      <c r="E23" s="205">
        <v>10</v>
      </c>
      <c r="F23" s="205">
        <f t="shared" si="0"/>
        <v>5.08</v>
      </c>
      <c r="G23" s="205">
        <f>VLOOKUP(A23,'INSUMOS SINAPI'!A:E,5,FALSE)</f>
        <v>5.08</v>
      </c>
      <c r="H23" s="205">
        <f t="shared" si="1"/>
        <v>0</v>
      </c>
    </row>
    <row r="24" spans="1:8" ht="30" x14ac:dyDescent="0.25">
      <c r="A24" s="205">
        <v>1872</v>
      </c>
      <c r="B24" s="231" t="s">
        <v>236</v>
      </c>
      <c r="C24" s="205" t="s">
        <v>166</v>
      </c>
      <c r="D24" s="205" t="s">
        <v>28</v>
      </c>
      <c r="E24" s="205">
        <v>6</v>
      </c>
      <c r="F24" s="205">
        <f t="shared" si="0"/>
        <v>1.57</v>
      </c>
      <c r="G24" s="205">
        <f>VLOOKUP(A24,'INSUMOS SINAPI'!A:E,5,FALSE)</f>
        <v>1.57</v>
      </c>
      <c r="H24" s="205">
        <f t="shared" si="1"/>
        <v>0</v>
      </c>
    </row>
    <row r="25" spans="1:8" ht="30" x14ac:dyDescent="0.25">
      <c r="A25" s="205">
        <v>1873</v>
      </c>
      <c r="B25" s="231" t="s">
        <v>355</v>
      </c>
      <c r="C25" s="205" t="s">
        <v>166</v>
      </c>
      <c r="D25" s="205" t="s">
        <v>28</v>
      </c>
      <c r="E25" s="205">
        <v>3</v>
      </c>
      <c r="F25" s="205">
        <f t="shared" si="0"/>
        <v>3.13</v>
      </c>
      <c r="G25" s="205">
        <f>VLOOKUP(A25,'INSUMOS SINAPI'!A:E,5,FALSE)</f>
        <v>3.13</v>
      </c>
      <c r="H25" s="205">
        <f t="shared" si="1"/>
        <v>0</v>
      </c>
    </row>
    <row r="26" spans="1:8" x14ac:dyDescent="0.25">
      <c r="A26" s="205">
        <v>2436</v>
      </c>
      <c r="B26" s="231" t="s">
        <v>207</v>
      </c>
      <c r="C26" s="205" t="s">
        <v>169</v>
      </c>
      <c r="D26" s="205" t="s">
        <v>180</v>
      </c>
      <c r="E26" s="205">
        <v>137.5</v>
      </c>
      <c r="F26" s="205">
        <f t="shared" si="0"/>
        <v>17.809999999999999</v>
      </c>
      <c r="G26" s="205">
        <f>VLOOKUP(A26,'INSUMOS SINAPI'!A:E,5,FALSE)</f>
        <v>17.809999999999999</v>
      </c>
      <c r="H26" s="205">
        <f t="shared" si="1"/>
        <v>0</v>
      </c>
    </row>
    <row r="27" spans="1:8" ht="45" x14ac:dyDescent="0.25">
      <c r="A27" s="205">
        <v>2446</v>
      </c>
      <c r="B27" s="231" t="s">
        <v>7222</v>
      </c>
      <c r="C27" s="205" t="s">
        <v>166</v>
      </c>
      <c r="D27" s="205" t="s">
        <v>98</v>
      </c>
      <c r="E27" s="205">
        <v>27.5</v>
      </c>
      <c r="F27" s="205">
        <f t="shared" si="0"/>
        <v>5.95</v>
      </c>
      <c r="G27" s="205">
        <f>VLOOKUP(A27,'INSUMOS SINAPI'!A:E,5,FALSE)</f>
        <v>5.95</v>
      </c>
      <c r="H27" s="205">
        <f t="shared" si="1"/>
        <v>0</v>
      </c>
    </row>
    <row r="28" spans="1:8" ht="45" x14ac:dyDescent="0.25">
      <c r="A28" s="205">
        <v>2489</v>
      </c>
      <c r="B28" s="231" t="s">
        <v>362</v>
      </c>
      <c r="C28" s="205" t="s">
        <v>166</v>
      </c>
      <c r="D28" s="205" t="s">
        <v>28</v>
      </c>
      <c r="E28" s="205">
        <v>4</v>
      </c>
      <c r="F28" s="205">
        <f t="shared" si="0"/>
        <v>8.41</v>
      </c>
      <c r="G28" s="205">
        <f>VLOOKUP(A28,'INSUMOS SINAPI'!A:E,5,FALSE)</f>
        <v>8.41</v>
      </c>
      <c r="H28" s="205">
        <f t="shared" si="1"/>
        <v>0</v>
      </c>
    </row>
    <row r="29" spans="1:8" x14ac:dyDescent="0.25">
      <c r="A29" s="205">
        <v>2688</v>
      </c>
      <c r="B29" s="231" t="s">
        <v>232</v>
      </c>
      <c r="C29" s="205" t="s">
        <v>166</v>
      </c>
      <c r="D29" s="205" t="s">
        <v>98</v>
      </c>
      <c r="E29" s="205">
        <v>55</v>
      </c>
      <c r="F29" s="205">
        <f t="shared" si="0"/>
        <v>2.42</v>
      </c>
      <c r="G29" s="205">
        <f>VLOOKUP(A29,'INSUMOS SINAPI'!A:E,5,FALSE)</f>
        <v>2.42</v>
      </c>
      <c r="H29" s="205">
        <f t="shared" si="1"/>
        <v>0</v>
      </c>
    </row>
    <row r="30" spans="1:8" x14ac:dyDescent="0.25">
      <c r="A30" s="205">
        <v>2696</v>
      </c>
      <c r="B30" s="231" t="s">
        <v>368</v>
      </c>
      <c r="C30" s="205" t="s">
        <v>169</v>
      </c>
      <c r="D30" s="205" t="s">
        <v>180</v>
      </c>
      <c r="E30" s="205">
        <v>17.100000000000001</v>
      </c>
      <c r="F30" s="205">
        <f t="shared" si="0"/>
        <v>17.809999999999999</v>
      </c>
      <c r="G30" s="205">
        <f>VLOOKUP(A30,'INSUMOS SINAPI'!A:E,5,FALSE)</f>
        <v>17.809999999999999</v>
      </c>
      <c r="H30" s="205">
        <f t="shared" si="1"/>
        <v>0</v>
      </c>
    </row>
    <row r="31" spans="1:8" x14ac:dyDescent="0.25">
      <c r="A31" s="205">
        <v>2705</v>
      </c>
      <c r="B31" s="231" t="s">
        <v>182</v>
      </c>
      <c r="C31" s="205" t="s">
        <v>166</v>
      </c>
      <c r="D31" s="205" t="s">
        <v>183</v>
      </c>
      <c r="E31" s="205">
        <v>0.5</v>
      </c>
      <c r="F31" s="205">
        <f t="shared" si="0"/>
        <v>0.85</v>
      </c>
      <c r="G31" s="205">
        <f>VLOOKUP(A31,'INSUMOS SINAPI'!A:E,5,FALSE)</f>
        <v>0.85</v>
      </c>
      <c r="H31" s="205">
        <f t="shared" si="1"/>
        <v>0</v>
      </c>
    </row>
    <row r="32" spans="1:8" ht="75" x14ac:dyDescent="0.25">
      <c r="A32" s="205">
        <v>3104</v>
      </c>
      <c r="B32" s="231" t="s">
        <v>363</v>
      </c>
      <c r="C32" s="205" t="s">
        <v>166</v>
      </c>
      <c r="D32" s="205" t="s">
        <v>12700</v>
      </c>
      <c r="E32" s="205">
        <v>1</v>
      </c>
      <c r="F32" s="205">
        <f t="shared" si="0"/>
        <v>230.48</v>
      </c>
      <c r="G32" s="205">
        <f>VLOOKUP(A32,'INSUMOS SINAPI'!A:E,5,FALSE)</f>
        <v>230.48</v>
      </c>
      <c r="H32" s="205">
        <f t="shared" si="1"/>
        <v>0</v>
      </c>
    </row>
    <row r="33" spans="1:8" ht="30" x14ac:dyDescent="0.25">
      <c r="A33" s="205">
        <v>3524</v>
      </c>
      <c r="B33" s="231" t="s">
        <v>375</v>
      </c>
      <c r="C33" s="205" t="s">
        <v>166</v>
      </c>
      <c r="D33" s="205" t="s">
        <v>28</v>
      </c>
      <c r="E33" s="205">
        <v>1</v>
      </c>
      <c r="F33" s="205">
        <f t="shared" si="0"/>
        <v>9.86</v>
      </c>
      <c r="G33" s="205">
        <f>VLOOKUP(A33,'INSUMOS SINAPI'!A:E,5,FALSE)</f>
        <v>9.86</v>
      </c>
      <c r="H33" s="205">
        <f t="shared" si="1"/>
        <v>0</v>
      </c>
    </row>
    <row r="34" spans="1:8" ht="30" x14ac:dyDescent="0.25">
      <c r="A34" s="205">
        <v>3529</v>
      </c>
      <c r="B34" s="231" t="s">
        <v>376</v>
      </c>
      <c r="C34" s="205" t="s">
        <v>166</v>
      </c>
      <c r="D34" s="205" t="s">
        <v>28</v>
      </c>
      <c r="E34" s="205">
        <v>1.18</v>
      </c>
      <c r="F34" s="205">
        <f t="shared" si="0"/>
        <v>0.89</v>
      </c>
      <c r="G34" s="205">
        <f>VLOOKUP(A34,'INSUMOS SINAPI'!A:E,5,FALSE)</f>
        <v>0.89</v>
      </c>
      <c r="H34" s="205">
        <f t="shared" si="1"/>
        <v>0</v>
      </c>
    </row>
    <row r="35" spans="1:8" ht="30" x14ac:dyDescent="0.25">
      <c r="A35" s="205">
        <v>3767</v>
      </c>
      <c r="B35" s="231" t="s">
        <v>222</v>
      </c>
      <c r="C35" s="205" t="s">
        <v>166</v>
      </c>
      <c r="D35" s="205" t="s">
        <v>28</v>
      </c>
      <c r="E35" s="205">
        <v>0.21</v>
      </c>
      <c r="F35" s="205">
        <f t="shared" si="0"/>
        <v>1.01</v>
      </c>
      <c r="G35" s="205">
        <f>VLOOKUP(A35,'INSUMOS SINAPI'!A:E,5,FALSE)</f>
        <v>1.01</v>
      </c>
      <c r="H35" s="205">
        <f t="shared" si="1"/>
        <v>0</v>
      </c>
    </row>
    <row r="36" spans="1:8" x14ac:dyDescent="0.25">
      <c r="A36" s="205">
        <v>3777</v>
      </c>
      <c r="B36" s="231" t="s">
        <v>202</v>
      </c>
      <c r="C36" s="205" t="s">
        <v>166</v>
      </c>
      <c r="D36" s="205" t="s">
        <v>72</v>
      </c>
      <c r="E36" s="205">
        <v>26.85</v>
      </c>
      <c r="F36" s="205">
        <f t="shared" si="0"/>
        <v>1.44</v>
      </c>
      <c r="G36" s="205">
        <f>VLOOKUP(A36,'INSUMOS SINAPI'!A:E,5,FALSE)</f>
        <v>1.44</v>
      </c>
      <c r="H36" s="205">
        <f t="shared" si="1"/>
        <v>0</v>
      </c>
    </row>
    <row r="37" spans="1:8" ht="45" x14ac:dyDescent="0.25">
      <c r="A37" s="205">
        <v>3799</v>
      </c>
      <c r="B37" s="231" t="s">
        <v>381</v>
      </c>
      <c r="C37" s="205" t="s">
        <v>166</v>
      </c>
      <c r="D37" s="205" t="s">
        <v>28</v>
      </c>
      <c r="E37" s="205">
        <v>4</v>
      </c>
      <c r="F37" s="205">
        <f t="shared" si="0"/>
        <v>72.66</v>
      </c>
      <c r="G37" s="205">
        <f>VLOOKUP(A37,'INSUMOS SINAPI'!A:E,5,FALSE)</f>
        <v>72.66</v>
      </c>
      <c r="H37" s="205">
        <f t="shared" si="1"/>
        <v>0</v>
      </c>
    </row>
    <row r="38" spans="1:8" ht="30" x14ac:dyDescent="0.25">
      <c r="A38" s="205">
        <v>4230</v>
      </c>
      <c r="B38" s="231" t="s">
        <v>384</v>
      </c>
      <c r="C38" s="205" t="s">
        <v>169</v>
      </c>
      <c r="D38" s="205" t="s">
        <v>180</v>
      </c>
      <c r="E38" s="205">
        <v>4.1500000000000004</v>
      </c>
      <c r="F38" s="205">
        <f t="shared" si="0"/>
        <v>13.77</v>
      </c>
      <c r="G38" s="205">
        <f>VLOOKUP(A38,'INSUMOS SINAPI'!A:E,5,FALSE)</f>
        <v>13.77</v>
      </c>
      <c r="H38" s="205">
        <f t="shared" si="1"/>
        <v>0</v>
      </c>
    </row>
    <row r="39" spans="1:8" x14ac:dyDescent="0.25">
      <c r="A39" s="205">
        <v>4339</v>
      </c>
      <c r="B39" s="231" t="s">
        <v>394</v>
      </c>
      <c r="C39" s="205" t="s">
        <v>166</v>
      </c>
      <c r="D39" s="205" t="s">
        <v>28</v>
      </c>
      <c r="E39" s="205">
        <v>88</v>
      </c>
      <c r="F39" s="205">
        <f t="shared" si="0"/>
        <v>0.6</v>
      </c>
      <c r="G39" s="205">
        <f>VLOOKUP(A39,'INSUMOS SINAPI'!A:E,5,FALSE)</f>
        <v>0.6</v>
      </c>
      <c r="H39" s="205">
        <f t="shared" si="1"/>
        <v>0</v>
      </c>
    </row>
    <row r="40" spans="1:8" ht="30" x14ac:dyDescent="0.25">
      <c r="A40" s="205">
        <v>4417</v>
      </c>
      <c r="B40" s="231" t="s">
        <v>196</v>
      </c>
      <c r="C40" s="205" t="s">
        <v>166</v>
      </c>
      <c r="D40" s="205" t="s">
        <v>98</v>
      </c>
      <c r="E40" s="205">
        <v>1</v>
      </c>
      <c r="F40" s="205">
        <f t="shared" si="0"/>
        <v>7.45</v>
      </c>
      <c r="G40" s="205">
        <f>VLOOKUP(A40,'INSUMOS SINAPI'!A:E,5,FALSE)</f>
        <v>7.45</v>
      </c>
      <c r="H40" s="205">
        <f t="shared" si="1"/>
        <v>0</v>
      </c>
    </row>
    <row r="41" spans="1:8" ht="30" x14ac:dyDescent="0.25">
      <c r="A41" s="205">
        <v>4491</v>
      </c>
      <c r="B41" s="231" t="s">
        <v>197</v>
      </c>
      <c r="C41" s="205" t="s">
        <v>166</v>
      </c>
      <c r="D41" s="205" t="s">
        <v>98</v>
      </c>
      <c r="E41" s="205">
        <v>4</v>
      </c>
      <c r="F41" s="205">
        <f t="shared" si="0"/>
        <v>8.44</v>
      </c>
      <c r="G41" s="205">
        <f>VLOOKUP(A41,'INSUMOS SINAPI'!A:E,5,FALSE)</f>
        <v>8.44</v>
      </c>
      <c r="H41" s="205">
        <f t="shared" si="1"/>
        <v>0</v>
      </c>
    </row>
    <row r="42" spans="1:8" ht="30" x14ac:dyDescent="0.25">
      <c r="A42" s="205">
        <v>4721</v>
      </c>
      <c r="B42" s="231" t="s">
        <v>198</v>
      </c>
      <c r="C42" s="205" t="s">
        <v>166</v>
      </c>
      <c r="D42" s="205" t="s">
        <v>80</v>
      </c>
      <c r="E42" s="205">
        <v>0.01</v>
      </c>
      <c r="F42" s="205">
        <f t="shared" si="0"/>
        <v>97.67</v>
      </c>
      <c r="G42" s="205">
        <f>VLOOKUP(A42,'INSUMOS SINAPI'!A:E,5,FALSE)</f>
        <v>97.67</v>
      </c>
      <c r="H42" s="205">
        <f t="shared" si="1"/>
        <v>0</v>
      </c>
    </row>
    <row r="43" spans="1:8" x14ac:dyDescent="0.25">
      <c r="A43" s="205">
        <v>4750</v>
      </c>
      <c r="B43" s="231" t="s">
        <v>387</v>
      </c>
      <c r="C43" s="205" t="s">
        <v>169</v>
      </c>
      <c r="D43" s="205" t="s">
        <v>180</v>
      </c>
      <c r="E43" s="205">
        <v>84.1</v>
      </c>
      <c r="F43" s="205">
        <f t="shared" si="0"/>
        <v>17.809999999999999</v>
      </c>
      <c r="G43" s="205">
        <f>VLOOKUP(A43,'INSUMOS SINAPI'!A:E,5,FALSE)</f>
        <v>17.809999999999999</v>
      </c>
      <c r="H43" s="205">
        <f t="shared" si="1"/>
        <v>0</v>
      </c>
    </row>
    <row r="44" spans="1:8" x14ac:dyDescent="0.25">
      <c r="A44" s="205">
        <v>4760</v>
      </c>
      <c r="B44" s="231" t="s">
        <v>346</v>
      </c>
      <c r="C44" s="205" t="s">
        <v>169</v>
      </c>
      <c r="D44" s="205" t="s">
        <v>180</v>
      </c>
      <c r="E44" s="205">
        <v>2.89</v>
      </c>
      <c r="F44" s="205">
        <f t="shared" si="0"/>
        <v>18.309999999999999</v>
      </c>
      <c r="G44" s="205">
        <f>VLOOKUP(A44,'INSUMOS SINAPI'!A:E,5,FALSE)</f>
        <v>18.309999999999999</v>
      </c>
      <c r="H44" s="205">
        <f t="shared" si="1"/>
        <v>0</v>
      </c>
    </row>
    <row r="45" spans="1:8" x14ac:dyDescent="0.25">
      <c r="A45" s="205">
        <v>4783</v>
      </c>
      <c r="B45" s="231" t="s">
        <v>218</v>
      </c>
      <c r="C45" s="205" t="s">
        <v>169</v>
      </c>
      <c r="D45" s="205" t="s">
        <v>180</v>
      </c>
      <c r="E45" s="205">
        <v>91.95</v>
      </c>
      <c r="F45" s="205">
        <f t="shared" si="0"/>
        <v>17.809999999999999</v>
      </c>
      <c r="G45" s="205">
        <f>VLOOKUP(A45,'INSUMOS SINAPI'!A:E,5,FALSE)</f>
        <v>17.809999999999999</v>
      </c>
      <c r="H45" s="205">
        <f t="shared" si="1"/>
        <v>0</v>
      </c>
    </row>
    <row r="46" spans="1:8" x14ac:dyDescent="0.25">
      <c r="A46" s="205">
        <v>4791</v>
      </c>
      <c r="B46" s="231" t="s">
        <v>214</v>
      </c>
      <c r="C46" s="205" t="s">
        <v>166</v>
      </c>
      <c r="D46" s="205" t="s">
        <v>95</v>
      </c>
      <c r="E46" s="205">
        <v>12.51</v>
      </c>
      <c r="F46" s="205">
        <f t="shared" si="0"/>
        <v>49.46</v>
      </c>
      <c r="G46" s="205">
        <f>VLOOKUP(A46,'INSUMOS SINAPI'!A:E,5,FALSE)</f>
        <v>49.46</v>
      </c>
      <c r="H46" s="205">
        <f t="shared" si="1"/>
        <v>0</v>
      </c>
    </row>
    <row r="47" spans="1:8" ht="30" x14ac:dyDescent="0.25">
      <c r="A47" s="205">
        <v>4792</v>
      </c>
      <c r="B47" s="231" t="s">
        <v>393</v>
      </c>
      <c r="C47" s="205" t="s">
        <v>166</v>
      </c>
      <c r="D47" s="205" t="s">
        <v>72</v>
      </c>
      <c r="E47" s="205">
        <v>55.18</v>
      </c>
      <c r="F47" s="205">
        <f t="shared" si="0"/>
        <v>195.35</v>
      </c>
      <c r="G47" s="205">
        <f>VLOOKUP(A47,'INSUMOS SINAPI'!A:E,5,FALSE)</f>
        <v>195.35</v>
      </c>
      <c r="H47" s="205">
        <f t="shared" si="1"/>
        <v>0</v>
      </c>
    </row>
    <row r="48" spans="1:8" ht="45" x14ac:dyDescent="0.25">
      <c r="A48" s="205">
        <v>4813</v>
      </c>
      <c r="B48" s="231" t="s">
        <v>199</v>
      </c>
      <c r="C48" s="205" t="s">
        <v>166</v>
      </c>
      <c r="D48" s="205" t="s">
        <v>72</v>
      </c>
      <c r="E48" s="205">
        <v>1</v>
      </c>
      <c r="F48" s="205">
        <f t="shared" si="0"/>
        <v>300</v>
      </c>
      <c r="G48" s="205">
        <f>VLOOKUP(A48,'INSUMOS SINAPI'!A:E,5,FALSE)</f>
        <v>300</v>
      </c>
      <c r="H48" s="205">
        <f t="shared" si="1"/>
        <v>0</v>
      </c>
    </row>
    <row r="49" spans="1:8" ht="30" x14ac:dyDescent="0.25">
      <c r="A49" s="205">
        <v>5031</v>
      </c>
      <c r="B49" s="231" t="s">
        <v>412</v>
      </c>
      <c r="C49" s="205" t="s">
        <v>166</v>
      </c>
      <c r="D49" s="205" t="s">
        <v>72</v>
      </c>
      <c r="E49" s="205">
        <v>1.89</v>
      </c>
      <c r="F49" s="205">
        <f t="shared" si="0"/>
        <v>300</v>
      </c>
      <c r="G49" s="205">
        <f>VLOOKUP(A49,'INSUMOS SINAPI'!A:E,5,FALSE)</f>
        <v>300</v>
      </c>
      <c r="H49" s="205">
        <f t="shared" si="1"/>
        <v>0</v>
      </c>
    </row>
    <row r="50" spans="1:8" x14ac:dyDescent="0.25">
      <c r="A50" s="205">
        <v>5075</v>
      </c>
      <c r="B50" s="231" t="s">
        <v>200</v>
      </c>
      <c r="C50" s="205" t="s">
        <v>166</v>
      </c>
      <c r="D50" s="205" t="s">
        <v>95</v>
      </c>
      <c r="E50" s="205">
        <v>0.11</v>
      </c>
      <c r="F50" s="205">
        <f t="shared" si="0"/>
        <v>22.84</v>
      </c>
      <c r="G50" s="205">
        <f>VLOOKUP(A50,'INSUMOS SINAPI'!A:E,5,FALSE)</f>
        <v>22.84</v>
      </c>
      <c r="H50" s="205">
        <f t="shared" si="1"/>
        <v>0</v>
      </c>
    </row>
    <row r="51" spans="1:8" x14ac:dyDescent="0.25">
      <c r="A51" s="205">
        <v>5318</v>
      </c>
      <c r="B51" s="231" t="s">
        <v>219</v>
      </c>
      <c r="C51" s="205" t="s">
        <v>166</v>
      </c>
      <c r="D51" s="205" t="s">
        <v>220</v>
      </c>
      <c r="E51" s="205">
        <v>0.92</v>
      </c>
      <c r="F51" s="205">
        <f t="shared" si="0"/>
        <v>19.98</v>
      </c>
      <c r="G51" s="205">
        <f>VLOOKUP(A51,'INSUMOS SINAPI'!A:E,5,FALSE)</f>
        <v>19.98</v>
      </c>
      <c r="H51" s="205">
        <f t="shared" si="1"/>
        <v>0</v>
      </c>
    </row>
    <row r="52" spans="1:8" x14ac:dyDescent="0.25">
      <c r="A52" s="205">
        <v>6110</v>
      </c>
      <c r="B52" s="231" t="s">
        <v>398</v>
      </c>
      <c r="C52" s="205" t="s">
        <v>169</v>
      </c>
      <c r="D52" s="205" t="s">
        <v>180</v>
      </c>
      <c r="E52" s="205">
        <v>23.1</v>
      </c>
      <c r="F52" s="205">
        <f t="shared" si="0"/>
        <v>17.809999999999999</v>
      </c>
      <c r="G52" s="205">
        <f>VLOOKUP(A52,'INSUMOS SINAPI'!A:E,5,FALSE)</f>
        <v>17.809999999999999</v>
      </c>
      <c r="H52" s="205">
        <f t="shared" si="1"/>
        <v>0</v>
      </c>
    </row>
    <row r="53" spans="1:8" x14ac:dyDescent="0.25">
      <c r="A53" s="205">
        <v>6111</v>
      </c>
      <c r="B53" s="231" t="s">
        <v>201</v>
      </c>
      <c r="C53" s="205" t="s">
        <v>169</v>
      </c>
      <c r="D53" s="205" t="s">
        <v>180</v>
      </c>
      <c r="E53" s="205">
        <v>196.5</v>
      </c>
      <c r="F53" s="205">
        <f t="shared" si="0"/>
        <v>10.49</v>
      </c>
      <c r="G53" s="205">
        <f>VLOOKUP(A53,'INSUMOS SINAPI'!A:E,5,FALSE)</f>
        <v>10.49</v>
      </c>
      <c r="H53" s="205">
        <f t="shared" si="1"/>
        <v>0</v>
      </c>
    </row>
    <row r="54" spans="1:8" x14ac:dyDescent="0.25">
      <c r="A54" s="205">
        <v>6117</v>
      </c>
      <c r="B54" s="231" t="s">
        <v>7229</v>
      </c>
      <c r="C54" s="205" t="s">
        <v>169</v>
      </c>
      <c r="D54" s="205" t="s">
        <v>180</v>
      </c>
      <c r="E54" s="205">
        <v>59.02</v>
      </c>
      <c r="F54" s="205">
        <f t="shared" si="0"/>
        <v>11.57</v>
      </c>
      <c r="G54" s="205">
        <f>VLOOKUP(A54,'INSUMOS SINAPI'!A:E,5,FALSE)</f>
        <v>11.57</v>
      </c>
      <c r="H54" s="205">
        <f t="shared" si="1"/>
        <v>0</v>
      </c>
    </row>
    <row r="55" spans="1:8" ht="30" x14ac:dyDescent="0.25">
      <c r="A55" s="205">
        <v>6189</v>
      </c>
      <c r="B55" s="231" t="s">
        <v>7034</v>
      </c>
      <c r="C55" s="205" t="s">
        <v>166</v>
      </c>
      <c r="D55" s="205" t="s">
        <v>98</v>
      </c>
      <c r="E55" s="205">
        <v>2.2999999999999998</v>
      </c>
      <c r="F55" s="205">
        <f t="shared" si="0"/>
        <v>28.25</v>
      </c>
      <c r="G55" s="205">
        <f>VLOOKUP(A55,'INSUMOS SINAPI'!A:E,5,FALSE)</f>
        <v>28.25</v>
      </c>
      <c r="H55" s="205">
        <f t="shared" si="1"/>
        <v>0</v>
      </c>
    </row>
    <row r="56" spans="1:8" ht="30" x14ac:dyDescent="0.25">
      <c r="A56" s="205">
        <v>7139</v>
      </c>
      <c r="B56" s="231" t="s">
        <v>402</v>
      </c>
      <c r="C56" s="205" t="s">
        <v>166</v>
      </c>
      <c r="D56" s="205" t="s">
        <v>28</v>
      </c>
      <c r="E56" s="205">
        <v>0.89</v>
      </c>
      <c r="F56" s="205">
        <f t="shared" si="0"/>
        <v>1.47</v>
      </c>
      <c r="G56" s="205">
        <f>VLOOKUP(A56,'INSUMOS SINAPI'!A:E,5,FALSE)</f>
        <v>1.47</v>
      </c>
      <c r="H56" s="205">
        <f t="shared" si="1"/>
        <v>0</v>
      </c>
    </row>
    <row r="57" spans="1:8" x14ac:dyDescent="0.25">
      <c r="A57" s="205">
        <v>7311</v>
      </c>
      <c r="B57" s="231" t="s">
        <v>406</v>
      </c>
      <c r="C57" s="205" t="s">
        <v>166</v>
      </c>
      <c r="D57" s="205" t="s">
        <v>220</v>
      </c>
      <c r="E57" s="205">
        <v>9.2200000000000006</v>
      </c>
      <c r="F57" s="205">
        <f t="shared" si="0"/>
        <v>37.18</v>
      </c>
      <c r="G57" s="205">
        <f>VLOOKUP(A57,'INSUMOS SINAPI'!A:E,5,FALSE)</f>
        <v>37.18</v>
      </c>
      <c r="H57" s="205">
        <f t="shared" si="1"/>
        <v>0</v>
      </c>
    </row>
    <row r="58" spans="1:8" x14ac:dyDescent="0.25">
      <c r="A58" s="205">
        <v>7356</v>
      </c>
      <c r="B58" s="231" t="s">
        <v>221</v>
      </c>
      <c r="C58" s="205" t="s">
        <v>166</v>
      </c>
      <c r="D58" s="205" t="s">
        <v>220</v>
      </c>
      <c r="E58" s="205">
        <v>16.399999999999999</v>
      </c>
      <c r="F58" s="205">
        <f t="shared" si="0"/>
        <v>27.66</v>
      </c>
      <c r="G58" s="205">
        <f>VLOOKUP(A58,'INSUMOS SINAPI'!A:E,5,FALSE)</f>
        <v>27.66</v>
      </c>
      <c r="H58" s="205">
        <f t="shared" si="1"/>
        <v>0</v>
      </c>
    </row>
    <row r="59" spans="1:8" ht="30" x14ac:dyDescent="0.25">
      <c r="A59" s="205">
        <v>7698</v>
      </c>
      <c r="B59" s="231" t="s">
        <v>408</v>
      </c>
      <c r="C59" s="205" t="s">
        <v>166</v>
      </c>
      <c r="D59" s="205" t="s">
        <v>98</v>
      </c>
      <c r="E59" s="205">
        <v>41.98</v>
      </c>
      <c r="F59" s="205">
        <f t="shared" si="0"/>
        <v>49.64</v>
      </c>
      <c r="G59" s="205">
        <f>VLOOKUP(A59,'INSUMOS SINAPI'!A:E,5,FALSE)</f>
        <v>49.64</v>
      </c>
      <c r="H59" s="205">
        <f t="shared" si="1"/>
        <v>0</v>
      </c>
    </row>
    <row r="60" spans="1:8" x14ac:dyDescent="0.25">
      <c r="A60" s="205">
        <v>9868</v>
      </c>
      <c r="B60" s="231" t="s">
        <v>409</v>
      </c>
      <c r="C60" s="205" t="s">
        <v>166</v>
      </c>
      <c r="D60" s="205" t="s">
        <v>98</v>
      </c>
      <c r="E60" s="205">
        <v>2.25</v>
      </c>
      <c r="F60" s="205">
        <f t="shared" si="0"/>
        <v>5.08</v>
      </c>
      <c r="G60" s="205">
        <f>VLOOKUP(A60,'INSUMOS SINAPI'!A:E,5,FALSE)</f>
        <v>5.08</v>
      </c>
      <c r="H60" s="205">
        <f t="shared" si="1"/>
        <v>0</v>
      </c>
    </row>
    <row r="61" spans="1:8" x14ac:dyDescent="0.25">
      <c r="A61" s="205">
        <v>10489</v>
      </c>
      <c r="B61" s="231" t="s">
        <v>410</v>
      </c>
      <c r="C61" s="205" t="s">
        <v>169</v>
      </c>
      <c r="D61" s="205" t="s">
        <v>180</v>
      </c>
      <c r="E61" s="205">
        <v>49.59</v>
      </c>
      <c r="F61" s="205">
        <f t="shared" si="0"/>
        <v>15.34</v>
      </c>
      <c r="G61" s="205">
        <f>VLOOKUP(A61,'INSUMOS SINAPI'!A:E,5,FALSE)</f>
        <v>15.34</v>
      </c>
      <c r="H61" s="205">
        <f t="shared" si="1"/>
        <v>0</v>
      </c>
    </row>
    <row r="62" spans="1:8" x14ac:dyDescent="0.25">
      <c r="A62" s="205">
        <v>10507</v>
      </c>
      <c r="B62" s="231" t="s">
        <v>244</v>
      </c>
      <c r="C62" s="205" t="s">
        <v>166</v>
      </c>
      <c r="D62" s="205" t="s">
        <v>72</v>
      </c>
      <c r="E62" s="205">
        <v>3.73</v>
      </c>
      <c r="F62" s="205">
        <f t="shared" si="0"/>
        <v>277.36</v>
      </c>
      <c r="G62" s="205">
        <f>VLOOKUP(A62,'INSUMOS SINAPI'!A:E,5,FALSE)</f>
        <v>277.36</v>
      </c>
      <c r="H62" s="205">
        <f t="shared" si="1"/>
        <v>0</v>
      </c>
    </row>
    <row r="63" spans="1:8" ht="45" x14ac:dyDescent="0.25">
      <c r="A63" s="205">
        <v>10527</v>
      </c>
      <c r="B63" s="231" t="s">
        <v>379</v>
      </c>
      <c r="C63" s="205" t="s">
        <v>166</v>
      </c>
      <c r="D63" s="205" t="s">
        <v>7012</v>
      </c>
      <c r="E63" s="205">
        <v>45.9</v>
      </c>
      <c r="F63" s="205">
        <f t="shared" si="0"/>
        <v>20</v>
      </c>
      <c r="G63" s="205">
        <f>VLOOKUP(A63,'INSUMOS SINAPI'!A:E,5,FALSE)</f>
        <v>20</v>
      </c>
      <c r="H63" s="205">
        <f t="shared" si="1"/>
        <v>0</v>
      </c>
    </row>
    <row r="64" spans="1:8" ht="45" x14ac:dyDescent="0.25">
      <c r="A64" s="205">
        <v>10535</v>
      </c>
      <c r="B64" s="231" t="s">
        <v>178</v>
      </c>
      <c r="C64" s="205" t="s">
        <v>166</v>
      </c>
      <c r="D64" s="205" t="s">
        <v>28</v>
      </c>
      <c r="E64" s="205">
        <v>0</v>
      </c>
      <c r="F64" s="205">
        <f t="shared" si="0"/>
        <v>5032.5</v>
      </c>
      <c r="G64" s="205">
        <f>VLOOKUP(A64,'INSUMOS SINAPI'!A:E,5,FALSE)</f>
        <v>5032.5</v>
      </c>
      <c r="H64" s="205">
        <f t="shared" si="1"/>
        <v>0</v>
      </c>
    </row>
    <row r="65" spans="1:8" ht="30" x14ac:dyDescent="0.25">
      <c r="A65" s="205">
        <v>10691</v>
      </c>
      <c r="B65" s="231" t="s">
        <v>400</v>
      </c>
      <c r="C65" s="205" t="s">
        <v>166</v>
      </c>
      <c r="D65" s="205" t="s">
        <v>220</v>
      </c>
      <c r="E65" s="205">
        <v>14.29</v>
      </c>
      <c r="F65" s="205">
        <f t="shared" si="0"/>
        <v>76.489999999999995</v>
      </c>
      <c r="G65" s="205">
        <f>VLOOKUP(A65,'INSUMOS SINAPI'!A:E,5,FALSE)</f>
        <v>76.489999999999995</v>
      </c>
      <c r="H65" s="205">
        <f t="shared" si="1"/>
        <v>0</v>
      </c>
    </row>
    <row r="66" spans="1:8" x14ac:dyDescent="0.25">
      <c r="A66" s="205">
        <v>10848</v>
      </c>
      <c r="B66" s="231" t="s">
        <v>248</v>
      </c>
      <c r="C66" s="205" t="s">
        <v>166</v>
      </c>
      <c r="D66" s="205" t="s">
        <v>28</v>
      </c>
      <c r="E66" s="205">
        <v>1</v>
      </c>
      <c r="F66" s="205">
        <f t="shared" si="0"/>
        <v>904.5</v>
      </c>
      <c r="G66" s="205">
        <f>VLOOKUP(A66,'INSUMOS SINAPI'!A:E,5,FALSE)</f>
        <v>904.5</v>
      </c>
      <c r="H66" s="205">
        <f t="shared" si="1"/>
        <v>0</v>
      </c>
    </row>
    <row r="67" spans="1:8" ht="30" x14ac:dyDescent="0.25">
      <c r="A67" s="205">
        <v>11056</v>
      </c>
      <c r="B67" s="231" t="s">
        <v>386</v>
      </c>
      <c r="C67" s="205" t="s">
        <v>166</v>
      </c>
      <c r="D67" s="205" t="s">
        <v>28</v>
      </c>
      <c r="E67" s="205">
        <v>372</v>
      </c>
      <c r="F67" s="205">
        <f t="shared" si="0"/>
        <v>0.11</v>
      </c>
      <c r="G67" s="205">
        <f>VLOOKUP(A67,'INSUMOS SINAPI'!A:E,5,FALSE)</f>
        <v>0.11</v>
      </c>
      <c r="H67" s="205">
        <f t="shared" si="1"/>
        <v>0</v>
      </c>
    </row>
    <row r="68" spans="1:8" ht="45" x14ac:dyDescent="0.25">
      <c r="A68" s="205">
        <v>11251</v>
      </c>
      <c r="B68" s="231" t="s">
        <v>7220</v>
      </c>
      <c r="C68" s="205" t="s">
        <v>166</v>
      </c>
      <c r="D68" s="205" t="s">
        <v>28</v>
      </c>
      <c r="E68" s="205">
        <v>1</v>
      </c>
      <c r="F68" s="205">
        <f t="shared" si="0"/>
        <v>140.36000000000001</v>
      </c>
      <c r="G68" s="205">
        <f>VLOOKUP(A68,'INSUMOS SINAPI'!A:E,5,FALSE)</f>
        <v>140.36000000000001</v>
      </c>
      <c r="H68" s="205">
        <f t="shared" si="1"/>
        <v>0</v>
      </c>
    </row>
    <row r="69" spans="1:8" ht="30" x14ac:dyDescent="0.25">
      <c r="A69" s="205">
        <v>11447</v>
      </c>
      <c r="B69" s="231" t="s">
        <v>366</v>
      </c>
      <c r="C69" s="205" t="s">
        <v>166</v>
      </c>
      <c r="D69" s="205" t="s">
        <v>28</v>
      </c>
      <c r="E69" s="205">
        <v>7.44</v>
      </c>
      <c r="F69" s="205">
        <f t="shared" ref="F69:F132" si="2">G69</f>
        <v>45.48</v>
      </c>
      <c r="G69" s="205">
        <f>VLOOKUP(A69,'INSUMOS SINAPI'!A:E,5,FALSE)</f>
        <v>45.48</v>
      </c>
      <c r="H69" s="205">
        <f t="shared" ref="H69:H132" si="3">F69-G69</f>
        <v>0</v>
      </c>
    </row>
    <row r="70" spans="1:8" ht="30" x14ac:dyDescent="0.25">
      <c r="A70" s="205">
        <v>11499</v>
      </c>
      <c r="B70" s="231" t="s">
        <v>383</v>
      </c>
      <c r="C70" s="205" t="s">
        <v>166</v>
      </c>
      <c r="D70" s="205" t="s">
        <v>28</v>
      </c>
      <c r="E70" s="205">
        <v>1</v>
      </c>
      <c r="F70" s="205">
        <f t="shared" si="2"/>
        <v>1242.1099999999999</v>
      </c>
      <c r="G70" s="205">
        <f>VLOOKUP(A70,'INSUMOS SINAPI'!A:E,5,FALSE)</f>
        <v>1242.1099999999999</v>
      </c>
      <c r="H70" s="205">
        <f t="shared" si="3"/>
        <v>0</v>
      </c>
    </row>
    <row r="71" spans="1:8" ht="30" x14ac:dyDescent="0.25">
      <c r="A71" s="205">
        <v>11927</v>
      </c>
      <c r="B71" s="231" t="s">
        <v>7228</v>
      </c>
      <c r="C71" s="205" t="s">
        <v>166</v>
      </c>
      <c r="D71" s="205" t="s">
        <v>28</v>
      </c>
      <c r="E71" s="205">
        <v>24.24</v>
      </c>
      <c r="F71" s="205">
        <f t="shared" si="2"/>
        <v>8.6300000000000008</v>
      </c>
      <c r="G71" s="205">
        <f>VLOOKUP(A71,'INSUMOS SINAPI'!A:E,5,FALSE)</f>
        <v>8.6300000000000008</v>
      </c>
      <c r="H71" s="205">
        <f t="shared" si="3"/>
        <v>0</v>
      </c>
    </row>
    <row r="72" spans="1:8" ht="45" x14ac:dyDescent="0.25">
      <c r="A72" s="205">
        <v>11950</v>
      </c>
      <c r="B72" s="231" t="s">
        <v>245</v>
      </c>
      <c r="C72" s="205" t="s">
        <v>166</v>
      </c>
      <c r="D72" s="205" t="s">
        <v>28</v>
      </c>
      <c r="E72" s="205">
        <v>12.96</v>
      </c>
      <c r="F72" s="205">
        <f t="shared" si="2"/>
        <v>0.31</v>
      </c>
      <c r="G72" s="205">
        <f>VLOOKUP(A72,'INSUMOS SINAPI'!A:E,5,FALSE)</f>
        <v>0.31</v>
      </c>
      <c r="H72" s="205">
        <f t="shared" si="3"/>
        <v>0</v>
      </c>
    </row>
    <row r="73" spans="1:8" x14ac:dyDescent="0.25">
      <c r="A73" s="205">
        <v>11977</v>
      </c>
      <c r="B73" s="231" t="s">
        <v>360</v>
      </c>
      <c r="C73" s="205" t="s">
        <v>166</v>
      </c>
      <c r="D73" s="205" t="s">
        <v>28</v>
      </c>
      <c r="E73" s="205">
        <v>44</v>
      </c>
      <c r="F73" s="205">
        <f t="shared" si="2"/>
        <v>11.94</v>
      </c>
      <c r="G73" s="205">
        <f>VLOOKUP(A73,'INSUMOS SINAPI'!A:E,5,FALSE)</f>
        <v>11.94</v>
      </c>
      <c r="H73" s="205">
        <f t="shared" si="3"/>
        <v>0</v>
      </c>
    </row>
    <row r="74" spans="1:8" x14ac:dyDescent="0.25">
      <c r="A74" s="205">
        <v>12295</v>
      </c>
      <c r="B74" s="231" t="s">
        <v>241</v>
      </c>
      <c r="C74" s="205" t="s">
        <v>166</v>
      </c>
      <c r="D74" s="205" t="s">
        <v>28</v>
      </c>
      <c r="E74" s="205">
        <v>16</v>
      </c>
      <c r="F74" s="205">
        <f t="shared" si="2"/>
        <v>2.2999999999999998</v>
      </c>
      <c r="G74" s="205">
        <f>VLOOKUP(A74,'INSUMOS SINAPI'!A:E,5,FALSE)</f>
        <v>2.2999999999999998</v>
      </c>
      <c r="H74" s="205">
        <f t="shared" si="3"/>
        <v>0</v>
      </c>
    </row>
    <row r="75" spans="1:8" x14ac:dyDescent="0.25">
      <c r="A75" s="205">
        <v>12868</v>
      </c>
      <c r="B75" s="231" t="s">
        <v>382</v>
      </c>
      <c r="C75" s="205" t="s">
        <v>169</v>
      </c>
      <c r="D75" s="205" t="s">
        <v>180</v>
      </c>
      <c r="E75" s="205">
        <v>128.81</v>
      </c>
      <c r="F75" s="205">
        <f t="shared" si="2"/>
        <v>16.5</v>
      </c>
      <c r="G75" s="205">
        <f>VLOOKUP(A75,'INSUMOS SINAPI'!A:E,5,FALSE)</f>
        <v>16.5</v>
      </c>
      <c r="H75" s="205">
        <f t="shared" si="3"/>
        <v>0</v>
      </c>
    </row>
    <row r="76" spans="1:8" ht="30" x14ac:dyDescent="0.25">
      <c r="A76" s="205">
        <v>14618</v>
      </c>
      <c r="B76" s="231" t="s">
        <v>397</v>
      </c>
      <c r="C76" s="205" t="s">
        <v>166</v>
      </c>
      <c r="D76" s="205" t="s">
        <v>28</v>
      </c>
      <c r="E76" s="205">
        <v>0</v>
      </c>
      <c r="F76" s="205">
        <f t="shared" si="2"/>
        <v>1261.71</v>
      </c>
      <c r="G76" s="205">
        <f>VLOOKUP(A76,'INSUMOS SINAPI'!A:E,5,FALSE)</f>
        <v>1261.71</v>
      </c>
      <c r="H76" s="205">
        <f t="shared" si="3"/>
        <v>0</v>
      </c>
    </row>
    <row r="77" spans="1:8" ht="30" x14ac:dyDescent="0.25">
      <c r="A77" s="205">
        <v>20083</v>
      </c>
      <c r="B77" s="231" t="s">
        <v>399</v>
      </c>
      <c r="C77" s="205" t="s">
        <v>166</v>
      </c>
      <c r="D77" s="205" t="s">
        <v>28</v>
      </c>
      <c r="E77" s="205">
        <v>0.03</v>
      </c>
      <c r="F77" s="205">
        <f t="shared" si="2"/>
        <v>63.63</v>
      </c>
      <c r="G77" s="205">
        <f>VLOOKUP(A77,'INSUMOS SINAPI'!A:E,5,FALSE)</f>
        <v>63.63</v>
      </c>
      <c r="H77" s="205">
        <f t="shared" si="3"/>
        <v>0</v>
      </c>
    </row>
    <row r="78" spans="1:8" ht="30" x14ac:dyDescent="0.25">
      <c r="A78" s="205">
        <v>21127</v>
      </c>
      <c r="B78" s="231" t="s">
        <v>235</v>
      </c>
      <c r="C78" s="205" t="s">
        <v>166</v>
      </c>
      <c r="D78" s="205" t="s">
        <v>28</v>
      </c>
      <c r="E78" s="205">
        <v>7.02</v>
      </c>
      <c r="F78" s="205">
        <f t="shared" si="2"/>
        <v>3</v>
      </c>
      <c r="G78" s="205">
        <f>VLOOKUP(A78,'INSUMOS SINAPI'!A:E,5,FALSE)</f>
        <v>3</v>
      </c>
      <c r="H78" s="205">
        <f t="shared" si="3"/>
        <v>0</v>
      </c>
    </row>
    <row r="79" spans="1:8" x14ac:dyDescent="0.25">
      <c r="A79" s="205">
        <v>34360</v>
      </c>
      <c r="B79" s="231" t="s">
        <v>246</v>
      </c>
      <c r="C79" s="205" t="s">
        <v>166</v>
      </c>
      <c r="D79" s="205" t="s">
        <v>95</v>
      </c>
      <c r="E79" s="205">
        <v>13.09</v>
      </c>
      <c r="F79" s="205">
        <f t="shared" si="2"/>
        <v>41.41</v>
      </c>
      <c r="G79" s="205">
        <f>VLOOKUP(A79,'INSUMOS SINAPI'!A:E,5,FALSE)</f>
        <v>41.41</v>
      </c>
      <c r="H79" s="205">
        <f t="shared" si="3"/>
        <v>0</v>
      </c>
    </row>
    <row r="80" spans="1:8" x14ac:dyDescent="0.25">
      <c r="A80" s="205">
        <v>34388</v>
      </c>
      <c r="B80" s="231" t="s">
        <v>411</v>
      </c>
      <c r="C80" s="205" t="s">
        <v>166</v>
      </c>
      <c r="D80" s="205" t="s">
        <v>72</v>
      </c>
      <c r="E80" s="205">
        <v>4.29</v>
      </c>
      <c r="F80" s="205">
        <f t="shared" si="2"/>
        <v>198.98</v>
      </c>
      <c r="G80" s="205">
        <f>VLOOKUP(A80,'INSUMOS SINAPI'!A:E,5,FALSE)</f>
        <v>198.98</v>
      </c>
      <c r="H80" s="205">
        <f t="shared" si="3"/>
        <v>0</v>
      </c>
    </row>
    <row r="81" spans="1:8" x14ac:dyDescent="0.25">
      <c r="A81" s="205">
        <v>34514</v>
      </c>
      <c r="B81" s="231" t="s">
        <v>358</v>
      </c>
      <c r="C81" s="205" t="s">
        <v>166</v>
      </c>
      <c r="D81" s="205" t="s">
        <v>72</v>
      </c>
      <c r="E81" s="205">
        <v>6.32</v>
      </c>
      <c r="F81" s="205">
        <f t="shared" si="2"/>
        <v>45.39</v>
      </c>
      <c r="G81" s="205">
        <f>VLOOKUP(A81,'INSUMOS SINAPI'!A:E,5,FALSE)</f>
        <v>45.39</v>
      </c>
      <c r="H81" s="205">
        <f t="shared" si="3"/>
        <v>0</v>
      </c>
    </row>
    <row r="82" spans="1:8" x14ac:dyDescent="0.25">
      <c r="A82" s="205">
        <v>34660</v>
      </c>
      <c r="B82" s="231" t="s">
        <v>359</v>
      </c>
      <c r="C82" s="205" t="s">
        <v>166</v>
      </c>
      <c r="D82" s="205" t="s">
        <v>72</v>
      </c>
      <c r="E82" s="205">
        <v>73.42</v>
      </c>
      <c r="F82" s="205">
        <f t="shared" si="2"/>
        <v>57.6</v>
      </c>
      <c r="G82" s="205">
        <f>VLOOKUP(A82,'INSUMOS SINAPI'!A:E,5,FALSE)</f>
        <v>57.6</v>
      </c>
      <c r="H82" s="205">
        <f t="shared" si="3"/>
        <v>0</v>
      </c>
    </row>
    <row r="83" spans="1:8" x14ac:dyDescent="0.25">
      <c r="A83" s="205">
        <v>37370</v>
      </c>
      <c r="B83" s="231" t="s">
        <v>185</v>
      </c>
      <c r="C83" s="205" t="s">
        <v>166</v>
      </c>
      <c r="D83" s="205" t="s">
        <v>180</v>
      </c>
      <c r="E83" s="205">
        <v>960.21</v>
      </c>
      <c r="F83" s="205">
        <f t="shared" si="2"/>
        <v>2.15</v>
      </c>
      <c r="G83" s="205">
        <f>VLOOKUP(A83,'INSUMOS SINAPI'!A:E,5,FALSE)</f>
        <v>2.15</v>
      </c>
      <c r="H83" s="205">
        <f t="shared" si="3"/>
        <v>0</v>
      </c>
    </row>
    <row r="84" spans="1:8" x14ac:dyDescent="0.25">
      <c r="A84" s="205">
        <v>37371</v>
      </c>
      <c r="B84" s="231" t="s">
        <v>186</v>
      </c>
      <c r="C84" s="205" t="s">
        <v>166</v>
      </c>
      <c r="D84" s="205" t="s">
        <v>180</v>
      </c>
      <c r="E84" s="205">
        <v>960.21</v>
      </c>
      <c r="F84" s="205">
        <f t="shared" si="2"/>
        <v>0.67</v>
      </c>
      <c r="G84" s="205">
        <f>VLOOKUP(A84,'INSUMOS SINAPI'!A:E,5,FALSE)</f>
        <v>0.67</v>
      </c>
      <c r="H84" s="205">
        <f t="shared" si="3"/>
        <v>0</v>
      </c>
    </row>
    <row r="85" spans="1:8" x14ac:dyDescent="0.25">
      <c r="A85" s="205">
        <v>37372</v>
      </c>
      <c r="B85" s="231" t="s">
        <v>187</v>
      </c>
      <c r="C85" s="205" t="s">
        <v>166</v>
      </c>
      <c r="D85" s="205" t="s">
        <v>180</v>
      </c>
      <c r="E85" s="205">
        <v>960.21</v>
      </c>
      <c r="F85" s="205">
        <f t="shared" si="2"/>
        <v>1.1399999999999999</v>
      </c>
      <c r="G85" s="205">
        <f>VLOOKUP(A85,'INSUMOS SINAPI'!A:E,5,FALSE)</f>
        <v>1.1399999999999999</v>
      </c>
      <c r="H85" s="205">
        <f t="shared" si="3"/>
        <v>0</v>
      </c>
    </row>
    <row r="86" spans="1:8" x14ac:dyDescent="0.25">
      <c r="A86" s="205">
        <v>37373</v>
      </c>
      <c r="B86" s="231" t="s">
        <v>188</v>
      </c>
      <c r="C86" s="205" t="s">
        <v>166</v>
      </c>
      <c r="D86" s="205" t="s">
        <v>180</v>
      </c>
      <c r="E86" s="205">
        <v>960.21</v>
      </c>
      <c r="F86" s="205">
        <f t="shared" si="2"/>
        <v>0.06</v>
      </c>
      <c r="G86" s="205">
        <f>VLOOKUP(A86,'INSUMOS SINAPI'!A:E,5,FALSE)</f>
        <v>0.06</v>
      </c>
      <c r="H86" s="205">
        <f t="shared" si="3"/>
        <v>0</v>
      </c>
    </row>
    <row r="87" spans="1:8" ht="30" x14ac:dyDescent="0.25">
      <c r="A87" s="205">
        <v>37526</v>
      </c>
      <c r="B87" s="231" t="s">
        <v>212</v>
      </c>
      <c r="C87" s="205" t="s">
        <v>166</v>
      </c>
      <c r="D87" s="205" t="s">
        <v>28</v>
      </c>
      <c r="E87" s="205">
        <v>112</v>
      </c>
      <c r="F87" s="205">
        <f t="shared" si="2"/>
        <v>4.4400000000000004</v>
      </c>
      <c r="G87" s="205">
        <f>VLOOKUP(A87,'INSUMOS SINAPI'!A:E,5,FALSE)</f>
        <v>4.4400000000000004</v>
      </c>
      <c r="H87" s="205">
        <f t="shared" si="3"/>
        <v>0</v>
      </c>
    </row>
    <row r="88" spans="1:8" ht="30" x14ac:dyDescent="0.25">
      <c r="A88" s="205">
        <v>37586</v>
      </c>
      <c r="B88" s="231" t="s">
        <v>391</v>
      </c>
      <c r="C88" s="205" t="s">
        <v>166</v>
      </c>
      <c r="D88" s="205" t="s">
        <v>12701</v>
      </c>
      <c r="E88" s="205">
        <v>0.11</v>
      </c>
      <c r="F88" s="205">
        <f t="shared" si="2"/>
        <v>46.91</v>
      </c>
      <c r="G88" s="205">
        <f>VLOOKUP(A88,'INSUMOS SINAPI'!A:E,5,FALSE)</f>
        <v>46.91</v>
      </c>
      <c r="H88" s="205">
        <f t="shared" si="3"/>
        <v>0</v>
      </c>
    </row>
    <row r="89" spans="1:8" x14ac:dyDescent="0.25">
      <c r="A89" s="205">
        <v>37596</v>
      </c>
      <c r="B89" s="231" t="s">
        <v>343</v>
      </c>
      <c r="C89" s="205" t="s">
        <v>166</v>
      </c>
      <c r="D89" s="205" t="s">
        <v>95</v>
      </c>
      <c r="E89" s="205">
        <v>12.92</v>
      </c>
      <c r="F89" s="205">
        <f t="shared" si="2"/>
        <v>2.64</v>
      </c>
      <c r="G89" s="205">
        <f>VLOOKUP(A89,'INSUMOS SINAPI'!A:E,5,FALSE)</f>
        <v>2.64</v>
      </c>
      <c r="H89" s="205">
        <f t="shared" si="3"/>
        <v>0</v>
      </c>
    </row>
    <row r="90" spans="1:8" x14ac:dyDescent="0.25">
      <c r="A90" s="205">
        <v>37666</v>
      </c>
      <c r="B90" s="231" t="s">
        <v>189</v>
      </c>
      <c r="C90" s="205" t="s">
        <v>169</v>
      </c>
      <c r="D90" s="205" t="s">
        <v>180</v>
      </c>
      <c r="E90" s="205">
        <v>0.01</v>
      </c>
      <c r="F90" s="205">
        <f t="shared" si="2"/>
        <v>12.73</v>
      </c>
      <c r="G90" s="205">
        <f>VLOOKUP(A90,'INSUMOS SINAPI'!A:E,5,FALSE)</f>
        <v>12.73</v>
      </c>
      <c r="H90" s="205">
        <f t="shared" si="3"/>
        <v>0</v>
      </c>
    </row>
    <row r="91" spans="1:8" ht="30" x14ac:dyDescent="0.25">
      <c r="A91" s="205">
        <v>38083</v>
      </c>
      <c r="B91" s="231" t="s">
        <v>407</v>
      </c>
      <c r="C91" s="205" t="s">
        <v>166</v>
      </c>
      <c r="D91" s="205" t="s">
        <v>28</v>
      </c>
      <c r="E91" s="205">
        <v>10</v>
      </c>
      <c r="F91" s="205">
        <f t="shared" si="2"/>
        <v>36.17</v>
      </c>
      <c r="G91" s="205">
        <f>VLOOKUP(A91,'INSUMOS SINAPI'!A:E,5,FALSE)</f>
        <v>36.17</v>
      </c>
      <c r="H91" s="205">
        <f t="shared" si="3"/>
        <v>0</v>
      </c>
    </row>
    <row r="92" spans="1:8" ht="30" x14ac:dyDescent="0.25">
      <c r="A92" s="205">
        <v>38094</v>
      </c>
      <c r="B92" s="231" t="s">
        <v>237</v>
      </c>
      <c r="C92" s="205" t="s">
        <v>166</v>
      </c>
      <c r="D92" s="205" t="s">
        <v>28</v>
      </c>
      <c r="E92" s="205">
        <v>2</v>
      </c>
      <c r="F92" s="205">
        <f t="shared" si="2"/>
        <v>2.95</v>
      </c>
      <c r="G92" s="205">
        <f>VLOOKUP(A92,'INSUMOS SINAPI'!A:E,5,FALSE)</f>
        <v>2.95</v>
      </c>
      <c r="H92" s="205">
        <f t="shared" si="3"/>
        <v>0</v>
      </c>
    </row>
    <row r="93" spans="1:8" ht="30" x14ac:dyDescent="0.25">
      <c r="A93" s="205">
        <v>38098</v>
      </c>
      <c r="B93" s="231" t="s">
        <v>370</v>
      </c>
      <c r="C93" s="205" t="s">
        <v>166</v>
      </c>
      <c r="D93" s="205" t="s">
        <v>28</v>
      </c>
      <c r="E93" s="205">
        <v>4</v>
      </c>
      <c r="F93" s="205">
        <f t="shared" si="2"/>
        <v>5.98</v>
      </c>
      <c r="G93" s="205">
        <f>VLOOKUP(A93,'INSUMOS SINAPI'!A:E,5,FALSE)</f>
        <v>5.98</v>
      </c>
      <c r="H93" s="205">
        <f t="shared" si="3"/>
        <v>0</v>
      </c>
    </row>
    <row r="94" spans="1:8" ht="45" x14ac:dyDescent="0.25">
      <c r="A94" s="205">
        <v>38099</v>
      </c>
      <c r="B94" s="231" t="s">
        <v>238</v>
      </c>
      <c r="C94" s="205" t="s">
        <v>166</v>
      </c>
      <c r="D94" s="205" t="s">
        <v>28</v>
      </c>
      <c r="E94" s="205">
        <v>2</v>
      </c>
      <c r="F94" s="205">
        <f t="shared" si="2"/>
        <v>1.53</v>
      </c>
      <c r="G94" s="205">
        <f>VLOOKUP(A94,'INSUMOS SINAPI'!A:E,5,FALSE)</f>
        <v>1.53</v>
      </c>
      <c r="H94" s="205">
        <f t="shared" si="3"/>
        <v>0</v>
      </c>
    </row>
    <row r="95" spans="1:8" ht="45" x14ac:dyDescent="0.25">
      <c r="A95" s="205">
        <v>38100</v>
      </c>
      <c r="B95" s="231" t="s">
        <v>401</v>
      </c>
      <c r="C95" s="205" t="s">
        <v>166</v>
      </c>
      <c r="D95" s="205" t="s">
        <v>28</v>
      </c>
      <c r="E95" s="205">
        <v>4</v>
      </c>
      <c r="F95" s="205">
        <f t="shared" si="2"/>
        <v>2.5</v>
      </c>
      <c r="G95" s="205">
        <f>VLOOKUP(A95,'INSUMOS SINAPI'!A:E,5,FALSE)</f>
        <v>2.5</v>
      </c>
      <c r="H95" s="205">
        <f t="shared" si="3"/>
        <v>0</v>
      </c>
    </row>
    <row r="96" spans="1:8" x14ac:dyDescent="0.25">
      <c r="A96" s="205">
        <v>38101</v>
      </c>
      <c r="B96" s="231" t="s">
        <v>7221</v>
      </c>
      <c r="C96" s="205" t="s">
        <v>166</v>
      </c>
      <c r="D96" s="205" t="s">
        <v>28</v>
      </c>
      <c r="E96" s="205">
        <v>13</v>
      </c>
      <c r="F96" s="205">
        <f t="shared" si="2"/>
        <v>7.91</v>
      </c>
      <c r="G96" s="205">
        <f>VLOOKUP(A96,'INSUMOS SINAPI'!A:E,5,FALSE)</f>
        <v>7.91</v>
      </c>
      <c r="H96" s="205">
        <f t="shared" si="3"/>
        <v>0</v>
      </c>
    </row>
    <row r="97" spans="1:8" x14ac:dyDescent="0.25">
      <c r="A97" s="205">
        <v>38112</v>
      </c>
      <c r="B97" s="231" t="s">
        <v>239</v>
      </c>
      <c r="C97" s="205" t="s">
        <v>166</v>
      </c>
      <c r="D97" s="205" t="s">
        <v>28</v>
      </c>
      <c r="E97" s="205">
        <v>5</v>
      </c>
      <c r="F97" s="205">
        <f t="shared" si="2"/>
        <v>6.95</v>
      </c>
      <c r="G97" s="205">
        <f>VLOOKUP(A97,'INSUMOS SINAPI'!A:E,5,FALSE)</f>
        <v>6.95</v>
      </c>
      <c r="H97" s="205">
        <f t="shared" si="3"/>
        <v>0</v>
      </c>
    </row>
    <row r="98" spans="1:8" ht="30" x14ac:dyDescent="0.25">
      <c r="A98" s="205">
        <v>38124</v>
      </c>
      <c r="B98" s="231" t="s">
        <v>371</v>
      </c>
      <c r="C98" s="205" t="s">
        <v>166</v>
      </c>
      <c r="D98" s="205" t="s">
        <v>28</v>
      </c>
      <c r="E98" s="205">
        <v>1.1599999999999999</v>
      </c>
      <c r="F98" s="205">
        <f t="shared" si="2"/>
        <v>40</v>
      </c>
      <c r="G98" s="205">
        <f>VLOOKUP(A98,'INSUMOS SINAPI'!A:E,5,FALSE)</f>
        <v>40</v>
      </c>
      <c r="H98" s="205">
        <f t="shared" si="3"/>
        <v>0</v>
      </c>
    </row>
    <row r="99" spans="1:8" x14ac:dyDescent="0.25">
      <c r="A99" s="205">
        <v>38128</v>
      </c>
      <c r="B99" s="231" t="s">
        <v>405</v>
      </c>
      <c r="C99" s="205" t="s">
        <v>166</v>
      </c>
      <c r="D99" s="205" t="s">
        <v>95</v>
      </c>
      <c r="E99" s="205">
        <v>50</v>
      </c>
      <c r="F99" s="205">
        <f t="shared" si="2"/>
        <v>0.82</v>
      </c>
      <c r="G99" s="205">
        <f>VLOOKUP(A99,'INSUMOS SINAPI'!A:E,5,FALSE)</f>
        <v>0.82</v>
      </c>
      <c r="H99" s="205">
        <f t="shared" si="3"/>
        <v>0</v>
      </c>
    </row>
    <row r="100" spans="1:8" x14ac:dyDescent="0.25">
      <c r="A100" s="205">
        <v>38383</v>
      </c>
      <c r="B100" s="231" t="s">
        <v>7217</v>
      </c>
      <c r="C100" s="205" t="s">
        <v>166</v>
      </c>
      <c r="D100" s="205" t="s">
        <v>28</v>
      </c>
      <c r="E100" s="205">
        <v>0.31</v>
      </c>
      <c r="F100" s="205">
        <f t="shared" si="2"/>
        <v>2.0099999999999998</v>
      </c>
      <c r="G100" s="205">
        <f>VLOOKUP(A100,'INSUMOS SINAPI'!A:E,5,FALSE)</f>
        <v>2.0099999999999998</v>
      </c>
      <c r="H100" s="205">
        <f t="shared" si="3"/>
        <v>0</v>
      </c>
    </row>
    <row r="101" spans="1:8" x14ac:dyDescent="0.25">
      <c r="A101" s="205">
        <v>39028</v>
      </c>
      <c r="B101" s="231" t="s">
        <v>390</v>
      </c>
      <c r="C101" s="205" t="s">
        <v>166</v>
      </c>
      <c r="D101" s="205" t="s">
        <v>98</v>
      </c>
      <c r="E101" s="205">
        <v>22</v>
      </c>
      <c r="F101" s="205">
        <f t="shared" si="2"/>
        <v>11.95</v>
      </c>
      <c r="G101" s="205">
        <f>VLOOKUP(A101,'INSUMOS SINAPI'!A:E,5,FALSE)</f>
        <v>11.95</v>
      </c>
      <c r="H101" s="205">
        <f t="shared" si="3"/>
        <v>0</v>
      </c>
    </row>
    <row r="102" spans="1:8" x14ac:dyDescent="0.25">
      <c r="A102" s="205">
        <v>39208</v>
      </c>
      <c r="B102" s="231" t="s">
        <v>344</v>
      </c>
      <c r="C102" s="205" t="s">
        <v>166</v>
      </c>
      <c r="D102" s="205" t="s">
        <v>28</v>
      </c>
      <c r="E102" s="205">
        <v>88</v>
      </c>
      <c r="F102" s="205">
        <f t="shared" si="2"/>
        <v>0.45</v>
      </c>
      <c r="G102" s="205">
        <f>VLOOKUP(A102,'INSUMOS SINAPI'!A:E,5,FALSE)</f>
        <v>0.45</v>
      </c>
      <c r="H102" s="205">
        <f t="shared" si="3"/>
        <v>0</v>
      </c>
    </row>
    <row r="103" spans="1:8" ht="45" x14ac:dyDescent="0.25">
      <c r="A103" s="205">
        <v>39247</v>
      </c>
      <c r="B103" s="231" t="s">
        <v>367</v>
      </c>
      <c r="C103" s="205" t="s">
        <v>166</v>
      </c>
      <c r="D103" s="205" t="s">
        <v>98</v>
      </c>
      <c r="E103" s="205">
        <v>49.5</v>
      </c>
      <c r="F103" s="205">
        <f t="shared" si="2"/>
        <v>3.61</v>
      </c>
      <c r="G103" s="205">
        <f>VLOOKUP(A103,'INSUMOS SINAPI'!A:E,5,FALSE)</f>
        <v>3.61</v>
      </c>
      <c r="H103" s="205">
        <f t="shared" si="3"/>
        <v>0</v>
      </c>
    </row>
    <row r="104" spans="1:8" ht="45" x14ac:dyDescent="0.25">
      <c r="A104" s="205">
        <v>39258</v>
      </c>
      <c r="B104" s="231" t="s">
        <v>353</v>
      </c>
      <c r="C104" s="205" t="s">
        <v>166</v>
      </c>
      <c r="D104" s="205" t="s">
        <v>98</v>
      </c>
      <c r="E104" s="205">
        <v>290</v>
      </c>
      <c r="F104" s="205">
        <f t="shared" si="2"/>
        <v>8.4700000000000006</v>
      </c>
      <c r="G104" s="205">
        <f>VLOOKUP(A104,'INSUMOS SINAPI'!A:E,5,FALSE)</f>
        <v>8.4700000000000006</v>
      </c>
      <c r="H104" s="205">
        <f t="shared" si="3"/>
        <v>0</v>
      </c>
    </row>
    <row r="105" spans="1:8" x14ac:dyDescent="0.25">
      <c r="A105" s="205">
        <v>39387</v>
      </c>
      <c r="B105" s="231" t="s">
        <v>377</v>
      </c>
      <c r="C105" s="205" t="s">
        <v>166</v>
      </c>
      <c r="D105" s="205" t="s">
        <v>28</v>
      </c>
      <c r="E105" s="205">
        <v>8</v>
      </c>
      <c r="F105" s="205">
        <f t="shared" si="2"/>
        <v>14.34</v>
      </c>
      <c r="G105" s="205">
        <f>VLOOKUP(A105,'INSUMOS SINAPI'!A:E,5,FALSE)</f>
        <v>14.34</v>
      </c>
      <c r="H105" s="205">
        <f t="shared" si="3"/>
        <v>0</v>
      </c>
    </row>
    <row r="106" spans="1:8" ht="30" x14ac:dyDescent="0.25">
      <c r="A106" s="205">
        <v>39413</v>
      </c>
      <c r="B106" s="231" t="s">
        <v>226</v>
      </c>
      <c r="C106" s="205" t="s">
        <v>166</v>
      </c>
      <c r="D106" s="205" t="s">
        <v>72</v>
      </c>
      <c r="E106" s="205">
        <v>9.48</v>
      </c>
      <c r="F106" s="205">
        <f t="shared" si="2"/>
        <v>21.87</v>
      </c>
      <c r="G106" s="205">
        <f>VLOOKUP(A106,'INSUMOS SINAPI'!A:E,5,FALSE)</f>
        <v>21.87</v>
      </c>
      <c r="H106" s="205">
        <f t="shared" si="3"/>
        <v>0</v>
      </c>
    </row>
    <row r="107" spans="1:8" ht="30" x14ac:dyDescent="0.25">
      <c r="A107" s="205">
        <v>39419</v>
      </c>
      <c r="B107" s="231" t="s">
        <v>388</v>
      </c>
      <c r="C107" s="205" t="s">
        <v>166</v>
      </c>
      <c r="D107" s="205" t="s">
        <v>98</v>
      </c>
      <c r="E107" s="205">
        <v>6.09</v>
      </c>
      <c r="F107" s="205">
        <f t="shared" si="2"/>
        <v>9.82</v>
      </c>
      <c r="G107" s="205">
        <f>VLOOKUP(A107,'INSUMOS SINAPI'!A:E,5,FALSE)</f>
        <v>9.82</v>
      </c>
      <c r="H107" s="205">
        <f t="shared" si="3"/>
        <v>0</v>
      </c>
    </row>
    <row r="108" spans="1:8" ht="30" x14ac:dyDescent="0.25">
      <c r="A108" s="205">
        <v>39422</v>
      </c>
      <c r="B108" s="231" t="s">
        <v>389</v>
      </c>
      <c r="C108" s="205" t="s">
        <v>166</v>
      </c>
      <c r="D108" s="205" t="s">
        <v>98</v>
      </c>
      <c r="E108" s="205">
        <v>8.9600000000000009</v>
      </c>
      <c r="F108" s="205">
        <f t="shared" si="2"/>
        <v>11.14</v>
      </c>
      <c r="G108" s="205">
        <f>VLOOKUP(A108,'INSUMOS SINAPI'!A:E,5,FALSE)</f>
        <v>11.14</v>
      </c>
      <c r="H108" s="205">
        <f t="shared" si="3"/>
        <v>0</v>
      </c>
    </row>
    <row r="109" spans="1:8" ht="30" x14ac:dyDescent="0.25">
      <c r="A109" s="205">
        <v>39431</v>
      </c>
      <c r="B109" s="231" t="s">
        <v>373</v>
      </c>
      <c r="C109" s="205" t="s">
        <v>166</v>
      </c>
      <c r="D109" s="205" t="s">
        <v>98</v>
      </c>
      <c r="E109" s="205">
        <v>11.26</v>
      </c>
      <c r="F109" s="205">
        <f t="shared" si="2"/>
        <v>0.34</v>
      </c>
      <c r="G109" s="205">
        <f>VLOOKUP(A109,'INSUMOS SINAPI'!A:E,5,FALSE)</f>
        <v>0.34</v>
      </c>
      <c r="H109" s="205">
        <f t="shared" si="3"/>
        <v>0</v>
      </c>
    </row>
    <row r="110" spans="1:8" ht="30" x14ac:dyDescent="0.25">
      <c r="A110" s="205">
        <v>39432</v>
      </c>
      <c r="B110" s="231" t="s">
        <v>227</v>
      </c>
      <c r="C110" s="205" t="s">
        <v>166</v>
      </c>
      <c r="D110" s="205" t="s">
        <v>98</v>
      </c>
      <c r="E110" s="205">
        <v>8.89</v>
      </c>
      <c r="F110" s="205">
        <f t="shared" si="2"/>
        <v>3.03</v>
      </c>
      <c r="G110" s="205">
        <f>VLOOKUP(A110,'INSUMOS SINAPI'!A:E,5,FALSE)</f>
        <v>3.03</v>
      </c>
      <c r="H110" s="205">
        <f t="shared" si="3"/>
        <v>0</v>
      </c>
    </row>
    <row r="111" spans="1:8" ht="45" x14ac:dyDescent="0.25">
      <c r="A111" s="205">
        <v>39434</v>
      </c>
      <c r="B111" s="231" t="s">
        <v>228</v>
      </c>
      <c r="C111" s="205" t="s">
        <v>166</v>
      </c>
      <c r="D111" s="205" t="s">
        <v>95</v>
      </c>
      <c r="E111" s="205">
        <v>4.6500000000000004</v>
      </c>
      <c r="F111" s="205">
        <f t="shared" si="2"/>
        <v>3.79</v>
      </c>
      <c r="G111" s="205">
        <f>VLOOKUP(A111,'INSUMOS SINAPI'!A:E,5,FALSE)</f>
        <v>3.79</v>
      </c>
      <c r="H111" s="205">
        <f t="shared" si="3"/>
        <v>0</v>
      </c>
    </row>
    <row r="112" spans="1:8" ht="30" x14ac:dyDescent="0.25">
      <c r="A112" s="205">
        <v>39435</v>
      </c>
      <c r="B112" s="231" t="s">
        <v>229</v>
      </c>
      <c r="C112" s="205" t="s">
        <v>166</v>
      </c>
      <c r="D112" s="205" t="s">
        <v>28</v>
      </c>
      <c r="E112" s="205">
        <v>90.03</v>
      </c>
      <c r="F112" s="205">
        <f t="shared" si="2"/>
        <v>0.11</v>
      </c>
      <c r="G112" s="205">
        <f>VLOOKUP(A112,'INSUMOS SINAPI'!A:E,5,FALSE)</f>
        <v>0.11</v>
      </c>
      <c r="H112" s="205">
        <f t="shared" si="3"/>
        <v>0</v>
      </c>
    </row>
    <row r="113" spans="1:8" ht="30" x14ac:dyDescent="0.25">
      <c r="A113" s="205">
        <v>39443</v>
      </c>
      <c r="B113" s="231" t="s">
        <v>385</v>
      </c>
      <c r="C113" s="205" t="s">
        <v>166</v>
      </c>
      <c r="D113" s="205" t="s">
        <v>28</v>
      </c>
      <c r="E113" s="205">
        <v>23.49</v>
      </c>
      <c r="F113" s="205">
        <f t="shared" si="2"/>
        <v>0.27</v>
      </c>
      <c r="G113" s="205">
        <f>VLOOKUP(A113,'INSUMOS SINAPI'!A:E,5,FALSE)</f>
        <v>0.27</v>
      </c>
      <c r="H113" s="205">
        <f t="shared" si="3"/>
        <v>0</v>
      </c>
    </row>
    <row r="114" spans="1:8" x14ac:dyDescent="0.25">
      <c r="A114" s="205">
        <v>39599</v>
      </c>
      <c r="B114" s="231" t="s">
        <v>352</v>
      </c>
      <c r="C114" s="205" t="s">
        <v>166</v>
      </c>
      <c r="D114" s="205" t="s">
        <v>98</v>
      </c>
      <c r="E114" s="205">
        <v>220</v>
      </c>
      <c r="F114" s="205">
        <f t="shared" si="2"/>
        <v>7.33</v>
      </c>
      <c r="G114" s="205">
        <f>VLOOKUP(A114,'INSUMOS SINAPI'!A:E,5,FALSE)</f>
        <v>7.33</v>
      </c>
      <c r="H114" s="205">
        <f t="shared" si="3"/>
        <v>0</v>
      </c>
    </row>
    <row r="115" spans="1:8" x14ac:dyDescent="0.25">
      <c r="A115" s="205">
        <v>39603</v>
      </c>
      <c r="B115" s="231" t="s">
        <v>243</v>
      </c>
      <c r="C115" s="205" t="s">
        <v>166</v>
      </c>
      <c r="D115" s="205" t="s">
        <v>28</v>
      </c>
      <c r="E115" s="205">
        <v>12</v>
      </c>
      <c r="F115" s="205">
        <f t="shared" si="2"/>
        <v>3.26</v>
      </c>
      <c r="G115" s="205">
        <f>VLOOKUP(A115,'INSUMOS SINAPI'!A:E,5,FALSE)</f>
        <v>3.26</v>
      </c>
      <c r="H115" s="205">
        <f t="shared" si="3"/>
        <v>0</v>
      </c>
    </row>
    <row r="116" spans="1:8" ht="60" x14ac:dyDescent="0.25">
      <c r="A116" s="205">
        <v>39694</v>
      </c>
      <c r="B116" s="231" t="s">
        <v>392</v>
      </c>
      <c r="C116" s="205" t="s">
        <v>166</v>
      </c>
      <c r="D116" s="205" t="s">
        <v>72</v>
      </c>
      <c r="E116" s="205">
        <v>49.71</v>
      </c>
      <c r="F116" s="205">
        <f t="shared" si="2"/>
        <v>325.13</v>
      </c>
      <c r="G116" s="205">
        <f>VLOOKUP(A116,'INSUMOS SINAPI'!A:E,5,FALSE)</f>
        <v>325.13</v>
      </c>
      <c r="H116" s="205">
        <f t="shared" si="3"/>
        <v>0</v>
      </c>
    </row>
    <row r="117" spans="1:8" ht="30" x14ac:dyDescent="0.25">
      <c r="A117" s="205">
        <v>39719</v>
      </c>
      <c r="B117" s="231" t="s">
        <v>338</v>
      </c>
      <c r="C117" s="205" t="s">
        <v>166</v>
      </c>
      <c r="D117" s="205" t="s">
        <v>220</v>
      </c>
      <c r="E117" s="205">
        <v>28.67</v>
      </c>
      <c r="F117" s="205">
        <f t="shared" si="2"/>
        <v>146.11000000000001</v>
      </c>
      <c r="G117" s="205">
        <f>VLOOKUP(A117,'INSUMOS SINAPI'!A:E,5,FALSE)</f>
        <v>146.11000000000001</v>
      </c>
      <c r="H117" s="205">
        <f t="shared" si="3"/>
        <v>0</v>
      </c>
    </row>
    <row r="118" spans="1:8" x14ac:dyDescent="0.25">
      <c r="A118" s="205">
        <v>39829</v>
      </c>
      <c r="B118" s="231" t="s">
        <v>395</v>
      </c>
      <c r="C118" s="205" t="s">
        <v>166</v>
      </c>
      <c r="D118" s="205" t="s">
        <v>98</v>
      </c>
      <c r="E118" s="205">
        <v>31.09</v>
      </c>
      <c r="F118" s="205">
        <f t="shared" si="2"/>
        <v>39.119999999999997</v>
      </c>
      <c r="G118" s="205">
        <f>VLOOKUP(A118,'INSUMOS SINAPI'!A:E,5,FALSE)</f>
        <v>39.119999999999997</v>
      </c>
      <c r="H118" s="205">
        <f t="shared" si="3"/>
        <v>0</v>
      </c>
    </row>
    <row r="119" spans="1:8" x14ac:dyDescent="0.25">
      <c r="A119" s="205">
        <v>39961</v>
      </c>
      <c r="B119" s="231" t="s">
        <v>247</v>
      </c>
      <c r="C119" s="205" t="s">
        <v>166</v>
      </c>
      <c r="D119" s="205" t="s">
        <v>28</v>
      </c>
      <c r="E119" s="205">
        <v>5.37</v>
      </c>
      <c r="F119" s="205">
        <f t="shared" si="2"/>
        <v>26.27</v>
      </c>
      <c r="G119" s="205">
        <f>VLOOKUP(A119,'INSUMOS SINAPI'!A:E,5,FALSE)</f>
        <v>26.27</v>
      </c>
      <c r="H119" s="205">
        <f t="shared" si="3"/>
        <v>0</v>
      </c>
    </row>
    <row r="120" spans="1:8" x14ac:dyDescent="0.25">
      <c r="A120" s="205">
        <v>39996</v>
      </c>
      <c r="B120" s="231" t="s">
        <v>240</v>
      </c>
      <c r="C120" s="205" t="s">
        <v>166</v>
      </c>
      <c r="D120" s="205" t="s">
        <v>98</v>
      </c>
      <c r="E120" s="205">
        <v>97.51</v>
      </c>
      <c r="F120" s="205">
        <f t="shared" si="2"/>
        <v>4.59</v>
      </c>
      <c r="G120" s="205">
        <f>VLOOKUP(A120,'INSUMOS SINAPI'!A:E,5,FALSE)</f>
        <v>4.59</v>
      </c>
      <c r="H120" s="205">
        <f t="shared" si="3"/>
        <v>0</v>
      </c>
    </row>
    <row r="121" spans="1:8" x14ac:dyDescent="0.25">
      <c r="A121" s="205">
        <v>40818</v>
      </c>
      <c r="B121" s="231" t="s">
        <v>172</v>
      </c>
      <c r="C121" s="205" t="s">
        <v>169</v>
      </c>
      <c r="D121" s="205" t="s">
        <v>58</v>
      </c>
      <c r="E121" s="205">
        <v>3.04</v>
      </c>
      <c r="F121" s="205">
        <f t="shared" si="2"/>
        <v>4409.47</v>
      </c>
      <c r="G121" s="205">
        <f>VLOOKUP(A121,'INSUMOS SINAPI'!A:E,5,FALSE)</f>
        <v>4409.47</v>
      </c>
      <c r="H121" s="205">
        <f t="shared" si="3"/>
        <v>0</v>
      </c>
    </row>
    <row r="122" spans="1:8" x14ac:dyDescent="0.25">
      <c r="A122" s="205">
        <v>40863</v>
      </c>
      <c r="B122" s="231" t="s">
        <v>165</v>
      </c>
      <c r="C122" s="205" t="s">
        <v>166</v>
      </c>
      <c r="D122" s="205" t="s">
        <v>58</v>
      </c>
      <c r="E122" s="205">
        <v>4</v>
      </c>
      <c r="F122" s="205">
        <f t="shared" si="2"/>
        <v>215.56</v>
      </c>
      <c r="G122" s="205">
        <f>VLOOKUP(A122,'INSUMOS SINAPI'!A:E,5,FALSE)</f>
        <v>215.56</v>
      </c>
      <c r="H122" s="205">
        <f t="shared" si="3"/>
        <v>0</v>
      </c>
    </row>
    <row r="123" spans="1:8" x14ac:dyDescent="0.25">
      <c r="A123" s="205">
        <v>40864</v>
      </c>
      <c r="B123" s="231" t="s">
        <v>167</v>
      </c>
      <c r="C123" s="205" t="s">
        <v>166</v>
      </c>
      <c r="D123" s="205" t="s">
        <v>58</v>
      </c>
      <c r="E123" s="205">
        <v>4</v>
      </c>
      <c r="F123" s="205">
        <f t="shared" si="2"/>
        <v>11.8</v>
      </c>
      <c r="G123" s="205">
        <f>VLOOKUP(A123,'INSUMOS SINAPI'!A:E,5,FALSE)</f>
        <v>11.8</v>
      </c>
      <c r="H123" s="205">
        <f t="shared" si="3"/>
        <v>0</v>
      </c>
    </row>
    <row r="124" spans="1:8" x14ac:dyDescent="0.25">
      <c r="A124" s="205">
        <v>40937</v>
      </c>
      <c r="B124" s="231" t="s">
        <v>168</v>
      </c>
      <c r="C124" s="205" t="s">
        <v>169</v>
      </c>
      <c r="D124" s="205" t="s">
        <v>58</v>
      </c>
      <c r="E124" s="205">
        <v>1.01</v>
      </c>
      <c r="F124" s="205">
        <f t="shared" si="2"/>
        <v>17921.02</v>
      </c>
      <c r="G124" s="205">
        <f>VLOOKUP(A124,'INSUMOS SINAPI'!A:E,5,FALSE)</f>
        <v>17921.02</v>
      </c>
      <c r="H124" s="205">
        <f t="shared" si="3"/>
        <v>0</v>
      </c>
    </row>
    <row r="125" spans="1:8" ht="30" x14ac:dyDescent="0.25">
      <c r="A125" s="205">
        <v>41480</v>
      </c>
      <c r="B125" s="231" t="s">
        <v>354</v>
      </c>
      <c r="C125" s="205" t="s">
        <v>166</v>
      </c>
      <c r="D125" s="205" t="s">
        <v>28</v>
      </c>
      <c r="E125" s="205">
        <v>3</v>
      </c>
      <c r="F125" s="205">
        <f t="shared" si="2"/>
        <v>44.9</v>
      </c>
      <c r="G125" s="205">
        <f>VLOOKUP(A125,'INSUMOS SINAPI'!A:E,5,FALSE)</f>
        <v>44.9</v>
      </c>
      <c r="H125" s="205">
        <f t="shared" si="3"/>
        <v>0</v>
      </c>
    </row>
    <row r="126" spans="1:8" ht="30" x14ac:dyDescent="0.25">
      <c r="A126" s="205">
        <v>43459</v>
      </c>
      <c r="B126" s="231" t="s">
        <v>190</v>
      </c>
      <c r="C126" s="205" t="s">
        <v>166</v>
      </c>
      <c r="D126" s="205" t="s">
        <v>180</v>
      </c>
      <c r="E126" s="205">
        <v>199.53</v>
      </c>
      <c r="F126" s="205">
        <f t="shared" si="2"/>
        <v>0.49</v>
      </c>
      <c r="G126" s="205">
        <f>VLOOKUP(A126,'INSUMOS SINAPI'!A:E,5,FALSE)</f>
        <v>0.49</v>
      </c>
      <c r="H126" s="205">
        <f t="shared" si="3"/>
        <v>0</v>
      </c>
    </row>
    <row r="127" spans="1:8" ht="30" x14ac:dyDescent="0.25">
      <c r="A127" s="205">
        <v>43460</v>
      </c>
      <c r="B127" s="231" t="s">
        <v>208</v>
      </c>
      <c r="C127" s="205" t="s">
        <v>166</v>
      </c>
      <c r="D127" s="205" t="s">
        <v>180</v>
      </c>
      <c r="E127" s="205">
        <v>261.68</v>
      </c>
      <c r="F127" s="205">
        <f t="shared" si="2"/>
        <v>0.86</v>
      </c>
      <c r="G127" s="205">
        <f>VLOOKUP(A127,'INSUMOS SINAPI'!A:E,5,FALSE)</f>
        <v>0.86</v>
      </c>
      <c r="H127" s="205">
        <f t="shared" si="3"/>
        <v>0</v>
      </c>
    </row>
    <row r="128" spans="1:8" ht="30" x14ac:dyDescent="0.25">
      <c r="A128" s="205">
        <v>43461</v>
      </c>
      <c r="B128" s="231" t="s">
        <v>205</v>
      </c>
      <c r="C128" s="205" t="s">
        <v>166</v>
      </c>
      <c r="D128" s="205" t="s">
        <v>180</v>
      </c>
      <c r="E128" s="205">
        <v>26.58</v>
      </c>
      <c r="F128" s="205">
        <f t="shared" si="2"/>
        <v>0.32</v>
      </c>
      <c r="G128" s="205">
        <f>VLOOKUP(A128,'INSUMOS SINAPI'!A:E,5,FALSE)</f>
        <v>0.32</v>
      </c>
      <c r="H128" s="205">
        <f t="shared" si="3"/>
        <v>0</v>
      </c>
    </row>
    <row r="129" spans="1:8" ht="30" x14ac:dyDescent="0.25">
      <c r="A129" s="205">
        <v>43464</v>
      </c>
      <c r="B129" s="231" t="s">
        <v>191</v>
      </c>
      <c r="C129" s="205" t="s">
        <v>166</v>
      </c>
      <c r="D129" s="205" t="s">
        <v>180</v>
      </c>
      <c r="E129" s="205">
        <v>30.95</v>
      </c>
      <c r="F129" s="205">
        <f t="shared" si="2"/>
        <v>0.01</v>
      </c>
      <c r="G129" s="205">
        <f>VLOOKUP(A129,'INSUMOS SINAPI'!A:E,5,FALSE)</f>
        <v>0.01</v>
      </c>
      <c r="H129" s="205">
        <f t="shared" si="3"/>
        <v>0</v>
      </c>
    </row>
    <row r="130" spans="1:8" ht="30" x14ac:dyDescent="0.25">
      <c r="A130" s="205">
        <v>43465</v>
      </c>
      <c r="B130" s="231" t="s">
        <v>203</v>
      </c>
      <c r="C130" s="205" t="s">
        <v>166</v>
      </c>
      <c r="D130" s="205" t="s">
        <v>180</v>
      </c>
      <c r="E130" s="205">
        <v>157.41999999999999</v>
      </c>
      <c r="F130" s="205">
        <f t="shared" si="2"/>
        <v>0.84</v>
      </c>
      <c r="G130" s="205">
        <f>VLOOKUP(A130,'INSUMOS SINAPI'!A:E,5,FALSE)</f>
        <v>0.84</v>
      </c>
      <c r="H130" s="205">
        <f t="shared" si="3"/>
        <v>0</v>
      </c>
    </row>
    <row r="131" spans="1:8" ht="30" x14ac:dyDescent="0.25">
      <c r="A131" s="205">
        <v>43466</v>
      </c>
      <c r="B131" s="231" t="s">
        <v>216</v>
      </c>
      <c r="C131" s="205" t="s">
        <v>166</v>
      </c>
      <c r="D131" s="205" t="s">
        <v>180</v>
      </c>
      <c r="E131" s="205">
        <v>90.86</v>
      </c>
      <c r="F131" s="205">
        <f t="shared" si="2"/>
        <v>1.68</v>
      </c>
      <c r="G131" s="205">
        <f>VLOOKUP(A131,'INSUMOS SINAPI'!A:E,5,FALSE)</f>
        <v>1.68</v>
      </c>
      <c r="H131" s="205">
        <f t="shared" si="3"/>
        <v>0</v>
      </c>
    </row>
    <row r="132" spans="1:8" ht="30" x14ac:dyDescent="0.25">
      <c r="A132" s="205">
        <v>43467</v>
      </c>
      <c r="B132" s="231" t="s">
        <v>192</v>
      </c>
      <c r="C132" s="205" t="s">
        <v>166</v>
      </c>
      <c r="D132" s="205" t="s">
        <v>180</v>
      </c>
      <c r="E132" s="205">
        <v>193.18</v>
      </c>
      <c r="F132" s="205">
        <f t="shared" si="2"/>
        <v>0.59</v>
      </c>
      <c r="G132" s="205">
        <f>VLOOKUP(A132,'INSUMOS SINAPI'!A:E,5,FALSE)</f>
        <v>0.59</v>
      </c>
      <c r="H132" s="205">
        <f t="shared" si="3"/>
        <v>0</v>
      </c>
    </row>
    <row r="133" spans="1:8" ht="30" x14ac:dyDescent="0.25">
      <c r="A133" s="205">
        <v>43474</v>
      </c>
      <c r="B133" s="231" t="s">
        <v>170</v>
      </c>
      <c r="C133" s="205" t="s">
        <v>166</v>
      </c>
      <c r="D133" s="205" t="s">
        <v>58</v>
      </c>
      <c r="E133" s="205">
        <v>1</v>
      </c>
      <c r="F133" s="205">
        <f t="shared" ref="F133:F150" si="4">G133</f>
        <v>2.54</v>
      </c>
      <c r="G133" s="205">
        <f>VLOOKUP(A133,'INSUMOS SINAPI'!A:E,5,FALSE)</f>
        <v>2.54</v>
      </c>
      <c r="H133" s="205">
        <f t="shared" ref="H133:H150" si="5">F133-G133</f>
        <v>0</v>
      </c>
    </row>
    <row r="134" spans="1:8" ht="30" x14ac:dyDescent="0.25">
      <c r="A134" s="205">
        <v>43475</v>
      </c>
      <c r="B134" s="231" t="s">
        <v>173</v>
      </c>
      <c r="C134" s="205" t="s">
        <v>166</v>
      </c>
      <c r="D134" s="205" t="s">
        <v>58</v>
      </c>
      <c r="E134" s="205">
        <v>3</v>
      </c>
      <c r="F134" s="205">
        <f t="shared" si="4"/>
        <v>21.49</v>
      </c>
      <c r="G134" s="205">
        <f>VLOOKUP(A134,'INSUMOS SINAPI'!A:E,5,FALSE)</f>
        <v>21.49</v>
      </c>
      <c r="H134" s="205">
        <f t="shared" si="5"/>
        <v>0</v>
      </c>
    </row>
    <row r="135" spans="1:8" ht="30" x14ac:dyDescent="0.25">
      <c r="A135" s="205">
        <v>43483</v>
      </c>
      <c r="B135" s="231" t="s">
        <v>193</v>
      </c>
      <c r="C135" s="205" t="s">
        <v>166</v>
      </c>
      <c r="D135" s="205" t="s">
        <v>180</v>
      </c>
      <c r="E135" s="205">
        <v>199.53</v>
      </c>
      <c r="F135" s="205">
        <f t="shared" si="4"/>
        <v>1.34</v>
      </c>
      <c r="G135" s="205">
        <f>VLOOKUP(A135,'INSUMOS SINAPI'!A:E,5,FALSE)</f>
        <v>1.34</v>
      </c>
      <c r="H135" s="205">
        <f t="shared" si="5"/>
        <v>0</v>
      </c>
    </row>
    <row r="136" spans="1:8" ht="30" x14ac:dyDescent="0.25">
      <c r="A136" s="205">
        <v>43484</v>
      </c>
      <c r="B136" s="231" t="s">
        <v>209</v>
      </c>
      <c r="C136" s="205" t="s">
        <v>166</v>
      </c>
      <c r="D136" s="205" t="s">
        <v>180</v>
      </c>
      <c r="E136" s="205">
        <v>261.68</v>
      </c>
      <c r="F136" s="205">
        <f t="shared" si="4"/>
        <v>1.1399999999999999</v>
      </c>
      <c r="G136" s="205">
        <f>VLOOKUP(A136,'INSUMOS SINAPI'!A:E,5,FALSE)</f>
        <v>1.1399999999999999</v>
      </c>
      <c r="H136" s="205">
        <f t="shared" si="5"/>
        <v>0</v>
      </c>
    </row>
    <row r="137" spans="1:8" ht="30" x14ac:dyDescent="0.25">
      <c r="A137" s="205">
        <v>43485</v>
      </c>
      <c r="B137" s="231" t="s">
        <v>206</v>
      </c>
      <c r="C137" s="205" t="s">
        <v>166</v>
      </c>
      <c r="D137" s="205" t="s">
        <v>180</v>
      </c>
      <c r="E137" s="205">
        <v>26.58</v>
      </c>
      <c r="F137" s="205">
        <f t="shared" si="4"/>
        <v>1.01</v>
      </c>
      <c r="G137" s="205">
        <f>VLOOKUP(A137,'INSUMOS SINAPI'!A:E,5,FALSE)</f>
        <v>1.01</v>
      </c>
      <c r="H137" s="205">
        <f t="shared" si="5"/>
        <v>0</v>
      </c>
    </row>
    <row r="138" spans="1:8" ht="30" x14ac:dyDescent="0.25">
      <c r="A138" s="205">
        <v>43488</v>
      </c>
      <c r="B138" s="231" t="s">
        <v>194</v>
      </c>
      <c r="C138" s="205" t="s">
        <v>166</v>
      </c>
      <c r="D138" s="205" t="s">
        <v>180</v>
      </c>
      <c r="E138" s="205">
        <v>30.95</v>
      </c>
      <c r="F138" s="205">
        <f t="shared" si="4"/>
        <v>0.82</v>
      </c>
      <c r="G138" s="205">
        <f>VLOOKUP(A138,'INSUMOS SINAPI'!A:E,5,FALSE)</f>
        <v>0.82</v>
      </c>
      <c r="H138" s="205">
        <f t="shared" si="5"/>
        <v>0</v>
      </c>
    </row>
    <row r="139" spans="1:8" ht="30" x14ac:dyDescent="0.25">
      <c r="A139" s="205">
        <v>43489</v>
      </c>
      <c r="B139" s="231" t="s">
        <v>204</v>
      </c>
      <c r="C139" s="205" t="s">
        <v>166</v>
      </c>
      <c r="D139" s="205" t="s">
        <v>180</v>
      </c>
      <c r="E139" s="205">
        <v>157.41999999999999</v>
      </c>
      <c r="F139" s="205">
        <f t="shared" si="4"/>
        <v>1.17</v>
      </c>
      <c r="G139" s="205">
        <f>VLOOKUP(A139,'INSUMOS SINAPI'!A:E,5,FALSE)</f>
        <v>1.17</v>
      </c>
      <c r="H139" s="205">
        <f t="shared" si="5"/>
        <v>0</v>
      </c>
    </row>
    <row r="140" spans="1:8" ht="30" x14ac:dyDescent="0.25">
      <c r="A140" s="205">
        <v>43490</v>
      </c>
      <c r="B140" s="231" t="s">
        <v>217</v>
      </c>
      <c r="C140" s="205" t="s">
        <v>166</v>
      </c>
      <c r="D140" s="205" t="s">
        <v>180</v>
      </c>
      <c r="E140" s="205">
        <v>90.86</v>
      </c>
      <c r="F140" s="205">
        <f t="shared" si="4"/>
        <v>1.68</v>
      </c>
      <c r="G140" s="205">
        <f>VLOOKUP(A140,'INSUMOS SINAPI'!A:E,5,FALSE)</f>
        <v>1.68</v>
      </c>
      <c r="H140" s="205">
        <f t="shared" si="5"/>
        <v>0</v>
      </c>
    </row>
    <row r="141" spans="1:8" ht="30" x14ac:dyDescent="0.25">
      <c r="A141" s="205">
        <v>43491</v>
      </c>
      <c r="B141" s="231" t="s">
        <v>195</v>
      </c>
      <c r="C141" s="205" t="s">
        <v>166</v>
      </c>
      <c r="D141" s="205" t="s">
        <v>180</v>
      </c>
      <c r="E141" s="205">
        <v>193.18</v>
      </c>
      <c r="F141" s="205">
        <f t="shared" si="4"/>
        <v>1.25</v>
      </c>
      <c r="G141" s="205">
        <f>VLOOKUP(A141,'INSUMOS SINAPI'!A:E,5,FALSE)</f>
        <v>1.25</v>
      </c>
      <c r="H141" s="205">
        <f t="shared" si="5"/>
        <v>0</v>
      </c>
    </row>
    <row r="142" spans="1:8" ht="30" x14ac:dyDescent="0.25">
      <c r="A142" s="205">
        <v>43498</v>
      </c>
      <c r="B142" s="231" t="s">
        <v>171</v>
      </c>
      <c r="C142" s="205" t="s">
        <v>166</v>
      </c>
      <c r="D142" s="205" t="s">
        <v>58</v>
      </c>
      <c r="E142" s="205">
        <v>1</v>
      </c>
      <c r="F142" s="205">
        <f t="shared" si="4"/>
        <v>133.44999999999999</v>
      </c>
      <c r="G142" s="205">
        <f>VLOOKUP(A142,'INSUMOS SINAPI'!A:E,5,FALSE)</f>
        <v>133.44999999999999</v>
      </c>
      <c r="H142" s="205">
        <f t="shared" si="5"/>
        <v>0</v>
      </c>
    </row>
    <row r="143" spans="1:8" ht="30" x14ac:dyDescent="0.25">
      <c r="A143" s="205">
        <v>43499</v>
      </c>
      <c r="B143" s="231" t="s">
        <v>174</v>
      </c>
      <c r="C143" s="205" t="s">
        <v>166</v>
      </c>
      <c r="D143" s="205" t="s">
        <v>58</v>
      </c>
      <c r="E143" s="205">
        <v>3</v>
      </c>
      <c r="F143" s="205">
        <f t="shared" si="4"/>
        <v>221.51</v>
      </c>
      <c r="G143" s="205">
        <f>VLOOKUP(A143,'INSUMOS SINAPI'!A:E,5,FALSE)</f>
        <v>221.51</v>
      </c>
      <c r="H143" s="205">
        <f t="shared" si="5"/>
        <v>0</v>
      </c>
    </row>
    <row r="144" spans="1:8" x14ac:dyDescent="0.25">
      <c r="A144" s="205">
        <v>43626</v>
      </c>
      <c r="B144" s="231" t="s">
        <v>223</v>
      </c>
      <c r="C144" s="205" t="s">
        <v>166</v>
      </c>
      <c r="D144" s="231" t="s">
        <v>95</v>
      </c>
      <c r="E144" s="205">
        <v>3.31</v>
      </c>
      <c r="F144" s="205">
        <f t="shared" si="4"/>
        <v>3</v>
      </c>
      <c r="G144" s="205">
        <f>VLOOKUP(A144,'INSUMOS SINAPI'!A:E,5,FALSE)</f>
        <v>3</v>
      </c>
      <c r="H144" s="231">
        <f t="shared" si="5"/>
        <v>0</v>
      </c>
    </row>
    <row r="145" spans="1:8" x14ac:dyDescent="0.25">
      <c r="A145" s="205">
        <v>44497</v>
      </c>
      <c r="B145" s="231" t="s">
        <v>230</v>
      </c>
      <c r="C145" s="205" t="s">
        <v>169</v>
      </c>
      <c r="D145" s="231" t="s">
        <v>180</v>
      </c>
      <c r="E145" s="205">
        <v>27.08</v>
      </c>
      <c r="F145" s="205">
        <f t="shared" si="4"/>
        <v>14.11</v>
      </c>
      <c r="G145" s="205">
        <f>VLOOKUP(A145,'INSUMOS SINAPI'!A:E,5,FALSE)</f>
        <v>14.11</v>
      </c>
      <c r="H145" s="231">
        <f t="shared" si="5"/>
        <v>0</v>
      </c>
    </row>
    <row r="146" spans="1:8" ht="30" x14ac:dyDescent="0.25">
      <c r="A146" s="205">
        <v>39437</v>
      </c>
      <c r="B146" s="231" t="s">
        <v>12819</v>
      </c>
      <c r="C146" s="205"/>
      <c r="D146" s="231"/>
      <c r="E146" s="205"/>
      <c r="F146" s="205">
        <f t="shared" si="4"/>
        <v>0.25</v>
      </c>
      <c r="G146" s="205">
        <f>VLOOKUP(A146,'INSUMOS SINAPI'!A:E,5,FALSE)</f>
        <v>0.25</v>
      </c>
      <c r="H146" s="231">
        <f t="shared" si="5"/>
        <v>0</v>
      </c>
    </row>
    <row r="147" spans="1:8" ht="45" x14ac:dyDescent="0.25">
      <c r="A147" s="205">
        <v>39427</v>
      </c>
      <c r="B147" s="231" t="s">
        <v>12822</v>
      </c>
      <c r="C147" s="205"/>
      <c r="D147" s="231"/>
      <c r="E147" s="205"/>
      <c r="F147" s="205">
        <f t="shared" si="4"/>
        <v>7.22</v>
      </c>
      <c r="G147" s="205">
        <f>VLOOKUP(A147,'INSUMOS SINAPI'!A:E,5,FALSE)</f>
        <v>7.22</v>
      </c>
      <c r="H147" s="231">
        <f t="shared" si="5"/>
        <v>0</v>
      </c>
    </row>
    <row r="148" spans="1:8" ht="45" x14ac:dyDescent="0.25">
      <c r="A148" s="205">
        <v>39430</v>
      </c>
      <c r="B148" s="231" t="s">
        <v>12823</v>
      </c>
      <c r="C148" s="205"/>
      <c r="D148" s="231"/>
      <c r="E148" s="205"/>
      <c r="F148" s="205">
        <f t="shared" si="4"/>
        <v>2.72</v>
      </c>
      <c r="G148" s="205">
        <f>VLOOKUP(A148,'INSUMOS SINAPI'!A:E,5,FALSE)</f>
        <v>2.72</v>
      </c>
      <c r="H148" s="231">
        <f t="shared" si="5"/>
        <v>0</v>
      </c>
    </row>
    <row r="149" spans="1:8" ht="30" x14ac:dyDescent="0.25">
      <c r="A149" s="205">
        <v>40547</v>
      </c>
      <c r="B149" s="231" t="s">
        <v>12824</v>
      </c>
      <c r="C149" s="205"/>
      <c r="D149" s="231"/>
      <c r="E149" s="205"/>
      <c r="F149" s="205">
        <f t="shared" si="4"/>
        <v>30.42</v>
      </c>
      <c r="G149" s="205">
        <f>VLOOKUP(A149,'INSUMOS SINAPI'!A:E,5,FALSE)</f>
        <v>30.42</v>
      </c>
      <c r="H149" s="231">
        <f t="shared" si="5"/>
        <v>0</v>
      </c>
    </row>
    <row r="150" spans="1:8" ht="45" x14ac:dyDescent="0.25">
      <c r="A150" s="205">
        <v>43131</v>
      </c>
      <c r="B150" s="231" t="s">
        <v>12825</v>
      </c>
      <c r="C150" s="205"/>
      <c r="D150" s="231"/>
      <c r="E150" s="205"/>
      <c r="F150" s="205">
        <f t="shared" si="4"/>
        <v>27.68</v>
      </c>
      <c r="G150" s="205">
        <f>VLOOKUP(A150,'INSUMOS SINAPI'!A:E,5,FALSE)</f>
        <v>27.68</v>
      </c>
      <c r="H150" s="231">
        <f t="shared" si="5"/>
        <v>0</v>
      </c>
    </row>
    <row r="151" spans="1:8" ht="30" x14ac:dyDescent="0.25">
      <c r="A151" s="205" t="s">
        <v>7214</v>
      </c>
      <c r="B151" s="231" t="s">
        <v>7235</v>
      </c>
      <c r="C151" s="205" t="s">
        <v>166</v>
      </c>
      <c r="D151" s="205" t="s">
        <v>72</v>
      </c>
      <c r="E151" s="205">
        <v>0.1</v>
      </c>
      <c r="F151" s="205">
        <v>46.23</v>
      </c>
      <c r="G151" s="205" t="s">
        <v>264</v>
      </c>
      <c r="H151" s="205"/>
    </row>
    <row r="152" spans="1:8" ht="30" x14ac:dyDescent="0.25">
      <c r="A152" s="205" t="s">
        <v>175</v>
      </c>
      <c r="B152" s="231" t="s">
        <v>64</v>
      </c>
      <c r="C152" s="205" t="s">
        <v>166</v>
      </c>
      <c r="D152" s="205" t="s">
        <v>28</v>
      </c>
      <c r="E152" s="205">
        <v>1</v>
      </c>
      <c r="F152" s="205">
        <v>233.94</v>
      </c>
      <c r="G152" s="205" t="s">
        <v>264</v>
      </c>
      <c r="H152" s="205"/>
    </row>
    <row r="153" spans="1:8" x14ac:dyDescent="0.25">
      <c r="A153" s="205" t="s">
        <v>7205</v>
      </c>
      <c r="B153" s="231" t="s">
        <v>7224</v>
      </c>
      <c r="C153" s="205" t="s">
        <v>166</v>
      </c>
      <c r="D153" s="205" t="s">
        <v>28</v>
      </c>
      <c r="E153" s="205">
        <v>1</v>
      </c>
      <c r="F153" s="205">
        <v>78.489999999999995</v>
      </c>
      <c r="G153" s="205" t="s">
        <v>264</v>
      </c>
      <c r="H153" s="205"/>
    </row>
    <row r="154" spans="1:8" x14ac:dyDescent="0.25">
      <c r="A154" s="205" t="s">
        <v>211</v>
      </c>
      <c r="B154" s="231" t="s">
        <v>91</v>
      </c>
      <c r="C154" s="205" t="s">
        <v>166</v>
      </c>
      <c r="D154" s="205" t="s">
        <v>28</v>
      </c>
      <c r="E154" s="205">
        <v>3</v>
      </c>
      <c r="F154" s="205">
        <v>393.33</v>
      </c>
      <c r="G154" s="205" t="s">
        <v>264</v>
      </c>
      <c r="H154" s="205"/>
    </row>
    <row r="155" spans="1:8" x14ac:dyDescent="0.25">
      <c r="A155" s="205" t="s">
        <v>7213</v>
      </c>
      <c r="B155" s="231" t="s">
        <v>7232</v>
      </c>
      <c r="C155" s="205" t="s">
        <v>166</v>
      </c>
      <c r="D155" s="205" t="s">
        <v>72</v>
      </c>
      <c r="E155" s="205">
        <v>3.6</v>
      </c>
      <c r="F155" s="205">
        <v>991.15</v>
      </c>
      <c r="G155" s="205" t="s">
        <v>264</v>
      </c>
      <c r="H155" s="205"/>
    </row>
    <row r="156" spans="1:8" x14ac:dyDescent="0.25">
      <c r="A156" s="205" t="s">
        <v>7211</v>
      </c>
      <c r="B156" s="231" t="s">
        <v>7230</v>
      </c>
      <c r="C156" s="205" t="s">
        <v>166</v>
      </c>
      <c r="D156" s="205" t="s">
        <v>28</v>
      </c>
      <c r="E156" s="205">
        <v>14.16</v>
      </c>
      <c r="F156" s="205">
        <v>40.840000000000003</v>
      </c>
      <c r="G156" s="205" t="s">
        <v>264</v>
      </c>
      <c r="H156" s="205"/>
    </row>
    <row r="157" spans="1:8" ht="30" x14ac:dyDescent="0.25">
      <c r="A157" s="205" t="s">
        <v>176</v>
      </c>
      <c r="B157" s="231" t="s">
        <v>177</v>
      </c>
      <c r="C157" s="205" t="s">
        <v>166</v>
      </c>
      <c r="D157" s="205" t="s">
        <v>28</v>
      </c>
      <c r="E157" s="205">
        <v>3</v>
      </c>
      <c r="F157" s="205">
        <v>36.6</v>
      </c>
      <c r="G157" s="205" t="s">
        <v>264</v>
      </c>
      <c r="H157" s="205"/>
    </row>
    <row r="158" spans="1:8" x14ac:dyDescent="0.25">
      <c r="A158" s="205" t="s">
        <v>7203</v>
      </c>
      <c r="B158" s="231" t="s">
        <v>7108</v>
      </c>
      <c r="C158" s="205" t="s">
        <v>166</v>
      </c>
      <c r="D158" s="205" t="s">
        <v>28</v>
      </c>
      <c r="E158" s="205">
        <v>2</v>
      </c>
      <c r="F158" s="205">
        <v>279.52</v>
      </c>
      <c r="G158" s="205" t="s">
        <v>264</v>
      </c>
      <c r="H158" s="205"/>
    </row>
    <row r="159" spans="1:8" ht="30" x14ac:dyDescent="0.25">
      <c r="A159" s="205" t="s">
        <v>7202</v>
      </c>
      <c r="B159" s="231" t="s">
        <v>7219</v>
      </c>
      <c r="C159" s="205" t="s">
        <v>166</v>
      </c>
      <c r="D159" s="205" t="s">
        <v>72</v>
      </c>
      <c r="E159" s="205">
        <v>63.7</v>
      </c>
      <c r="F159" s="205">
        <v>327.86</v>
      </c>
      <c r="G159" s="205" t="s">
        <v>264</v>
      </c>
      <c r="H159" s="205"/>
    </row>
    <row r="160" spans="1:8" ht="30" x14ac:dyDescent="0.25">
      <c r="A160" s="205" t="s">
        <v>7212</v>
      </c>
      <c r="B160" s="231" t="s">
        <v>7231</v>
      </c>
      <c r="C160" s="205" t="s">
        <v>166</v>
      </c>
      <c r="D160" s="205" t="s">
        <v>28</v>
      </c>
      <c r="E160" s="205">
        <v>1</v>
      </c>
      <c r="F160" s="206">
        <v>1461.08</v>
      </c>
      <c r="G160" s="205" t="s">
        <v>264</v>
      </c>
      <c r="H160" s="205"/>
    </row>
    <row r="161" spans="1:8" ht="30" x14ac:dyDescent="0.25">
      <c r="A161" s="205" t="s">
        <v>7204</v>
      </c>
      <c r="B161" s="231" t="s">
        <v>7223</v>
      </c>
      <c r="C161" s="205" t="s">
        <v>166</v>
      </c>
      <c r="D161" s="205" t="s">
        <v>28</v>
      </c>
      <c r="E161" s="205">
        <v>4</v>
      </c>
      <c r="F161" s="206">
        <v>3219.75</v>
      </c>
      <c r="G161" s="205" t="s">
        <v>264</v>
      </c>
      <c r="H161" s="205"/>
    </row>
    <row r="162" spans="1:8" ht="30" x14ac:dyDescent="0.25">
      <c r="A162" s="205" t="s">
        <v>7207</v>
      </c>
      <c r="B162" s="231" t="s">
        <v>7226</v>
      </c>
      <c r="C162" s="205" t="s">
        <v>166</v>
      </c>
      <c r="D162" s="205" t="s">
        <v>28</v>
      </c>
      <c r="E162" s="205">
        <v>1</v>
      </c>
      <c r="F162" s="205">
        <v>153.74</v>
      </c>
      <c r="G162" s="205" t="s">
        <v>264</v>
      </c>
      <c r="H162" s="205"/>
    </row>
    <row r="163" spans="1:8" ht="45" x14ac:dyDescent="0.25">
      <c r="A163" s="205" t="s">
        <v>7208</v>
      </c>
      <c r="B163" s="231" t="s">
        <v>7227</v>
      </c>
      <c r="C163" s="205" t="s">
        <v>166</v>
      </c>
      <c r="D163" s="205" t="s">
        <v>28</v>
      </c>
      <c r="E163" s="205">
        <v>1</v>
      </c>
      <c r="F163" s="206">
        <v>2140.34</v>
      </c>
      <c r="G163" s="205" t="s">
        <v>264</v>
      </c>
      <c r="H163" s="205"/>
    </row>
    <row r="164" spans="1:8" x14ac:dyDescent="0.25">
      <c r="A164" s="205" t="s">
        <v>242</v>
      </c>
      <c r="B164" s="231" t="s">
        <v>7233</v>
      </c>
      <c r="C164" s="205" t="s">
        <v>166</v>
      </c>
      <c r="D164" s="205" t="s">
        <v>28</v>
      </c>
      <c r="E164" s="205">
        <v>8.2899999999999991</v>
      </c>
      <c r="F164" s="205">
        <v>345.47</v>
      </c>
      <c r="G164" s="205" t="s">
        <v>264</v>
      </c>
      <c r="H164" s="205"/>
    </row>
    <row r="165" spans="1:8" x14ac:dyDescent="0.25">
      <c r="A165" s="205" t="s">
        <v>7201</v>
      </c>
      <c r="B165" s="231" t="s">
        <v>7218</v>
      </c>
      <c r="C165" s="205" t="s">
        <v>166</v>
      </c>
      <c r="D165" s="205" t="s">
        <v>72</v>
      </c>
      <c r="E165" s="205">
        <v>1.85</v>
      </c>
      <c r="F165" s="205">
        <v>371.7</v>
      </c>
      <c r="G165" s="205" t="s">
        <v>264</v>
      </c>
      <c r="H165" s="205"/>
    </row>
    <row r="166" spans="1:8" x14ac:dyDescent="0.25">
      <c r="A166" s="205" t="s">
        <v>7209</v>
      </c>
      <c r="B166" s="231" t="s">
        <v>7123</v>
      </c>
      <c r="C166" s="205" t="s">
        <v>166</v>
      </c>
      <c r="D166" s="205" t="s">
        <v>28</v>
      </c>
      <c r="E166" s="205">
        <v>20</v>
      </c>
      <c r="F166" s="205">
        <v>8.2799999999999994</v>
      </c>
      <c r="G166" s="205" t="s">
        <v>264</v>
      </c>
      <c r="H166" s="205"/>
    </row>
    <row r="167" spans="1:8" ht="30" x14ac:dyDescent="0.25">
      <c r="A167" s="205" t="s">
        <v>7200</v>
      </c>
      <c r="B167" s="231" t="s">
        <v>7216</v>
      </c>
      <c r="C167" s="205" t="s">
        <v>166</v>
      </c>
      <c r="D167" s="205" t="s">
        <v>28</v>
      </c>
      <c r="E167" s="205">
        <v>1</v>
      </c>
      <c r="F167" s="206">
        <v>3005</v>
      </c>
      <c r="G167" s="205" t="s">
        <v>264</v>
      </c>
      <c r="H167" s="205"/>
    </row>
    <row r="168" spans="1:8" x14ac:dyDescent="0.25">
      <c r="A168" s="205" t="s">
        <v>7210</v>
      </c>
      <c r="B168" s="231" t="s">
        <v>7125</v>
      </c>
      <c r="C168" s="205" t="s">
        <v>166</v>
      </c>
      <c r="D168" s="205" t="s">
        <v>28</v>
      </c>
      <c r="E168" s="205">
        <v>15</v>
      </c>
      <c r="F168" s="205">
        <v>62.34</v>
      </c>
      <c r="G168" s="205" t="s">
        <v>264</v>
      </c>
      <c r="H168" s="205"/>
    </row>
    <row r="169" spans="1:8" x14ac:dyDescent="0.25">
      <c r="A169" s="205" t="s">
        <v>7206</v>
      </c>
      <c r="B169" s="231" t="s">
        <v>7225</v>
      </c>
      <c r="C169" s="205" t="s">
        <v>166</v>
      </c>
      <c r="D169" s="205" t="s">
        <v>28</v>
      </c>
      <c r="E169" s="205">
        <v>1</v>
      </c>
      <c r="F169" s="205">
        <v>474.22</v>
      </c>
      <c r="G169" s="205" t="s">
        <v>264</v>
      </c>
      <c r="H169" s="205"/>
    </row>
    <row r="170" spans="1:8" ht="30" x14ac:dyDescent="0.25">
      <c r="A170" s="205" t="s">
        <v>224</v>
      </c>
      <c r="B170" s="231" t="s">
        <v>225</v>
      </c>
      <c r="C170" s="205" t="s">
        <v>166</v>
      </c>
      <c r="D170" s="205" t="s">
        <v>220</v>
      </c>
      <c r="E170" s="205">
        <v>51.19</v>
      </c>
      <c r="F170" s="205">
        <v>32.31</v>
      </c>
      <c r="G170" s="205" t="s">
        <v>264</v>
      </c>
      <c r="H170" s="205"/>
    </row>
    <row r="171" spans="1:8" ht="30" x14ac:dyDescent="0.25">
      <c r="A171" s="205" t="s">
        <v>12826</v>
      </c>
      <c r="B171" s="231" t="s">
        <v>12827</v>
      </c>
      <c r="C171" s="205" t="s">
        <v>166</v>
      </c>
      <c r="D171" s="205" t="s">
        <v>72</v>
      </c>
      <c r="E171" s="205">
        <v>1.1000000000000001</v>
      </c>
      <c r="F171" s="205">
        <v>68.989999999999995</v>
      </c>
      <c r="G171" s="205" t="s">
        <v>264</v>
      </c>
      <c r="H171" s="205"/>
    </row>
    <row r="172" spans="1:8" ht="30" x14ac:dyDescent="0.25">
      <c r="A172" s="205" t="s">
        <v>12820</v>
      </c>
      <c r="B172" s="231" t="s">
        <v>12821</v>
      </c>
      <c r="C172" s="205" t="s">
        <v>166</v>
      </c>
      <c r="D172" s="205" t="s">
        <v>72</v>
      </c>
      <c r="E172" s="205">
        <v>1</v>
      </c>
      <c r="F172" s="205">
        <v>28.39</v>
      </c>
      <c r="G172" s="205" t="s">
        <v>264</v>
      </c>
      <c r="H172" s="205"/>
    </row>
  </sheetData>
  <autoFilter ref="A3:H172" xr:uid="{00000000-0009-0000-0000-000009000000}"/>
  <pageMargins left="0.51180555555555496" right="0.51180555555555496" top="0.78749999999999998" bottom="0.78749999999999998" header="0.51180555555555496" footer="0.51180555555555496"/>
  <pageSetup paperSize="9" scale="52" firstPageNumber="0"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4" baseType="variant">
      <vt:variant>
        <vt:lpstr>Planilhas</vt:lpstr>
      </vt:variant>
      <vt:variant>
        <vt:i4>11</vt:i4>
      </vt:variant>
      <vt:variant>
        <vt:lpstr>Intervalos Nomeados</vt:lpstr>
      </vt:variant>
      <vt:variant>
        <vt:i4>18</vt:i4>
      </vt:variant>
    </vt:vector>
  </HeadingPairs>
  <TitlesOfParts>
    <vt:vector size="29" baseType="lpstr">
      <vt:lpstr>CAPA-DADOS</vt:lpstr>
      <vt:lpstr>01_SINTETICO</vt:lpstr>
      <vt:lpstr>02_CRONOGRAMA</vt:lpstr>
      <vt:lpstr>03_COMPOSIÇÕES</vt:lpstr>
      <vt:lpstr>04_PESQUISAS</vt:lpstr>
      <vt:lpstr>05_BDI</vt:lpstr>
      <vt:lpstr>06_ENCARGOS</vt:lpstr>
      <vt:lpstr>CURVA ABC</vt:lpstr>
      <vt:lpstr>INSUMOS_AUX</vt:lpstr>
      <vt:lpstr>INSUMOS SINAPI</vt:lpstr>
      <vt:lpstr>SERVICOS SINAPI</vt:lpstr>
      <vt:lpstr>'01_SINTETICO'!Area_de_impressao</vt:lpstr>
      <vt:lpstr>'02_CRONOGRAMA'!Area_de_impressao</vt:lpstr>
      <vt:lpstr>'03_COMPOSIÇÕES'!Area_de_impressao</vt:lpstr>
      <vt:lpstr>'04_PESQUISAS'!Area_de_impressao</vt:lpstr>
      <vt:lpstr>'05_BDI'!Area_de_impressao</vt:lpstr>
      <vt:lpstr>'06_ENCARGOS'!Area_de_impressao</vt:lpstr>
      <vt:lpstr>'CAPA-DADOS'!Area_de_impressao</vt:lpstr>
      <vt:lpstr>'CURVA ABC'!Area_de_impressao</vt:lpstr>
      <vt:lpstr>'INSUMOS SINAPI'!Area_de_impressao</vt:lpstr>
      <vt:lpstr>INSUMOS_AUX!Area_de_impressao</vt:lpstr>
      <vt:lpstr>'SERVICOS SINAPI'!Area_de_impressao</vt:lpstr>
      <vt:lpstr>'01_SINTETICO'!BDI_MAT</vt:lpstr>
      <vt:lpstr>'01_SINTETICO'!BDI_MDO</vt:lpstr>
      <vt:lpstr>MED_DIRETA</vt:lpstr>
      <vt:lpstr>'01_SINTETICO'!Titulos_de_impressao</vt:lpstr>
      <vt:lpstr>'03_COMPOSIÇÕES'!Titulos_de_impressao</vt:lpstr>
      <vt:lpstr>'04_PESQUISAS'!Titulos_de_impressao</vt:lpstr>
      <vt:lpstr>'CURVA ABC'!Titulos_de_impressao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Reinaldo de Sa Moreira e Silva</dc:creator>
  <cp:lastModifiedBy>Luis Viana dos Santos Junior</cp:lastModifiedBy>
  <cp:revision>1</cp:revision>
  <cp:lastPrinted>2023-01-31T19:22:21Z</cp:lastPrinted>
  <dcterms:created xsi:type="dcterms:W3CDTF">2015-10-01T18:13:15Z</dcterms:created>
  <dcterms:modified xsi:type="dcterms:W3CDTF">2023-03-03T15:21:00Z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